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defaultThemeVersion="124226"/>
  <xr:revisionPtr revIDLastSave="0" documentId="13_ncr:1_{ACEBEF34-CA71-4473-AB2B-841722E13D8F}" xr6:coauthVersionLast="47" xr6:coauthVersionMax="47" xr10:uidLastSave="{00000000-0000-0000-0000-000000000000}"/>
  <bookViews>
    <workbookView xWindow="-120" yWindow="-120" windowWidth="29040" windowHeight="15720" tabRatio="734"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2" r:id="rId10"/>
    <sheet name="FIEHF" sheetId="13" r:id="rId11"/>
    <sheet name="FIBAF" sheetId="14" r:id="rId12"/>
    <sheet name="TIVF" sheetId="15" r:id="rId13"/>
    <sheet name="TIEIF" sheetId="16" r:id="rId14"/>
    <sheet name="FITF" sheetId="17" r:id="rId15"/>
    <sheet name="FISCF" sheetId="18" r:id="rId16"/>
    <sheet name="FIPF" sheetId="19" r:id="rId17"/>
    <sheet name="FIOF" sheetId="20" r:id="rId18"/>
    <sheet name="FIFEF" sheetId="21" r:id="rId19"/>
    <sheet name="FIEF" sheetId="22" r:id="rId20"/>
    <sheet name="FIEAF" sheetId="23" r:id="rId21"/>
    <sheet name="FIBF" sheetId="24" r:id="rId22"/>
    <sheet name="FBIF" sheetId="25" r:id="rId23"/>
    <sheet name="FAEF" sheetId="26" r:id="rId24"/>
    <sheet name="FIIF-NSE" sheetId="27" r:id="rId25"/>
    <sheet name="FITX" sheetId="28" r:id="rId26"/>
    <sheet name="FIUS" sheetId="29" r:id="rId27"/>
    <sheet name="FEGF" sheetId="30" r:id="rId28"/>
    <sheet name="FIMAS" sheetId="31" r:id="rId29"/>
    <sheet name="FF" sheetId="32" r:id="rId30"/>
    <sheet name="FIDA" sheetId="42" r:id="rId31"/>
    <sheet name="FILDF" sheetId="43" r:id="rId32"/>
    <sheet name="FISTIP" sheetId="44" r:id="rId33"/>
    <sheet name="FIUBF" sheetId="45" r:id="rId34"/>
    <sheet name="FIIOF" sheetId="46" r:id="rId35"/>
    <sheet name="FICRF" sheetId="47" r:id="rId36"/>
  </sheets>
  <definedNames>
    <definedName name="_xlnm.Print_Area" localSheetId="30">FIDA!$A$1:$H$85</definedName>
    <definedName name="_xlnm.Print_Area" localSheetId="34">FIIOF!$A$1:$G$53</definedName>
    <definedName name="_xlnm.Print_Area" localSheetId="31">FILDF!$A$1:$H$43</definedName>
    <definedName name="_xlnm.Print_Area" localSheetId="33">FIUBF!$A$1:$H$41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14" l="1"/>
  <c r="F81" i="12"/>
  <c r="F50" i="47" l="1"/>
  <c r="F52" i="47" s="1"/>
  <c r="E50" i="47"/>
  <c r="E52" i="47" s="1"/>
  <c r="F13" i="46"/>
  <c r="E13" i="46"/>
  <c r="E15" i="46" s="1"/>
  <c r="F11" i="46"/>
  <c r="F9" i="46"/>
  <c r="E9" i="46"/>
  <c r="E11" i="46" s="1"/>
  <c r="F99" i="44"/>
  <c r="F101" i="44" s="1"/>
  <c r="E99" i="44"/>
  <c r="E101" i="44" s="1"/>
  <c r="E12" i="44"/>
  <c r="F10" i="44"/>
  <c r="F8" i="44"/>
  <c r="F12" i="44" s="1"/>
  <c r="E8" i="44"/>
  <c r="E10" i="44" s="1"/>
  <c r="F9" i="42"/>
  <c r="F13" i="42" s="1"/>
  <c r="E9" i="42"/>
  <c r="E11" i="42" s="1"/>
  <c r="D123" i="41"/>
  <c r="F83" i="41"/>
  <c r="E83" i="41"/>
  <c r="F79" i="41"/>
  <c r="E79" i="41"/>
  <c r="F73" i="41"/>
  <c r="E73" i="41"/>
  <c r="F69" i="41"/>
  <c r="E69" i="41"/>
  <c r="F61" i="41"/>
  <c r="F87" i="41" s="1"/>
  <c r="E61" i="41"/>
  <c r="F50" i="41"/>
  <c r="E50" i="41"/>
  <c r="D108" i="40"/>
  <c r="F78" i="40"/>
  <c r="E78" i="40"/>
  <c r="F72" i="40"/>
  <c r="E72" i="40"/>
  <c r="F67" i="40"/>
  <c r="E67" i="40"/>
  <c r="F60" i="40"/>
  <c r="E60" i="40"/>
  <c r="F51" i="40"/>
  <c r="E51" i="40"/>
  <c r="F13" i="39"/>
  <c r="F17" i="39" s="1"/>
  <c r="E13" i="39"/>
  <c r="F8" i="39"/>
  <c r="E8" i="39"/>
  <c r="F40" i="38"/>
  <c r="E40" i="38"/>
  <c r="F36" i="38"/>
  <c r="E36" i="38"/>
  <c r="F31" i="38"/>
  <c r="E31" i="38"/>
  <c r="F23" i="38"/>
  <c r="E23" i="38"/>
  <c r="F34" i="37"/>
  <c r="E34" i="37"/>
  <c r="F30" i="37"/>
  <c r="E30" i="37"/>
  <c r="F26" i="37"/>
  <c r="F36" i="37" s="1"/>
  <c r="E26" i="37"/>
  <c r="F35" i="36"/>
  <c r="E35" i="36"/>
  <c r="F31" i="36"/>
  <c r="E31" i="36"/>
  <c r="F22" i="36"/>
  <c r="E22" i="36"/>
  <c r="F18" i="36"/>
  <c r="E18" i="36"/>
  <c r="F13" i="36"/>
  <c r="E13" i="36"/>
  <c r="F8" i="36"/>
  <c r="E8" i="36"/>
  <c r="F51" i="35"/>
  <c r="E51" i="35"/>
  <c r="F47" i="35"/>
  <c r="E47" i="35"/>
  <c r="F41" i="35"/>
  <c r="E41" i="35"/>
  <c r="F29" i="35"/>
  <c r="E29" i="35"/>
  <c r="F19" i="34"/>
  <c r="E19" i="34"/>
  <c r="E23" i="34" s="1"/>
  <c r="F12" i="34"/>
  <c r="E12" i="34"/>
  <c r="F8" i="34"/>
  <c r="E8" i="34"/>
  <c r="F54" i="33"/>
  <c r="E54" i="33"/>
  <c r="F50" i="33"/>
  <c r="E50" i="33"/>
  <c r="F39" i="33"/>
  <c r="E39" i="33"/>
  <c r="F27" i="33"/>
  <c r="E27" i="33"/>
  <c r="F9" i="33"/>
  <c r="E9" i="33"/>
  <c r="E80" i="40" l="1"/>
  <c r="F58" i="33"/>
  <c r="E53" i="35"/>
  <c r="E39" i="36"/>
  <c r="F82" i="40"/>
  <c r="E21" i="34"/>
  <c r="F55" i="35"/>
  <c r="F37" i="36"/>
  <c r="F11" i="42"/>
  <c r="F21" i="34"/>
  <c r="E44" i="38"/>
  <c r="E17" i="39"/>
  <c r="E85" i="41"/>
  <c r="E13" i="42"/>
  <c r="E56" i="33"/>
  <c r="F53" i="35"/>
  <c r="F39" i="36"/>
  <c r="F44" i="38"/>
  <c r="F15" i="39"/>
  <c r="F85" i="41"/>
  <c r="E58" i="33"/>
  <c r="F38" i="37"/>
  <c r="E55" i="35"/>
  <c r="E38" i="37"/>
  <c r="E42" i="38"/>
  <c r="F80" i="40"/>
  <c r="E87" i="41"/>
  <c r="E36" i="37"/>
  <c r="E82" i="40"/>
  <c r="F56" i="33"/>
  <c r="F23" i="34"/>
  <c r="F42" i="38"/>
  <c r="E37" i="36"/>
  <c r="E15" i="39"/>
  <c r="E12" i="32" l="1"/>
  <c r="E16" i="32" s="1"/>
  <c r="D12" i="32"/>
  <c r="D14" i="32" s="1"/>
  <c r="E13" i="31"/>
  <c r="E17" i="31" s="1"/>
  <c r="D13" i="31"/>
  <c r="D15" i="31" s="1"/>
  <c r="E7" i="30"/>
  <c r="E11" i="30" s="1"/>
  <c r="D7" i="30"/>
  <c r="D9" i="30" s="1"/>
  <c r="E7" i="29"/>
  <c r="E11" i="29" s="1"/>
  <c r="D7" i="29"/>
  <c r="D9" i="29" s="1"/>
  <c r="D84" i="23"/>
  <c r="D72" i="21"/>
  <c r="D81" i="17"/>
  <c r="E14" i="32" l="1"/>
  <c r="D16" i="32"/>
  <c r="E15" i="31"/>
  <c r="D17" i="31"/>
  <c r="E9" i="30"/>
  <c r="D11" i="30"/>
  <c r="E9" i="29"/>
  <c r="D11" i="29"/>
  <c r="D120" i="14" l="1"/>
  <c r="D118" i="13" l="1"/>
  <c r="D123" i="12"/>
  <c r="F59" i="28" l="1"/>
  <c r="E59" i="28"/>
  <c r="F54" i="28"/>
  <c r="F63" i="28" s="1"/>
  <c r="E54" i="28"/>
  <c r="E63" i="28" s="1"/>
  <c r="F61" i="27"/>
  <c r="E61" i="27"/>
  <c r="F57" i="27"/>
  <c r="F59" i="27" s="1"/>
  <c r="E57" i="27"/>
  <c r="E59" i="27" s="1"/>
  <c r="F59" i="26"/>
  <c r="E59" i="26"/>
  <c r="F20" i="26"/>
  <c r="F61" i="26" s="1"/>
  <c r="E20" i="26"/>
  <c r="E61" i="26" s="1"/>
  <c r="F48" i="25"/>
  <c r="E48" i="25"/>
  <c r="F44" i="25"/>
  <c r="F46" i="25" s="1"/>
  <c r="E44" i="25"/>
  <c r="E46" i="25" s="1"/>
  <c r="F51" i="24"/>
  <c r="E51" i="24"/>
  <c r="F46" i="24"/>
  <c r="F55" i="24" s="1"/>
  <c r="E46" i="24"/>
  <c r="E55" i="24" s="1"/>
  <c r="F57" i="23"/>
  <c r="E57" i="23"/>
  <c r="F52" i="23"/>
  <c r="E52" i="23"/>
  <c r="F65" i="22"/>
  <c r="E65" i="22"/>
  <c r="F59" i="22"/>
  <c r="E59" i="22"/>
  <c r="F54" i="22"/>
  <c r="E54" i="22"/>
  <c r="E67" i="22" s="1"/>
  <c r="F42" i="21"/>
  <c r="E42" i="21"/>
  <c r="F36" i="21"/>
  <c r="F46" i="21" s="1"/>
  <c r="E36" i="21"/>
  <c r="F58" i="20"/>
  <c r="E58" i="20"/>
  <c r="F54" i="20"/>
  <c r="E54" i="20"/>
  <c r="F49" i="20"/>
  <c r="E49" i="20"/>
  <c r="F81" i="19"/>
  <c r="E81" i="19"/>
  <c r="F77" i="19"/>
  <c r="E77" i="19"/>
  <c r="F100" i="18"/>
  <c r="E100" i="18"/>
  <c r="F94" i="18"/>
  <c r="F102" i="18" s="1"/>
  <c r="E94" i="18"/>
  <c r="E104" i="18" s="1"/>
  <c r="F51" i="17"/>
  <c r="E51" i="17"/>
  <c r="F47" i="17"/>
  <c r="E47" i="17"/>
  <c r="F33" i="17"/>
  <c r="E33" i="17"/>
  <c r="F59" i="16"/>
  <c r="E59" i="16"/>
  <c r="F55" i="16"/>
  <c r="F63" i="16" s="1"/>
  <c r="E55" i="16"/>
  <c r="F39" i="16"/>
  <c r="E39" i="16"/>
  <c r="F34" i="16"/>
  <c r="E34" i="16"/>
  <c r="F55" i="15"/>
  <c r="E55" i="15"/>
  <c r="F51" i="15"/>
  <c r="E51" i="15"/>
  <c r="F47" i="15"/>
  <c r="E47" i="15"/>
  <c r="E57" i="15" s="1"/>
  <c r="F82" i="14"/>
  <c r="E82" i="14"/>
  <c r="F77" i="14"/>
  <c r="E77" i="14"/>
  <c r="F71" i="14"/>
  <c r="E71" i="14"/>
  <c r="F62" i="14"/>
  <c r="E62" i="14"/>
  <c r="H55" i="14"/>
  <c r="G55" i="14"/>
  <c r="H51" i="14"/>
  <c r="G51" i="14"/>
  <c r="F51" i="14"/>
  <c r="E51" i="14"/>
  <c r="F85" i="13"/>
  <c r="E85" i="13"/>
  <c r="F78" i="13"/>
  <c r="E78" i="13"/>
  <c r="F73" i="13"/>
  <c r="E73" i="13"/>
  <c r="F66" i="13"/>
  <c r="E66" i="13"/>
  <c r="F56" i="13"/>
  <c r="E56" i="13"/>
  <c r="F51" i="13"/>
  <c r="F89" i="13" s="1"/>
  <c r="E51" i="13"/>
  <c r="F77" i="12"/>
  <c r="E77" i="12"/>
  <c r="F73" i="12"/>
  <c r="E73" i="12"/>
  <c r="H68" i="12"/>
  <c r="D112" i="12" s="1"/>
  <c r="G68" i="12"/>
  <c r="F68" i="12"/>
  <c r="F79" i="12" s="1"/>
  <c r="E68" i="12"/>
  <c r="F44" i="21"/>
  <c r="E102" i="18" l="1"/>
  <c r="E84" i="14"/>
  <c r="F59" i="15"/>
  <c r="F55" i="17"/>
  <c r="E83" i="12"/>
  <c r="F84" i="14"/>
  <c r="F83" i="12"/>
  <c r="E87" i="13"/>
  <c r="E89" i="13"/>
  <c r="D109" i="14"/>
  <c r="E53" i="24"/>
  <c r="F87" i="13"/>
  <c r="F53" i="24"/>
  <c r="E61" i="28"/>
  <c r="E63" i="16"/>
  <c r="F60" i="20"/>
  <c r="F61" i="23"/>
  <c r="F61" i="28"/>
  <c r="F59" i="23"/>
  <c r="E59" i="23"/>
  <c r="F69" i="22"/>
  <c r="E44" i="21"/>
  <c r="F62" i="20"/>
  <c r="E62" i="20"/>
  <c r="E85" i="19"/>
  <c r="F85" i="19"/>
  <c r="F83" i="19"/>
  <c r="E53" i="17"/>
  <c r="E59" i="15"/>
  <c r="F57" i="15"/>
  <c r="E88" i="14"/>
  <c r="F88" i="14"/>
  <c r="E63" i="26"/>
  <c r="F63" i="26"/>
  <c r="E61" i="23"/>
  <c r="E69" i="22"/>
  <c r="F67" i="22"/>
  <c r="E46" i="21"/>
  <c r="E60" i="20"/>
  <c r="E83" i="19"/>
  <c r="F104" i="18"/>
  <c r="E55" i="17"/>
  <c r="F53" i="17"/>
  <c r="F61" i="16"/>
  <c r="E61" i="16"/>
  <c r="E79" i="12"/>
</calcChain>
</file>

<file path=xl/sharedStrings.xml><?xml version="1.0" encoding="utf-8"?>
<sst xmlns="http://schemas.openxmlformats.org/spreadsheetml/2006/main" count="5164" uniqueCount="1232">
  <si>
    <t>Name of the Instrument</t>
  </si>
  <si>
    <t>Quantity</t>
  </si>
  <si>
    <t>ISIN Number</t>
  </si>
  <si>
    <t>% to Net Assets</t>
  </si>
  <si>
    <t>Industry Classification / Rating</t>
  </si>
  <si>
    <t>YTM</t>
  </si>
  <si>
    <t>Market Value (including accrued interest, if any) (Rs. in Lakhs)</t>
  </si>
  <si>
    <t>Portfolio Statement as on November 30,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</si>
  <si>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</si>
  <si>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</si>
  <si>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</si>
  <si>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</si>
  <si>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</si>
  <si>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</si>
  <si>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</si>
  <si>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</si>
  <si>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</si>
  <si>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</si>
  <si>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</si>
  <si>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</si>
  <si>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</si>
  <si>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</si>
  <si>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</si>
  <si>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Feeder - Templeton European Opportunities Fund ( Formerly known as Franklin India Feeder - Franklin European Growth Fund)</t>
  </si>
  <si>
    <t>Debt Instruments</t>
  </si>
  <si>
    <t>Sub Total</t>
  </si>
  <si>
    <t>Total</t>
  </si>
  <si>
    <t>Net Assets</t>
  </si>
  <si>
    <t>Call, Cash &amp; Other Assets</t>
  </si>
  <si>
    <t>* Less than 0.01%</t>
  </si>
  <si>
    <t>Rating</t>
  </si>
  <si>
    <t>** Non- Traded Scrips</t>
  </si>
  <si>
    <t>Notes</t>
  </si>
  <si>
    <t>a) NAV at the beginning and at the end of the Half-year ended 30-Nov-2023</t>
  </si>
  <si>
    <t xml:space="preserve">      Plan/Option</t>
  </si>
  <si>
    <t>As on 30-Nov-2023</t>
  </si>
  <si>
    <t>As on 31-May-2023</t>
  </si>
  <si>
    <t>IDCW - Income Distribution cum capital withdrawal</t>
  </si>
  <si>
    <t>b) Aggregate Distributions declared during the Half - year ended 30-Nov-2023</t>
  </si>
  <si>
    <t>Nil</t>
  </si>
  <si>
    <t>(In Years)</t>
  </si>
  <si>
    <t>(a) Listed / awaiting listing on Stock Exchanges</t>
  </si>
  <si>
    <t>^^ Securities are fair valued</t>
  </si>
  <si>
    <t>Money Market Instruments</t>
  </si>
  <si>
    <t>Certificate of Deposit</t>
  </si>
  <si>
    <t>State Bank Of India (15-Mar-2024) **</t>
  </si>
  <si>
    <t>INE062A16481</t>
  </si>
  <si>
    <t>IND A1+</t>
  </si>
  <si>
    <t>CRISIL A1+</t>
  </si>
  <si>
    <t>Canara Bank (07-Feb-2024) **</t>
  </si>
  <si>
    <t>INE476A16WM1</t>
  </si>
  <si>
    <t>Punjab National Bank (16-Feb-2024) **</t>
  </si>
  <si>
    <t>INE160A16MZ4</t>
  </si>
  <si>
    <t>CARE A1+</t>
  </si>
  <si>
    <t>ICRA A1+</t>
  </si>
  <si>
    <t>Axis Bank Ltd (28-Feb-2024) **</t>
  </si>
  <si>
    <t>INE238AD6470</t>
  </si>
  <si>
    <t>Commercial Paper</t>
  </si>
  <si>
    <t>ICICI Securities Ltd (18-Mar-2024) **@</t>
  </si>
  <si>
    <t>INE763G14RA9</t>
  </si>
  <si>
    <t>Treasury Bill</t>
  </si>
  <si>
    <t xml:space="preserve"> SOVEREIGN</t>
  </si>
  <si>
    <t>Mutual Fund Units</t>
  </si>
  <si>
    <t>@ Listed</t>
  </si>
  <si>
    <t>Plan Name</t>
  </si>
  <si>
    <t>Distributions per unit (Rs.)+++</t>
  </si>
  <si>
    <t>+++ Distribution payouts/ re-investments are subject to deduction of TDS at the applicable rates.</t>
  </si>
  <si>
    <t>Government Securities</t>
  </si>
  <si>
    <t>SOVEREIGN</t>
  </si>
  <si>
    <t>7.38% GOI 2027 (20-Jun-2027)</t>
  </si>
  <si>
    <t>IN0020220037</t>
  </si>
  <si>
    <t xml:space="preserve">      Growth Plan</t>
  </si>
  <si>
    <t xml:space="preserve">      Direct Growth Plan</t>
  </si>
  <si>
    <t>CRISIL AAA</t>
  </si>
  <si>
    <t>ICRA AAA</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</si>
  <si>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</si>
  <si>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</si>
  <si>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</si>
  <si>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</si>
  <si>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</si>
  <si>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</si>
  <si>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91 DTB (29-DEC-2023)</t>
  </si>
  <si>
    <t>IN002023X278</t>
  </si>
  <si>
    <t>Equity &amp; Equity related</t>
  </si>
  <si>
    <t>HDFC Bank Ltd</t>
  </si>
  <si>
    <t>INE040A01034</t>
  </si>
  <si>
    <t>Banks</t>
  </si>
  <si>
    <t>ICICI Bank Ltd</t>
  </si>
  <si>
    <t>INE090A01021</t>
  </si>
  <si>
    <t>Larsen &amp; Toubro Ltd</t>
  </si>
  <si>
    <t>INE018A01030</t>
  </si>
  <si>
    <t>Construction</t>
  </si>
  <si>
    <t>Infosys Ltd</t>
  </si>
  <si>
    <t>INE009A01021</t>
  </si>
  <si>
    <t>IT - Software</t>
  </si>
  <si>
    <t>Axis Bank Ltd</t>
  </si>
  <si>
    <t>INE238A01034</t>
  </si>
  <si>
    <t>HCL Technologies Ltd</t>
  </si>
  <si>
    <t>INE860A01027</t>
  </si>
  <si>
    <t>Kirloskar Oil Engines Ltd</t>
  </si>
  <si>
    <t>INE146L01010</t>
  </si>
  <si>
    <t>Industrial Products</t>
  </si>
  <si>
    <t>Sun Pharmaceutical Industries Ltd</t>
  </si>
  <si>
    <t>INE044A01036</t>
  </si>
  <si>
    <t>Pharmaceuticals &amp; Biotechnology</t>
  </si>
  <si>
    <t>Tata Motors Ltd</t>
  </si>
  <si>
    <t>INE155A01022</t>
  </si>
  <si>
    <t>Automobiles</t>
  </si>
  <si>
    <t>Reliance Industries Ltd</t>
  </si>
  <si>
    <t>INE002A01018</t>
  </si>
  <si>
    <t>Petroleum Products</t>
  </si>
  <si>
    <t>NTPC Ltd</t>
  </si>
  <si>
    <t>INE733E01010</t>
  </si>
  <si>
    <t>Power</t>
  </si>
  <si>
    <t>Bharti Airtel Ltd</t>
  </si>
  <si>
    <t>INE397D01024</t>
  </si>
  <si>
    <t>Telecom - Services</t>
  </si>
  <si>
    <t>State Bank of India</t>
  </si>
  <si>
    <t>INE062A01020</t>
  </si>
  <si>
    <t>IndusInd Bank Ltd</t>
  </si>
  <si>
    <t>INE095A01012</t>
  </si>
  <si>
    <t>GAIL (India) Ltd</t>
  </si>
  <si>
    <t>INE129A01019</t>
  </si>
  <si>
    <t>Gas</t>
  </si>
  <si>
    <t>Bharat Electronics Ltd</t>
  </si>
  <si>
    <t>INE263A01024</t>
  </si>
  <si>
    <t>Aerospace &amp; Defense</t>
  </si>
  <si>
    <t>Zomato Ltd</t>
  </si>
  <si>
    <t>INE758T01015</t>
  </si>
  <si>
    <t>Retailing</t>
  </si>
  <si>
    <t>Jyothy Labs Ltd</t>
  </si>
  <si>
    <t>INE668F01031</t>
  </si>
  <si>
    <t>Household Products</t>
  </si>
  <si>
    <t>Tata Steel Ltd</t>
  </si>
  <si>
    <t>INE081A01020</t>
  </si>
  <si>
    <t>Ferrous Metals</t>
  </si>
  <si>
    <t>United Spirits Ltd</t>
  </si>
  <si>
    <t>INE854D01024</t>
  </si>
  <si>
    <t>Beverages</t>
  </si>
  <si>
    <t>Marico Ltd</t>
  </si>
  <si>
    <t>INE196A01026</t>
  </si>
  <si>
    <t>Agricultural Food &amp; Other Products</t>
  </si>
  <si>
    <t>Sapphire Foods India Ltd</t>
  </si>
  <si>
    <t>INE806T01012</t>
  </si>
  <si>
    <t>Leisure Services</t>
  </si>
  <si>
    <t>Jubilant Foodworks Ltd</t>
  </si>
  <si>
    <t>INE797F01020</t>
  </si>
  <si>
    <t>Hindustan Aeronautics Ltd</t>
  </si>
  <si>
    <t>INE066F01020</t>
  </si>
  <si>
    <t>Container Corporation Of India Ltd</t>
  </si>
  <si>
    <t>INE111A01025</t>
  </si>
  <si>
    <t>Transport Services</t>
  </si>
  <si>
    <t>Maruti Suzuki India Ltd</t>
  </si>
  <si>
    <t>INE585B01010</t>
  </si>
  <si>
    <t>Tech Mahindra Ltd</t>
  </si>
  <si>
    <t>INE669C01036</t>
  </si>
  <si>
    <t>Oil &amp; Natural Gas Corporation Ltd</t>
  </si>
  <si>
    <t>INE213A01029</t>
  </si>
  <si>
    <t>Oil</t>
  </si>
  <si>
    <t>Crompton Greaves Consumer Electricals Ltd</t>
  </si>
  <si>
    <t>INE299U01018</t>
  </si>
  <si>
    <t>Consumer Durables</t>
  </si>
  <si>
    <t>ICICI Prudential Life Insurance Co Ltd</t>
  </si>
  <si>
    <t>INE726G01019</t>
  </si>
  <si>
    <t>Insurance</t>
  </si>
  <si>
    <t>Affle India Ltd</t>
  </si>
  <si>
    <t>INE00WC01027</t>
  </si>
  <si>
    <t>IT - Services</t>
  </si>
  <si>
    <t>Eris Lifesciences Ltd</t>
  </si>
  <si>
    <t>INE406M01024</t>
  </si>
  <si>
    <t>SBI Cards and Payment Services Ltd</t>
  </si>
  <si>
    <t>INE018E01016</t>
  </si>
  <si>
    <t>Finance</t>
  </si>
  <si>
    <t>Alkem Laboratories Ltd</t>
  </si>
  <si>
    <t>INE540L01014</t>
  </si>
  <si>
    <t>JK Lakshmi Cement Ltd</t>
  </si>
  <si>
    <t>INE786A01032</t>
  </si>
  <si>
    <t>Cement &amp; Cement Products</t>
  </si>
  <si>
    <t>Nuvoco Vistas Corporation Ltd</t>
  </si>
  <si>
    <t>INE118D01016</t>
  </si>
  <si>
    <t>Metropolis Healthcare Ltd</t>
  </si>
  <si>
    <t>INE112L01020</t>
  </si>
  <si>
    <t>Healthcare Services</t>
  </si>
  <si>
    <t>PB Fintech Ltd</t>
  </si>
  <si>
    <t>INE417T01026</t>
  </si>
  <si>
    <t>Financial Technology (Fintech)</t>
  </si>
  <si>
    <t>Ultratech Cement Ltd</t>
  </si>
  <si>
    <t>INE481G01011</t>
  </si>
  <si>
    <t>Westlife Foodworld Ltd</t>
  </si>
  <si>
    <t>INE274F01020</t>
  </si>
  <si>
    <t>Teamlease Services Ltd</t>
  </si>
  <si>
    <t>INE985S01024</t>
  </si>
  <si>
    <t>Commercial Services &amp; Supplies</t>
  </si>
  <si>
    <t>Voltas Ltd</t>
  </si>
  <si>
    <t>INE226A01021</t>
  </si>
  <si>
    <t>Amber Enterprises India Ltd</t>
  </si>
  <si>
    <t>INE371P01015</t>
  </si>
  <si>
    <t>Shankara Building Products Ltd</t>
  </si>
  <si>
    <t>INE274V01019</t>
  </si>
  <si>
    <t>7.90% Bajaj Housing Finance Ltd (28-Apr-2028) **</t>
  </si>
  <si>
    <t>INE377Y07417</t>
  </si>
  <si>
    <t>8.10% Mahindra &amp; Mahindra Financial Services Ltd (21-May-2026) **</t>
  </si>
  <si>
    <t>INE774D07UX3</t>
  </si>
  <si>
    <t>7.50% National Bank For Agriculture &amp; Rural Development (31-Aug-2026) **</t>
  </si>
  <si>
    <t>INE261F08EA6</t>
  </si>
  <si>
    <t>Axis Bank Ltd (14-Mar-2024) **</t>
  </si>
  <si>
    <t>INE238AD6389</t>
  </si>
  <si>
    <t>HDFC Bank Ltd (22-Mar-2024)@</t>
  </si>
  <si>
    <t>INE040A14268</t>
  </si>
  <si>
    <t>5.63% GOI 2026 (12-Apr-2026)</t>
  </si>
  <si>
    <t>IN0020210012</t>
  </si>
  <si>
    <t>5.74% GOI 2026 (15-Nov-2026)</t>
  </si>
  <si>
    <t>IN0020210186</t>
  </si>
  <si>
    <t>5.15% GOI 2025 (09-Nov-2025)</t>
  </si>
  <si>
    <t>IN0020200278</t>
  </si>
  <si>
    <t>IN0020230010</t>
  </si>
  <si>
    <t>% to Net Assets(Hedged &amp; Unhedged)</t>
  </si>
  <si>
    <t>Outstanding position in Derivative Instruments (Rs. in Lakhs) Long / (Short)</t>
  </si>
  <si>
    <t>Outstanding derivative exposure as % to net assets Long / (Short)</t>
  </si>
  <si>
    <t>Mahindra &amp; Mahindra Ltd</t>
  </si>
  <si>
    <t>INE101A01026</t>
  </si>
  <si>
    <t>Bajaj Auto Ltd</t>
  </si>
  <si>
    <t>INE917I01010</t>
  </si>
  <si>
    <t>Dr. Reddy's Laboratories Ltd</t>
  </si>
  <si>
    <t>INE089A01023</t>
  </si>
  <si>
    <t>Hindustan Unilever Ltd</t>
  </si>
  <si>
    <t>INE030A01027</t>
  </si>
  <si>
    <t>Diversified Fmcg</t>
  </si>
  <si>
    <t>Asian Paints Ltd</t>
  </si>
  <si>
    <t>INE021A01026</t>
  </si>
  <si>
    <t>Hindustan Petroleum Corporation Ltd</t>
  </si>
  <si>
    <t>INE094A01015</t>
  </si>
  <si>
    <t>The India Cements Ltd</t>
  </si>
  <si>
    <t>INE383A01012</t>
  </si>
  <si>
    <t>Trent Ltd</t>
  </si>
  <si>
    <t>INE849A01020</t>
  </si>
  <si>
    <t>Kotak Mahindra Bank Ltd</t>
  </si>
  <si>
    <t>INE237A01028</t>
  </si>
  <si>
    <t>Lupin Ltd</t>
  </si>
  <si>
    <t>INE326A01037</t>
  </si>
  <si>
    <t>Havells India Ltd</t>
  </si>
  <si>
    <t>INE176B01034</t>
  </si>
  <si>
    <t>Ambuja Cements Ltd</t>
  </si>
  <si>
    <t>INE079A01024</t>
  </si>
  <si>
    <t>Titan Co Ltd</t>
  </si>
  <si>
    <t>INE280A01028</t>
  </si>
  <si>
    <t>Power Grid Corporation of India Ltd</t>
  </si>
  <si>
    <t>INE752E01010</t>
  </si>
  <si>
    <t>Indian Oil Corporation Ltd</t>
  </si>
  <si>
    <t>INE242A01010</t>
  </si>
  <si>
    <t>Tata Power Co Ltd</t>
  </si>
  <si>
    <t>INE245A01021</t>
  </si>
  <si>
    <t>ACC Ltd</t>
  </si>
  <si>
    <t>INE012A01025</t>
  </si>
  <si>
    <t>IN002023Y284</t>
  </si>
  <si>
    <t>Margin on Derivatives</t>
  </si>
  <si>
    <t xml:space="preserve">c) Total outstanding position (as at November 30, 2023) in Derivative Instruments (Gross Notional) </t>
  </si>
  <si>
    <t>Rs. 13,912.63 Lacs</t>
  </si>
  <si>
    <t xml:space="preserve">d) Outstanding derivative exposure as % to net assets </t>
  </si>
  <si>
    <t>e) Portfolio Turnover Ratio during the Half - year 30-Nov-2023</t>
  </si>
  <si>
    <t>f) Residual maturity / Average Maturity as on 30-Nov-2023</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</si>
  <si>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</si>
  <si>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</si>
  <si>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</si>
  <si>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</si>
  <si>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</si>
  <si>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</si>
  <si>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</si>
  <si>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</si>
  <si>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</si>
  <si>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 **</t>
  </si>
  <si>
    <t>INE040A08AH8</t>
  </si>
  <si>
    <t>c) Portfolio Turnover Ratio during the Half - year 30-Nov-2023</t>
  </si>
  <si>
    <t>d) Residual maturity / Average Maturity as on 30-Nov-2023</t>
  </si>
  <si>
    <t xml:space="preserve">e) During the month additional instances of fair valuation/deviation from valuation price provided by the valuation agencies </t>
  </si>
  <si>
    <t>b) Index Futures</t>
  </si>
  <si>
    <t>Union Bank of India (14-Feb-2024)</t>
  </si>
  <si>
    <t>INE692A16FX5</t>
  </si>
  <si>
    <t>L&amp;T Finance Ltd (19-Dec-2023) **@</t>
  </si>
  <si>
    <t>INE027E14NZ0</t>
  </si>
  <si>
    <t>Rs. 24,324.72 Lacs</t>
  </si>
  <si>
    <t>Tata Motors Ltd DVR</t>
  </si>
  <si>
    <t>IN9155A01020</t>
  </si>
  <si>
    <t>Coal India Ltd</t>
  </si>
  <si>
    <t>INE522F01014</t>
  </si>
  <si>
    <t>Consumable Fuels</t>
  </si>
  <si>
    <t>ITC Ltd</t>
  </si>
  <si>
    <t>INE154A01025</t>
  </si>
  <si>
    <t>Grasim Industries Ltd</t>
  </si>
  <si>
    <t>INE047A01021</t>
  </si>
  <si>
    <t>Emami Ltd</t>
  </si>
  <si>
    <t>INE548C01032</t>
  </si>
  <si>
    <t>Personal Products</t>
  </si>
  <si>
    <t>Castrol India Ltd</t>
  </si>
  <si>
    <t>INE172A01027</t>
  </si>
  <si>
    <t>City Union Bank Ltd</t>
  </si>
  <si>
    <t>INE491A01021</t>
  </si>
  <si>
    <t>Gujarat State Petronet Ltd</t>
  </si>
  <si>
    <t>INE246F01010</t>
  </si>
  <si>
    <t>Petronet LNG Ltd</t>
  </si>
  <si>
    <t>INE347G01014</t>
  </si>
  <si>
    <t>Hindalco Industries Ltd</t>
  </si>
  <si>
    <t>INE038A01020</t>
  </si>
  <si>
    <t>Non - Ferrous Metals</t>
  </si>
  <si>
    <t>Restaurant Brands Asia Ltd</t>
  </si>
  <si>
    <t>INE07T201019</t>
  </si>
  <si>
    <t>Akzo Nobel India Ltd</t>
  </si>
  <si>
    <t>INE133A01011</t>
  </si>
  <si>
    <t>Rallis India Ltd</t>
  </si>
  <si>
    <t>INE613A01020</t>
  </si>
  <si>
    <t>Fertilizers &amp; Agrochemicals</t>
  </si>
  <si>
    <t>TVS Holdings Ltd</t>
  </si>
  <si>
    <t>INE105A01035</t>
  </si>
  <si>
    <t>Auto Components</t>
  </si>
  <si>
    <t>INE0Q3R01026</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</si>
  <si>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</si>
  <si>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</si>
  <si>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</si>
  <si>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</si>
  <si>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</si>
  <si>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</si>
  <si>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</si>
  <si>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</si>
  <si>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</si>
  <si>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Tata Consultancy Services Ltd</t>
  </si>
  <si>
    <t>INE467B01029</t>
  </si>
  <si>
    <t>Colgate Palmolive (India) Ltd</t>
  </si>
  <si>
    <t>INE259A01022</t>
  </si>
  <si>
    <t>CESC Ltd</t>
  </si>
  <si>
    <t>INE486A01021</t>
  </si>
  <si>
    <t>360 One Wam Ltd</t>
  </si>
  <si>
    <t>INE466L01038</t>
  </si>
  <si>
    <t>Chambal Fertilizers &amp; Chemicals Ltd</t>
  </si>
  <si>
    <t>INE085A01013</t>
  </si>
  <si>
    <t>Finolex Industries Ltd</t>
  </si>
  <si>
    <t>INE183A01024</t>
  </si>
  <si>
    <t>Embassy Office Parks REIT</t>
  </si>
  <si>
    <t>INE041025011</t>
  </si>
  <si>
    <t>Mediatek Inc</t>
  </si>
  <si>
    <t>TW0002454006</t>
  </si>
  <si>
    <t>IT - Hardware</t>
  </si>
  <si>
    <t>Unilever PLC, (ADR)</t>
  </si>
  <si>
    <t>US9047677045</t>
  </si>
  <si>
    <t>Food Products</t>
  </si>
  <si>
    <t>Novatek Microelectronics Corp. Ltd</t>
  </si>
  <si>
    <t>TW0003034005</t>
  </si>
  <si>
    <t>Fila Holdings Corp</t>
  </si>
  <si>
    <t>KR7081660003</t>
  </si>
  <si>
    <t>Health &amp; Happiness H&amp;H International Holdings Ltd</t>
  </si>
  <si>
    <t>KYG4387E1070</t>
  </si>
  <si>
    <t>Primax Electronics Ltd</t>
  </si>
  <si>
    <t>TW0004915004</t>
  </si>
  <si>
    <t>SK Telecom Co Ltd</t>
  </si>
  <si>
    <t>KR7017670001</t>
  </si>
  <si>
    <t>Hyundai Motor Co Ltd</t>
  </si>
  <si>
    <t>KR7005380001</t>
  </si>
  <si>
    <t>Thai Beverage Pcl</t>
  </si>
  <si>
    <t>TH0902010014</t>
  </si>
  <si>
    <t>Xtep International Holdings Ltd</t>
  </si>
  <si>
    <t>KYG982771092</t>
  </si>
  <si>
    <t>Xinyi Solar Holdings Ltd</t>
  </si>
  <si>
    <t>KYG9829N1025</t>
  </si>
  <si>
    <t>Industrial Manufacturing</t>
  </si>
  <si>
    <t>Hon Hai Precision Industry Co Ltd</t>
  </si>
  <si>
    <t>TW0002317005</t>
  </si>
  <si>
    <t>Foreign Mutual Fund Units</t>
  </si>
  <si>
    <t>YUANTA/P-SHRS TW DVD PLUS ETF</t>
  </si>
  <si>
    <t>TW0000056001</t>
  </si>
  <si>
    <t>Foreign Mutual Fund</t>
  </si>
  <si>
    <t>Zensar Technologies Ltd</t>
  </si>
  <si>
    <t>INE520A01027</t>
  </si>
  <si>
    <t>Birlasoft Ltd</t>
  </si>
  <si>
    <t>INE836A01035</t>
  </si>
  <si>
    <t>Coforge Ltd</t>
  </si>
  <si>
    <t>INE591G01017</t>
  </si>
  <si>
    <t>Mphasis Ltd</t>
  </si>
  <si>
    <t>INE356A01018</t>
  </si>
  <si>
    <t>Tata Technologies Ltd</t>
  </si>
  <si>
    <t>INE142M01025</t>
  </si>
  <si>
    <t>Indiamart Intermesh Ltd</t>
  </si>
  <si>
    <t>INE933S01016</t>
  </si>
  <si>
    <t>Rategain Travel Technologies Ltd</t>
  </si>
  <si>
    <t>INE0CLI01024</t>
  </si>
  <si>
    <t>CE Info Systems Ltd</t>
  </si>
  <si>
    <t>INE0BV301023</t>
  </si>
  <si>
    <t>Intellect Design Arena Ltd</t>
  </si>
  <si>
    <t>INE306R01017</t>
  </si>
  <si>
    <t>Info Edge (India) Ltd</t>
  </si>
  <si>
    <t>INE663F01024</t>
  </si>
  <si>
    <t>FSN E-Commerce Ventures Ltd</t>
  </si>
  <si>
    <t>INE388Y01029</t>
  </si>
  <si>
    <t>Firstsource Solutions Ltd</t>
  </si>
  <si>
    <t>INE684F01012</t>
  </si>
  <si>
    <t>One 97 Communications Ltd</t>
  </si>
  <si>
    <t>INE982J01020</t>
  </si>
  <si>
    <t>Persistent Systems Ltd</t>
  </si>
  <si>
    <t>INE262H01013</t>
  </si>
  <si>
    <t>Netweb Technologies India Ltd</t>
  </si>
  <si>
    <t>INE0NT901020</t>
  </si>
  <si>
    <t>Tracxn Technologies Ltd</t>
  </si>
  <si>
    <t>INE0HMF01019</t>
  </si>
  <si>
    <t>Xelpmoc Design and Tech Ltd</t>
  </si>
  <si>
    <t>INE01P501012</t>
  </si>
  <si>
    <t>Amazon.com INC</t>
  </si>
  <si>
    <t>US0231351067</t>
  </si>
  <si>
    <t>Freshworks Inc</t>
  </si>
  <si>
    <t>US3580541049</t>
  </si>
  <si>
    <t>Meta Platforms Inc</t>
  </si>
  <si>
    <t>US30303M1027</t>
  </si>
  <si>
    <t>Microsoft Corp</t>
  </si>
  <si>
    <t>US5949181045</t>
  </si>
  <si>
    <t>Apple Inc</t>
  </si>
  <si>
    <t>US0378331005</t>
  </si>
  <si>
    <t>Alphabet Inc</t>
  </si>
  <si>
    <t>US02079K3059</t>
  </si>
  <si>
    <t>Tencent Holdings Ltd</t>
  </si>
  <si>
    <t>KYG875721634</t>
  </si>
  <si>
    <t>Alibaba Group Holding Ltd</t>
  </si>
  <si>
    <t>KYG017191142</t>
  </si>
  <si>
    <t>Zoom Video Communications Inc</t>
  </si>
  <si>
    <t>US98980L1017</t>
  </si>
  <si>
    <t>Franklin Technology Fund, Class I (Acc)</t>
  </si>
  <si>
    <t>LU0626261944</t>
  </si>
  <si>
    <t>Brigade Enterprises Ltd</t>
  </si>
  <si>
    <t>INE791I01019</t>
  </si>
  <si>
    <t>Realty</t>
  </si>
  <si>
    <t>Equitas Small Finance Bank Ltd</t>
  </si>
  <si>
    <t>INE063P01018</t>
  </si>
  <si>
    <t>Multi Commodity Exchange Of India Ltd</t>
  </si>
  <si>
    <t>INE745G01035</t>
  </si>
  <si>
    <t>Capital Markets</t>
  </si>
  <si>
    <t>Deepak Nitrite Ltd</t>
  </si>
  <si>
    <t>INE288B01029</t>
  </si>
  <si>
    <t>Chemicals &amp; Petrochemicals</t>
  </si>
  <si>
    <t>Kalyan Jewellers India Ltd</t>
  </si>
  <si>
    <t>INE303R01014</t>
  </si>
  <si>
    <t>KPIT Technologies Ltd</t>
  </si>
  <si>
    <t>INE04I401011</t>
  </si>
  <si>
    <t>Karur Vysya Bank Ltd</t>
  </si>
  <si>
    <t>INE036D01028</t>
  </si>
  <si>
    <t>J.B. Chemicals &amp; Pharmaceuticals Ltd</t>
  </si>
  <si>
    <t>INE572A01036</t>
  </si>
  <si>
    <t>Carborundum Universal Ltd</t>
  </si>
  <si>
    <t>INE120A01034</t>
  </si>
  <si>
    <t>Cyient Ltd</t>
  </si>
  <si>
    <t>INE136B01020</t>
  </si>
  <si>
    <t>CCL Products (India) Ltd</t>
  </si>
  <si>
    <t>INE421D01022</t>
  </si>
  <si>
    <t>Ahluwalia Contracts (India) Ltd</t>
  </si>
  <si>
    <t>INE758C01029</t>
  </si>
  <si>
    <t>Sobha Ltd</t>
  </si>
  <si>
    <t>INE671H01015</t>
  </si>
  <si>
    <t>K.P.R. Mill Ltd</t>
  </si>
  <si>
    <t>INE930H01031</t>
  </si>
  <si>
    <t>Textiles &amp; Apparels</t>
  </si>
  <si>
    <t>Tube Investments of India Ltd</t>
  </si>
  <si>
    <t>INE974X01010</t>
  </si>
  <si>
    <t>Blue Star Ltd</t>
  </si>
  <si>
    <t>INE472A01039</t>
  </si>
  <si>
    <t>Syrma SGS Technology Ltd</t>
  </si>
  <si>
    <t>INE0DYJ01015</t>
  </si>
  <si>
    <t>KNR Constructions Ltd</t>
  </si>
  <si>
    <t>INE634I01029</t>
  </si>
  <si>
    <t>Techno Electric &amp; Engineering Co Ltd</t>
  </si>
  <si>
    <t>INE285K01026</t>
  </si>
  <si>
    <t>Ion Exchange (India) Ltd</t>
  </si>
  <si>
    <t>INE570A01022</t>
  </si>
  <si>
    <t>Finolex Cables Ltd</t>
  </si>
  <si>
    <t>INE235A01022</t>
  </si>
  <si>
    <t>Aster DM Healthcare Ltd</t>
  </si>
  <si>
    <t>INE914M01019</t>
  </si>
  <si>
    <t>Mrs Bectors Food Specialities Ltd</t>
  </si>
  <si>
    <t>INE495P01012</t>
  </si>
  <si>
    <t>Chemplast Sanmar Ltd</t>
  </si>
  <si>
    <t>INE488A01050</t>
  </si>
  <si>
    <t>DCB Bank Ltd</t>
  </si>
  <si>
    <t>INE503A01015</t>
  </si>
  <si>
    <t>Exide Industries Ltd</t>
  </si>
  <si>
    <t>INE302A01020</t>
  </si>
  <si>
    <t>Gateway Distriparks Ltd</t>
  </si>
  <si>
    <t>INE079J01017</t>
  </si>
  <si>
    <t>Praj Industries Ltd</t>
  </si>
  <si>
    <t>INE074A01025</t>
  </si>
  <si>
    <t>Nesco Ltd</t>
  </si>
  <si>
    <t>INE317F01035</t>
  </si>
  <si>
    <t>Quess Corp Ltd</t>
  </si>
  <si>
    <t>INE615P01015</t>
  </si>
  <si>
    <t>Lemon Tree Hotels Ltd</t>
  </si>
  <si>
    <t>INE970X01018</t>
  </si>
  <si>
    <t>Data Patterns India Ltd</t>
  </si>
  <si>
    <t>INE0IX101010</t>
  </si>
  <si>
    <t>Cholamandalam Financial Holdings Ltd</t>
  </si>
  <si>
    <t>INE149A01033</t>
  </si>
  <si>
    <t>Ujjivan Small Finance Bank Ltd</t>
  </si>
  <si>
    <t>INE551W01018</t>
  </si>
  <si>
    <t>V.I.P. Industries Ltd</t>
  </si>
  <si>
    <t>INE054A01027</t>
  </si>
  <si>
    <t>GHCL Ltd</t>
  </si>
  <si>
    <t>INE539A01019</t>
  </si>
  <si>
    <t>MTAR Technologies Ltd</t>
  </si>
  <si>
    <t>INE864I01014</t>
  </si>
  <si>
    <t>S J S Enterprises Ltd</t>
  </si>
  <si>
    <t>INE284S01014</t>
  </si>
  <si>
    <t>Tega Industries Ltd</t>
  </si>
  <si>
    <t>INE011K01018</t>
  </si>
  <si>
    <t>TTK Prestige Ltd</t>
  </si>
  <si>
    <t>INE690A01028</t>
  </si>
  <si>
    <t>Elecon Engineering Co Ltd</t>
  </si>
  <si>
    <t>INE205B01023</t>
  </si>
  <si>
    <t>Anand Rathi Wealth Ltd</t>
  </si>
  <si>
    <t>INE463V01026</t>
  </si>
  <si>
    <t>Kirloskar Pneumatic Co Ltd</t>
  </si>
  <si>
    <t>INE811A01020</t>
  </si>
  <si>
    <t>Apollo Pipes Ltd</t>
  </si>
  <si>
    <t>INE126J01016</t>
  </si>
  <si>
    <t>Gulf Oil Lubricants India Ltd</t>
  </si>
  <si>
    <t>INE635Q01029</t>
  </si>
  <si>
    <t>TV Today Network Ltd</t>
  </si>
  <si>
    <t>INE038F01029</t>
  </si>
  <si>
    <t>Entertainment</t>
  </si>
  <si>
    <t>Indoco Remedies Ltd</t>
  </si>
  <si>
    <t>INE873D01024</t>
  </si>
  <si>
    <t>M M Forgings Ltd</t>
  </si>
  <si>
    <t>INE227C01017</t>
  </si>
  <si>
    <t>Hitachi Energy India Ltd</t>
  </si>
  <si>
    <t>INE07Y701011</t>
  </si>
  <si>
    <t>Electrical Equipment</t>
  </si>
  <si>
    <t>NCC Ltd</t>
  </si>
  <si>
    <t>INE868B01028</t>
  </si>
  <si>
    <t>Updater Services Ltd</t>
  </si>
  <si>
    <t>INE851I01011</t>
  </si>
  <si>
    <t>Vishnu Chemicals Ltd</t>
  </si>
  <si>
    <t>INE270I01022</t>
  </si>
  <si>
    <t>Concord Biotech Ltd</t>
  </si>
  <si>
    <t>INE338H01029</t>
  </si>
  <si>
    <t>Symphony Ltd</t>
  </si>
  <si>
    <t>INE225D01027</t>
  </si>
  <si>
    <t>TVS Supply Chain Solutions Ltd</t>
  </si>
  <si>
    <t>INE395N01027</t>
  </si>
  <si>
    <t>Global Health Ltd</t>
  </si>
  <si>
    <t>INE474Q01031</t>
  </si>
  <si>
    <t>R R Kabel Ltd</t>
  </si>
  <si>
    <t>INE777K01022</t>
  </si>
  <si>
    <t>Kirloskar Brothers Ltd</t>
  </si>
  <si>
    <t>INE732A01036</t>
  </si>
  <si>
    <t>INE919I04010</t>
  </si>
  <si>
    <t>S P Apparels Ltd</t>
  </si>
  <si>
    <t>INE212I01016</t>
  </si>
  <si>
    <t>SBFC Finance Ltd</t>
  </si>
  <si>
    <t>INE423Y01016</t>
  </si>
  <si>
    <t>Campus Activewear Ltd</t>
  </si>
  <si>
    <t>INE278Y01022</t>
  </si>
  <si>
    <t>Titagarh Railsystems Ltd</t>
  </si>
  <si>
    <t>INE615H01020</t>
  </si>
  <si>
    <t>91 DTB (08-FEB-2024)</t>
  </si>
  <si>
    <t>IN002023X336</t>
  </si>
  <si>
    <t>Federal Bank Ltd</t>
  </si>
  <si>
    <t>INE171A01029</t>
  </si>
  <si>
    <t>Prestige Estates Projects Ltd</t>
  </si>
  <si>
    <t>INE811K01011</t>
  </si>
  <si>
    <t>Coromandel International Ltd</t>
  </si>
  <si>
    <t>INE169A01031</t>
  </si>
  <si>
    <t>REC Ltd</t>
  </si>
  <si>
    <t>INE020B01018</t>
  </si>
  <si>
    <t>Sundram Fasteners Ltd</t>
  </si>
  <si>
    <t>INE387A01021</t>
  </si>
  <si>
    <t>Max Financial Services Ltd</t>
  </si>
  <si>
    <t>INE180A01020</t>
  </si>
  <si>
    <t>Cummins India Ltd</t>
  </si>
  <si>
    <t>INE298A01020</t>
  </si>
  <si>
    <t>IPCA Laboratories Ltd</t>
  </si>
  <si>
    <t>INE571A01038</t>
  </si>
  <si>
    <t>CG Power and Industrial Solutions Ltd</t>
  </si>
  <si>
    <t>INE067A01029</t>
  </si>
  <si>
    <t>Oberoi Realty Ltd</t>
  </si>
  <si>
    <t>INE093I01010</t>
  </si>
  <si>
    <t>J.K. Cement Ltd</t>
  </si>
  <si>
    <t>INE823G01014</t>
  </si>
  <si>
    <t>Max Healthcare Institute Ltd</t>
  </si>
  <si>
    <t>INE027H01010</t>
  </si>
  <si>
    <t>Indian Hotels Co Ltd</t>
  </si>
  <si>
    <t>INE053A01029</t>
  </si>
  <si>
    <t>Mahindra &amp; Mahindra Financial Services Ltd</t>
  </si>
  <si>
    <t>INE774D01024</t>
  </si>
  <si>
    <t>Phoenix Mills Ltd</t>
  </si>
  <si>
    <t>INE211B01039</t>
  </si>
  <si>
    <t>Apollo Tyres Ltd</t>
  </si>
  <si>
    <t>INE438A01022</t>
  </si>
  <si>
    <t>The Ramco Cements Ltd</t>
  </si>
  <si>
    <t>INE331A01037</t>
  </si>
  <si>
    <t>Escorts Kubota Ltd</t>
  </si>
  <si>
    <t>INE042A01014</t>
  </si>
  <si>
    <t>Agricultural, Commercial &amp; Construction Vehicles</t>
  </si>
  <si>
    <t>Abbott India Ltd</t>
  </si>
  <si>
    <t>INE358A01014</t>
  </si>
  <si>
    <t>Page Industries Ltd</t>
  </si>
  <si>
    <t>INE761H01022</t>
  </si>
  <si>
    <t>United Breweries Ltd</t>
  </si>
  <si>
    <t>INE686F01025</t>
  </si>
  <si>
    <t>Motherson Sumi Wiring India Ltd</t>
  </si>
  <si>
    <t>INE0FS801015</t>
  </si>
  <si>
    <t>Ajanta Pharma Ltd</t>
  </si>
  <si>
    <t>INE031B01049</t>
  </si>
  <si>
    <t>Dixon Technologies (India) Ltd</t>
  </si>
  <si>
    <t>INE935N01020</t>
  </si>
  <si>
    <t>APL Apollo Tubes Ltd</t>
  </si>
  <si>
    <t>INE702C01027</t>
  </si>
  <si>
    <t>Laurus Labs Ltd</t>
  </si>
  <si>
    <t>INE947Q01028</t>
  </si>
  <si>
    <t>PI Industries Ltd</t>
  </si>
  <si>
    <t>INE603J01030</t>
  </si>
  <si>
    <t>L&amp;T Finance Holdings Ltd</t>
  </si>
  <si>
    <t>INE498L01015</t>
  </si>
  <si>
    <t>Endurance Technologies Ltd</t>
  </si>
  <si>
    <t>INE913H01037</t>
  </si>
  <si>
    <t>Whirlpool Of India Ltd</t>
  </si>
  <si>
    <t>INE716A01013</t>
  </si>
  <si>
    <t>Bharat Forge Ltd</t>
  </si>
  <si>
    <t>INE465A01025</t>
  </si>
  <si>
    <t>Kajaria Ceramics Ltd</t>
  </si>
  <si>
    <t>INE217B01036</t>
  </si>
  <si>
    <t>Indraprastha Gas Ltd</t>
  </si>
  <si>
    <t>INE203G01027</t>
  </si>
  <si>
    <t>Devyani International Ltd</t>
  </si>
  <si>
    <t>INE872J01023</t>
  </si>
  <si>
    <t>Ashok Leyland Ltd</t>
  </si>
  <si>
    <t>INE208A01029</t>
  </si>
  <si>
    <t>Honeywell Automation India Ltd</t>
  </si>
  <si>
    <t>INE671A01010</t>
  </si>
  <si>
    <t>EPL Ltd</t>
  </si>
  <si>
    <t>INE255A01020</t>
  </si>
  <si>
    <t>SKF India Ltd</t>
  </si>
  <si>
    <t>INE640A01023</t>
  </si>
  <si>
    <t>Piramal Pharma Ltd</t>
  </si>
  <si>
    <t>INE0DK501011</t>
  </si>
  <si>
    <t>TVS Motor Co Ltd</t>
  </si>
  <si>
    <t>INE494B01023</t>
  </si>
  <si>
    <t>Bosch Ltd</t>
  </si>
  <si>
    <t>INE323A01026</t>
  </si>
  <si>
    <t>Somany Ceramics Ltd</t>
  </si>
  <si>
    <t>INE355A01028</t>
  </si>
  <si>
    <t>Ganesha Ecosphere Ltd</t>
  </si>
  <si>
    <t>INE845D01014</t>
  </si>
  <si>
    <t>Chennai Interactive Business Services Pvt Ltd ** ^^</t>
  </si>
  <si>
    <t>Analog Devices Inc</t>
  </si>
  <si>
    <t>US0326541051</t>
  </si>
  <si>
    <t>Cipla Ltd</t>
  </si>
  <si>
    <t>INE059A01026</t>
  </si>
  <si>
    <t>KEI Industries Ltd</t>
  </si>
  <si>
    <t>INE878B01027</t>
  </si>
  <si>
    <t>HDFC Life Insurance Co Ltd</t>
  </si>
  <si>
    <t>INE795G01014</t>
  </si>
  <si>
    <t>Samvardhana Motherson International Ltd</t>
  </si>
  <si>
    <t>INE775A01035</t>
  </si>
  <si>
    <t>Interglobe Aviation Ltd</t>
  </si>
  <si>
    <t>INE646L01027</t>
  </si>
  <si>
    <t>Aditya Birla Fashion and Retail Ltd</t>
  </si>
  <si>
    <t>INE647O01011</t>
  </si>
  <si>
    <t>Kansai Nerolac Paints Ltd</t>
  </si>
  <si>
    <t>INE531A01024</t>
  </si>
  <si>
    <t>Quantum Information Systems ** ^^</t>
  </si>
  <si>
    <t>LIC Housing Finance Ltd</t>
  </si>
  <si>
    <t>INE115A01026</t>
  </si>
  <si>
    <t>Godrej Consumer Products Ltd</t>
  </si>
  <si>
    <t>INE102D01028</t>
  </si>
  <si>
    <t>Apollo Hospitals Enterprise Ltd</t>
  </si>
  <si>
    <t>INE437A01024</t>
  </si>
  <si>
    <t>Zee Entertainment Enterprises Ltd</t>
  </si>
  <si>
    <t>INE256A01028</t>
  </si>
  <si>
    <t>Delhivery Ltd</t>
  </si>
  <si>
    <t>INE148O01028</t>
  </si>
  <si>
    <t>SBI Life Insurance Co Ltd</t>
  </si>
  <si>
    <t>INE123W01016</t>
  </si>
  <si>
    <t>JSW Infrastructure Ltd</t>
  </si>
  <si>
    <t>INE880J01026</t>
  </si>
  <si>
    <t>Transport Infrastructure</t>
  </si>
  <si>
    <t>Eicher Motors Ltd</t>
  </si>
  <si>
    <t>INE066A01021</t>
  </si>
  <si>
    <t>Dalmia Bharat Ltd</t>
  </si>
  <si>
    <t>INE00R701025</t>
  </si>
  <si>
    <t>Bajaj Finance Ltd</t>
  </si>
  <si>
    <t>INE296A01024</t>
  </si>
  <si>
    <t>Torrent Pharmaceuticals Ltd</t>
  </si>
  <si>
    <t>INE685A01028</t>
  </si>
  <si>
    <t>Dabur India Ltd</t>
  </si>
  <si>
    <t>INE016A01026</t>
  </si>
  <si>
    <t>NRB Bearings Ltd</t>
  </si>
  <si>
    <t>INE349A01021</t>
  </si>
  <si>
    <t>ITD Cementation India Ltd</t>
  </si>
  <si>
    <t>INE686A01026</t>
  </si>
  <si>
    <t>Tata Consumer Products Ltd</t>
  </si>
  <si>
    <t>INE192A01025</t>
  </si>
  <si>
    <t>Taiwan Semiconductor Manufacturing Co. Ltd</t>
  </si>
  <si>
    <t>TW0002330008</t>
  </si>
  <si>
    <t>Samsung Electronics Co. Ltd</t>
  </si>
  <si>
    <t>KR7005930003</t>
  </si>
  <si>
    <t>AIA Group Ltd</t>
  </si>
  <si>
    <t>HK0000069689</t>
  </si>
  <si>
    <t>Bank Central Asia Tbk Pt</t>
  </si>
  <si>
    <t>ID1000109507</t>
  </si>
  <si>
    <t>SK Hynix Inc</t>
  </si>
  <si>
    <t>KR7000660001</t>
  </si>
  <si>
    <t>DBS Group Holdings Ltd</t>
  </si>
  <si>
    <t>SG1L01001701</t>
  </si>
  <si>
    <t>Budweiser Brewing Co APAC Ltd</t>
  </si>
  <si>
    <t>KYG1674K1013</t>
  </si>
  <si>
    <t>Sumber Alfaria Trijaya Tbk PT</t>
  </si>
  <si>
    <t>ID1000128705</t>
  </si>
  <si>
    <t>Techtronic Industries Co. Ltd</t>
  </si>
  <si>
    <t>HK0669013440</t>
  </si>
  <si>
    <t>LG Chem Ltd</t>
  </si>
  <si>
    <t>KR7051910008</t>
  </si>
  <si>
    <t>Weichai Power Co Ltd</t>
  </si>
  <si>
    <t>CNE1000004L9</t>
  </si>
  <si>
    <t>Midea Group Co Ltd</t>
  </si>
  <si>
    <t>CNE100001QQ5</t>
  </si>
  <si>
    <t>SM Investments Corp</t>
  </si>
  <si>
    <t>PHY806761029</t>
  </si>
  <si>
    <t>Samsung Sdi Co Ltd</t>
  </si>
  <si>
    <t>KR7006400006</t>
  </si>
  <si>
    <t>Hong Kong Exchanges And Clearing Ltd</t>
  </si>
  <si>
    <t>HK0388045442</t>
  </si>
  <si>
    <t>Meituan</t>
  </si>
  <si>
    <t>KYG596691041</t>
  </si>
  <si>
    <t>China Mengniu Dairy Co. Ltd</t>
  </si>
  <si>
    <t>KYG210961051</t>
  </si>
  <si>
    <t>Agricultural Food &amp; other Products</t>
  </si>
  <si>
    <t>JD.Com Inc</t>
  </si>
  <si>
    <t>KYG8208B1014</t>
  </si>
  <si>
    <t>Wuxi Biologics Cayman Inc</t>
  </si>
  <si>
    <t>KYG970081173</t>
  </si>
  <si>
    <t>Semen Indonesia (Persero) Tbk PT</t>
  </si>
  <si>
    <t>ID1000106800</t>
  </si>
  <si>
    <t>China Merchants Bank Co Ltd</t>
  </si>
  <si>
    <t>CNE1000002M1</t>
  </si>
  <si>
    <t>Yum China Holdings INC</t>
  </si>
  <si>
    <t>US98850P1093</t>
  </si>
  <si>
    <t>Ping An Insurance (Group) Co. Of China Ltd, H</t>
  </si>
  <si>
    <t>CNE1000003X6</t>
  </si>
  <si>
    <t>Shenzhen Inovance Technology Co Ltd</t>
  </si>
  <si>
    <t>CNE100000V46</t>
  </si>
  <si>
    <t>Minor International Pcl, Fgn.</t>
  </si>
  <si>
    <t>TH0128B10Z17</t>
  </si>
  <si>
    <t>China Resources Land Ltd</t>
  </si>
  <si>
    <t>KYG2108Y1052</t>
  </si>
  <si>
    <t>Bangkok Dusit Medical Services Pcl</t>
  </si>
  <si>
    <t>TH0264A10Z12</t>
  </si>
  <si>
    <t>SF Holding Co Ltd</t>
  </si>
  <si>
    <t>CNE100000L63</t>
  </si>
  <si>
    <t>Longi Green Energy Technology Co Ltd</t>
  </si>
  <si>
    <t>CNE100001FR6</t>
  </si>
  <si>
    <t>Sea Ltd (ADR)</t>
  </si>
  <si>
    <t>US81141R1005</t>
  </si>
  <si>
    <t>L&amp;F Co Ltd</t>
  </si>
  <si>
    <t>KR7066970005</t>
  </si>
  <si>
    <t>KYG9808A1058</t>
  </si>
  <si>
    <t>Bajaj Finserv Ltd</t>
  </si>
  <si>
    <t>INE918I01026</t>
  </si>
  <si>
    <t>Nestle India Ltd</t>
  </si>
  <si>
    <t>INE239A01016</t>
  </si>
  <si>
    <t>Adani Enterprises Ltd</t>
  </si>
  <si>
    <t>INE423A01024</t>
  </si>
  <si>
    <t>Metals &amp; Minerals Trading</t>
  </si>
  <si>
    <t>JSW Steel Ltd</t>
  </si>
  <si>
    <t>INE019A01038</t>
  </si>
  <si>
    <t>Adani Ports and Special Economic Zone Ltd</t>
  </si>
  <si>
    <t>INE742F01042</t>
  </si>
  <si>
    <t>Wipro Ltd</t>
  </si>
  <si>
    <t>INE075A01022</t>
  </si>
  <si>
    <t>Britannia Industries Ltd</t>
  </si>
  <si>
    <t>INE216A01030</t>
  </si>
  <si>
    <t>Ltimindtree Ltd</t>
  </si>
  <si>
    <t>INE214T01019</t>
  </si>
  <si>
    <t>Hero MotoCorp Ltd</t>
  </si>
  <si>
    <t>INE158A01026</t>
  </si>
  <si>
    <t>Divi's Laboratories Ltd</t>
  </si>
  <si>
    <t>INE361B01024</t>
  </si>
  <si>
    <t>Bharat Petroleum Corporation Ltd</t>
  </si>
  <si>
    <t>INE029A01011</t>
  </si>
  <si>
    <t>UPL Ltd</t>
  </si>
  <si>
    <t>INE628A01036</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</si>
  <si>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</si>
  <si>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</si>
  <si>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</si>
  <si>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</si>
  <si>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</si>
  <si>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</si>
  <si>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</si>
  <si>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</si>
  <si>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</si>
  <si>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</si>
  <si>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</si>
  <si>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</si>
  <si>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</si>
  <si>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</si>
  <si>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</si>
  <si>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</si>
  <si>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</si>
  <si>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</si>
  <si>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</si>
  <si>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</si>
  <si>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7.06% GOI 2028 (10-Apr-2028)</t>
  </si>
  <si>
    <t xml:space="preserve">i) Risk-o-meter </t>
  </si>
  <si>
    <t>Primary Benchmark: Nifty Equity Savings Index</t>
  </si>
  <si>
    <t>Risk level based on portfolio as on November 30, 2023</t>
  </si>
  <si>
    <t>Risk level of primary benchmark as on November 30, 2023</t>
  </si>
  <si>
    <t xml:space="preserve">g) Risk-o-meter </t>
  </si>
  <si>
    <t>Primary Benchmark: CRISIL Hybrid 35+65 - Aggressive Index</t>
  </si>
  <si>
    <t>Primary Benchmark: Nifty 50 Hybrid Composite Debt 50:50 Index</t>
  </si>
  <si>
    <t xml:space="preserve">e) Risk-o-meter </t>
  </si>
  <si>
    <t>Primary Benchmark:  Tier-1 Index:  Nifty 500 (Effective August 1, 2023, the benchmark of the scheme has been changed from NIFTY500 Value 50)</t>
  </si>
  <si>
    <t xml:space="preserve">Tier-2 Index:  NIFTY500 Value 50 </t>
  </si>
  <si>
    <t>Primary Benchmark: Tier-1 Index:  Nifty 500 (Effective August 1, 2023, the benchmark of the scheme has been changed from  Nifty Dividend Opportunities 50 )</t>
  </si>
  <si>
    <t>Tier-2 Index:  Nifty Dividend Opportunities 50</t>
  </si>
  <si>
    <t xml:space="preserve">f)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</si>
  <si>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</si>
  <si>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</si>
  <si>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</si>
  <si>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</si>
  <si>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</si>
  <si>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</si>
  <si>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</si>
  <si>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</si>
  <si>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</si>
  <si>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</si>
  <si>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</si>
  <si>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</si>
  <si>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</si>
  <si>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</si>
  <si>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</si>
  <si>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</si>
  <si>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All Plans under Franklin India Life Stage Fund of Funds (FILSF) were merged with Franklin India Dynamic Asset Allocation Fund of Funds (FIDAAF) as on December 19, 2022.</t>
  </si>
  <si>
    <t>ISIN</t>
  </si>
  <si>
    <t>Qunatity Lent</t>
  </si>
  <si>
    <t>Market Value (Rs in Lakhs)</t>
  </si>
  <si>
    <t>h) Details of securities lent under Securities Lending and Borrowing as on November 30, 2023</t>
  </si>
  <si>
    <t>Nifty Index Future  - 28-December-23</t>
  </si>
  <si>
    <t>f) Details of securities lent under Securities Lending and Borrowing as on November 30, 2023</t>
  </si>
  <si>
    <t>## Awaiting listing</t>
  </si>
  <si>
    <t>Sundaram Clayton Ltd ## ** ^^</t>
  </si>
  <si>
    <t xml:space="preserve">d) During the month additional instances of fair valuation/deviation from valuation price provided by the valuation agencies </t>
  </si>
  <si>
    <t>91 DTB (29-Dec-2023)</t>
  </si>
  <si>
    <t>91 DTB (08-Feb-2024)</t>
  </si>
  <si>
    <t>e) Details of securities lent under Securities Lending and Borrowing as on November 30, 2023</t>
  </si>
  <si>
    <t>Franklin India Flexi Cap Fund ( Formerly known as Franklin India Equity Fund) ^</t>
  </si>
  <si>
    <t>Franklin India NSE Nifty 50 Index Fund (Formerly known as Franklin India Index Fund – NSE Nifty Plan) ^</t>
  </si>
  <si>
    <t>ICICI Prudential Short Term Fund Direct - Growth Plan</t>
  </si>
  <si>
    <t>SBI Short Term Debt Fund Direct - Growth Plan</t>
  </si>
  <si>
    <t>$$$ This scheme is under winding-up and SBI Funds Management Private Limited has been appointed as the liquidator as per the order of Hon'ble Supreme Court dated February 12, 2021.</t>
  </si>
  <si>
    <t>Franklin India Multi-Asset Solution Fund of Funds (Formerly known as Franklin India Multi-Asset Solution Fund) ^</t>
  </si>
  <si>
    <t>Franklin India Dynamic Asset Allocation Fund Of Funds **</t>
  </si>
  <si>
    <t>Franklin India Liquid Fund</t>
  </si>
  <si>
    <t>INE261F08CU8</t>
  </si>
  <si>
    <t>5.44% National Bank For Agriculture &amp; Rural Development (05-Feb-2024)</t>
  </si>
  <si>
    <t>IND AAA</t>
  </si>
  <si>
    <t>INE115A07NO9</t>
  </si>
  <si>
    <t>8.75% LIC Housing Finance Ltd (08-Dec-2023) **</t>
  </si>
  <si>
    <t>CARE AAA</t>
  </si>
  <si>
    <t>INE160A16NW9</t>
  </si>
  <si>
    <t>Punjab National Bank (20-Feb-2024) **</t>
  </si>
  <si>
    <t>INE562A16MH9</t>
  </si>
  <si>
    <t>Indian Bank (22-Feb-2024) **</t>
  </si>
  <si>
    <t>INE237A165R2</t>
  </si>
  <si>
    <t>Kotak Mahindra Bank Ltd (27-Dec-2023)</t>
  </si>
  <si>
    <t>INE556F16AC6</t>
  </si>
  <si>
    <t>Small Industries Development Bank of India (14-Feb-2024) **</t>
  </si>
  <si>
    <t>INE040A16DO1</t>
  </si>
  <si>
    <t>HDFC Bank Ltd (14-Dec-2023) **</t>
  </si>
  <si>
    <t>INE476A16WO7</t>
  </si>
  <si>
    <t>Canara Bank (22-Dec-2023) **</t>
  </si>
  <si>
    <t>INE692A16FT3</t>
  </si>
  <si>
    <t>Union Bank of India (10-Jan-2024)</t>
  </si>
  <si>
    <t>INE028A16EA3</t>
  </si>
  <si>
    <t>Bank of Baroda (25-Jan-2024)</t>
  </si>
  <si>
    <t>INE692A16FW7</t>
  </si>
  <si>
    <t>Union Bank of India (09-Feb-2024) **</t>
  </si>
  <si>
    <t>INE040A16EB6</t>
  </si>
  <si>
    <t>HDFC Bank Ltd (20-Feb-2024) **</t>
  </si>
  <si>
    <t>INE040A16EE0</t>
  </si>
  <si>
    <t>HDFC Bank Ltd (12-Jan-2024) **</t>
  </si>
  <si>
    <t>INE476A16VU6</t>
  </si>
  <si>
    <t>Canara Bank (14-Dec-2023)</t>
  </si>
  <si>
    <t>INE028A16DY5</t>
  </si>
  <si>
    <t>Bank of Baroda (18-Jan-2024) **</t>
  </si>
  <si>
    <t>INE261F16694</t>
  </si>
  <si>
    <t>National Bank For Agriculture &amp; Rural Development (06-Feb-2024) **</t>
  </si>
  <si>
    <t>INE514E14RF0</t>
  </si>
  <si>
    <t>Export-Import Bank Of India (26-Dec-2023) **@</t>
  </si>
  <si>
    <t>INE700G14GS6</t>
  </si>
  <si>
    <t>HDFC Securities Ltd (12-Jan-2024) **@</t>
  </si>
  <si>
    <t>INE110O14AX5</t>
  </si>
  <si>
    <t>Axis Securities Ltd (27-Dec-2023) **@</t>
  </si>
  <si>
    <t>INE860H141U4</t>
  </si>
  <si>
    <t>Aditya Birla Finance Ltd (23-Feb-2024) **@</t>
  </si>
  <si>
    <t>INE556F14JJ7</t>
  </si>
  <si>
    <t>Small Industries Development Bank Of India (18-Dec-2023) **@</t>
  </si>
  <si>
    <t>INE028E14MJ4</t>
  </si>
  <si>
    <t>Kotak Securities Ltd (29-Dec-2023) **@</t>
  </si>
  <si>
    <t>INE860H141M1</t>
  </si>
  <si>
    <t>Aditya Birla Finance Ltd (15-Feb-2024) **@</t>
  </si>
  <si>
    <t>INE261F14KL8</t>
  </si>
  <si>
    <t>National Bank For Agriculture &amp; Rural Development (22-Feb-2024) **@</t>
  </si>
  <si>
    <t>INE824H14MW2</t>
  </si>
  <si>
    <t>Julius Baer Capital (India) Pvt Ltd (24-Jan-2024) **@</t>
  </si>
  <si>
    <t>IN002023X344</t>
  </si>
  <si>
    <t>91 DTB (15-Feb-2024)</t>
  </si>
  <si>
    <t>IN002023Y128</t>
  </si>
  <si>
    <t>182 DTB (21-Dec-2023)</t>
  </si>
  <si>
    <t>IN002023X252</t>
  </si>
  <si>
    <t>91 DTB (14-Dec-2023)</t>
  </si>
  <si>
    <t>IN002023X351</t>
  </si>
  <si>
    <t>91 DTB (22-Feb-2024)</t>
  </si>
  <si>
    <t>IN002023X369</t>
  </si>
  <si>
    <t>91 DTB (29-Feb-2024)</t>
  </si>
  <si>
    <t>IN002023Y110</t>
  </si>
  <si>
    <t>182 DTB (14-Dec-2023)</t>
  </si>
  <si>
    <t>IN002023Y136</t>
  </si>
  <si>
    <t>182 DTB (29-Dec-2023)</t>
  </si>
  <si>
    <t>Alternative Investment Fund #</t>
  </si>
  <si>
    <t>INF0RQ622028</t>
  </si>
  <si>
    <t>Corporate Debt Market Development Fund Class A2</t>
  </si>
  <si>
    <t>Alternative Investment Fund Units</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</si>
  <si>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</si>
  <si>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</si>
  <si>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</si>
  <si>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</si>
  <si>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</si>
  <si>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</si>
  <si>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</si>
  <si>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</si>
  <si>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</si>
  <si>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</si>
  <si>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</si>
  <si>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</si>
  <si>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</si>
  <si>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</si>
  <si>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</si>
  <si>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</si>
  <si>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b) Aggregate Distributions Declared during the Half - year ended 30-Nov-2023</t>
  </si>
  <si>
    <t>c) Residual maturity / Average Maturity as on 30-Nov-2023</t>
  </si>
  <si>
    <t>e) Risk-o-meter</t>
  </si>
  <si>
    <t>Primary Benchmark: Tier-1 Index:  CRISIL Liquid Debt B-I Index (The benchmark is renamed from CRISIL Liquid Fund BI Index w.e.f Apr 3, 2023)</t>
  </si>
  <si>
    <t>Tier-2 Index: CRISIL Liquid Debt A-I Index (The benchmark is renamed from CRISIL Liquid Fund AI Index w.e.f Apr 3, 2023)</t>
  </si>
  <si>
    <t>Franklin India Overnight Fund</t>
  </si>
  <si>
    <t>INE238AD6199</t>
  </si>
  <si>
    <t>Axis Bank Ltd (01-Dec-2023)</t>
  </si>
  <si>
    <t>INE929O14AW0</t>
  </si>
  <si>
    <t>Reliance Retail Ventures Ltd (01-Dec-2023)@</t>
  </si>
  <si>
    <t>IN002023X245</t>
  </si>
  <si>
    <t>91 DTB (07-Dec-2023)</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</si>
  <si>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</si>
  <si>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</si>
  <si>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</si>
  <si>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</si>
  <si>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</si>
  <si>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</si>
  <si>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</si>
  <si>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</si>
  <si>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</si>
  <si>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</si>
  <si>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INE692A16FV9</t>
  </si>
  <si>
    <t>Union Bank of India (06-Feb-2024) **</t>
  </si>
  <si>
    <t>INE476A16WX8</t>
  </si>
  <si>
    <t>Canara Bank (22-Feb-2024)</t>
  </si>
  <si>
    <t>INE237A161T7</t>
  </si>
  <si>
    <t>Kotak Mahindra Bank Ltd (29-Feb-2024) **</t>
  </si>
  <si>
    <t>INE562A16LN9</t>
  </si>
  <si>
    <t>Indian Bank (05-Mar-2024)</t>
  </si>
  <si>
    <t>INE261F16710</t>
  </si>
  <si>
    <t>National Bank For Agriculture &amp; Rural Development (13-Mar-2024) **</t>
  </si>
  <si>
    <t>INE556F16AG7</t>
  </si>
  <si>
    <t>Small Industries Development Bank of India (14-Mar-2024) **</t>
  </si>
  <si>
    <t>INE040A16DU8</t>
  </si>
  <si>
    <t>HDFC Bank Ltd (20-Mar-2024) **</t>
  </si>
  <si>
    <t>INE090A167Z7</t>
  </si>
  <si>
    <t>ICICI Bank Ltd (26-Mar-2024) **</t>
  </si>
  <si>
    <t>INE090AD6071</t>
  </si>
  <si>
    <t>ICICI Bank Ltd (29-Oct-2024) **</t>
  </si>
  <si>
    <t>INE238AD6579</t>
  </si>
  <si>
    <t>Axis Bank Ltd (29-Nov-2024) **</t>
  </si>
  <si>
    <t>INE237A163S5</t>
  </si>
  <si>
    <t>Kotak Mahindra Bank Ltd (13-Feb-2024) **</t>
  </si>
  <si>
    <t>INE562A16LL3</t>
  </si>
  <si>
    <t>Indian Bank (14-Feb-2024) **</t>
  </si>
  <si>
    <t>INE238AD6462</t>
  </si>
  <si>
    <t>Axis Bank Ltd (27-Feb-2024) **</t>
  </si>
  <si>
    <t>INE160A16NH0</t>
  </si>
  <si>
    <t>Punjab National Bank (07-Mar-2024)</t>
  </si>
  <si>
    <t>INE040A16DV6</t>
  </si>
  <si>
    <t>HDFC Bank Ltd (11-Mar-2024) **</t>
  </si>
  <si>
    <t>INE238AD6421</t>
  </si>
  <si>
    <t>Axis Bank Ltd (15-May-2024) **</t>
  </si>
  <si>
    <t>INE556F14JL3</t>
  </si>
  <si>
    <t>Small Industries Development Bank Of India (15-Feb-2024) **@</t>
  </si>
  <si>
    <t>INE891K14MB9</t>
  </si>
  <si>
    <t>Axis Finance Ltd (28-Feb-2024) **@</t>
  </si>
  <si>
    <t>INE692Q14AY5</t>
  </si>
  <si>
    <t>Toyota Financial Services India Ltd (07-Mar-2024) **@</t>
  </si>
  <si>
    <t>INE774D14RQ9</t>
  </si>
  <si>
    <t>Mahindra &amp; Mahindra Financial Services Ltd (06-Mar-2024) **@</t>
  </si>
  <si>
    <t>INE975F14YC3</t>
  </si>
  <si>
    <t>Kotak Mahindra Investments Ltd (15-Mar-2024) **@</t>
  </si>
  <si>
    <t>INE002A14KJ1</t>
  </si>
  <si>
    <t>Reliance Industries Ltd (27-Feb-2024) **@</t>
  </si>
  <si>
    <t>INE916D142N5</t>
  </si>
  <si>
    <t>Kotak Mahindra Prime Ltd (21-May-2024) **@</t>
  </si>
  <si>
    <t>INE700G14GW8</t>
  </si>
  <si>
    <t>HDFC Securities Ltd (18-Jan-2024) **@</t>
  </si>
  <si>
    <t>IN002023Y276</t>
  </si>
  <si>
    <t>182 DTB (29-Mar-2024)</t>
  </si>
  <si>
    <t>IN002023Y227</t>
  </si>
  <si>
    <t>182 DTB (22-Feb-2024)</t>
  </si>
  <si>
    <t>IN002023Y334</t>
  </si>
  <si>
    <t>182 DTB (09-May-2024)</t>
  </si>
  <si>
    <t xml:space="preserve">      Retail Plan Growth Option</t>
  </si>
  <si>
    <t xml:space="preserve">      Retail Plan Daily IDCW Option</t>
  </si>
  <si>
    <t xml:space="preserve">      Retail Plan Weekly IDCW Option *</t>
  </si>
  <si>
    <t>NA</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</si>
  <si>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</si>
  <si>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</si>
  <si>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</si>
  <si>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</si>
  <si>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 *</t>
  </si>
  <si>
    <t xml:space="preserve">      Direct Retail Plan Monthly IDCW Option</t>
  </si>
  <si>
    <t xml:space="preserve">      Direct Retail Plan Quarterly IDCW Option</t>
  </si>
  <si>
    <t>* Allotment date is 07th Nov 2023</t>
  </si>
  <si>
    <t xml:space="preserve">      Retail Plan Weekly IDCW Option</t>
  </si>
  <si>
    <t xml:space="preserve">      Direct Retail Plan Weekly IDCW Option</t>
  </si>
  <si>
    <t xml:space="preserve">Primary Benchmark: Tier-1 Index: NIFTY Money Market Index B-I </t>
  </si>
  <si>
    <t>Tier-2 Index: NIFTY Money Market Index A-I</t>
  </si>
  <si>
    <t>^ Franklin India Savings Fund is renames as Franklin India Money Market effective May 15, 2023.</t>
  </si>
  <si>
    <t>Franklin India Floating Rate Fund</t>
  </si>
  <si>
    <t>INE651J07739</t>
  </si>
  <si>
    <t>JM Financial Credit Solutions Ltd (1Y SBI MCLR + 460 Bps) (23-Jul-2024) **</t>
  </si>
  <si>
    <t>ICRA AA</t>
  </si>
  <si>
    <t>INE296A14WG0</t>
  </si>
  <si>
    <t>Bajaj Finance Ltd (08-Feb-2024) **@</t>
  </si>
  <si>
    <t>182 DTB (29-MAR-2024)</t>
  </si>
  <si>
    <t>IN0020200120</t>
  </si>
  <si>
    <t>GOI FRB 2033 (22-Sep-2033)</t>
  </si>
  <si>
    <t>IN0020210160</t>
  </si>
  <si>
    <t>GOI FRB 2028 (04-Oct-2028)</t>
  </si>
  <si>
    <t>IN0020180041</t>
  </si>
  <si>
    <t>GOI FRB 2031 (07-Dec-2031)</t>
  </si>
  <si>
    <t>IN0020230085</t>
  </si>
  <si>
    <t>7.18% GOI 2033 (14-Aug-2033)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</si>
  <si>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</si>
  <si>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</si>
  <si>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</si>
  <si>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</si>
  <si>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</si>
  <si>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INE514E08FT8</t>
  </si>
  <si>
    <t>6.35% Export-Import Bank of India (18-Feb-2025) **</t>
  </si>
  <si>
    <t>INE040A08906</t>
  </si>
  <si>
    <t>7.50% HDFC Bank Ltd (08-Jan-2025) **</t>
  </si>
  <si>
    <t>INE206D08501</t>
  </si>
  <si>
    <t>7.70% Nuclear Power Corporation of India Ltd (20-Mar-2038) **</t>
  </si>
  <si>
    <t>INE557F08FH9</t>
  </si>
  <si>
    <t>6.88% National Housing Bank (21-Jan-2025) **</t>
  </si>
  <si>
    <t>INE261F08DI1</t>
  </si>
  <si>
    <t>5.23% National Bank For Agriculture &amp; Rural Development (31-Jan-2025)</t>
  </si>
  <si>
    <t>INE556F08KB4</t>
  </si>
  <si>
    <t>7.11% Small Industries Development Bank Of India (27-Feb-2026) **</t>
  </si>
  <si>
    <t>INE916DA7RY8</t>
  </si>
  <si>
    <t>7.90% Kotak Mahindra Prime Ltd (23-Dec-2024) **</t>
  </si>
  <si>
    <t>INE020B08906</t>
  </si>
  <si>
    <t>8.27% REC Ltd (06-Feb-2025) **</t>
  </si>
  <si>
    <t>INE020B08CM4</t>
  </si>
  <si>
    <t>6.99% REC Ltd (30-Sep-2024) **</t>
  </si>
  <si>
    <t>INE752E07MQ8</t>
  </si>
  <si>
    <t>8.40% Power Grid Corporation of India Ltd (27-May-2024) **</t>
  </si>
  <si>
    <t>INE774D07VA9</t>
  </si>
  <si>
    <t>8.00% Mahindra &amp; Mahindra Financial Services Ltd (26-Jun-2025) **</t>
  </si>
  <si>
    <t>INE242A08510</t>
  </si>
  <si>
    <t>5.84% Indian Oil Corporation Ltd (19-Apr-2024) **</t>
  </si>
  <si>
    <t>INE733E08213</t>
  </si>
  <si>
    <t>5.78% NTPC Ltd (29-Apr-2024) **</t>
  </si>
  <si>
    <t>INE115A07QD5</t>
  </si>
  <si>
    <t>7.82% LIC Housing Finance Ltd (28-Nov-2025) **</t>
  </si>
  <si>
    <t>INE733E08163</t>
  </si>
  <si>
    <t>5.45% NTPC Ltd (15-Oct-2025) **</t>
  </si>
  <si>
    <t>INE094A08036</t>
  </si>
  <si>
    <t>7.00% Hindustan Petroleum Corporation Ltd (14-Aug-2024) **</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</si>
  <si>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</si>
  <si>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</si>
  <si>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</si>
  <si>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</si>
  <si>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</si>
  <si>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</si>
  <si>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</si>
  <si>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</si>
  <si>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</si>
  <si>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</si>
  <si>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</si>
  <si>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</si>
  <si>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</si>
  <si>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</si>
  <si>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</si>
  <si>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</si>
  <si>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</si>
  <si>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INE053F07CB1</t>
  </si>
  <si>
    <t>6.99% Indian Railway Finance Corporation Ltd (19-Mar-2025) **</t>
  </si>
  <si>
    <t>INE861G08076</t>
  </si>
  <si>
    <t>6.65% Food Corporation Of India (23-Oct-2030) **</t>
  </si>
  <si>
    <t>ICRA AAA(CE)</t>
  </si>
  <si>
    <t>INE020B08CK8</t>
  </si>
  <si>
    <t>6.88% REC Ltd (20-Mar-2025) **</t>
  </si>
  <si>
    <t>INE242A08452</t>
  </si>
  <si>
    <t>6.39% Indian Oil Corporation Ltd (06-Mar-2025) **</t>
  </si>
  <si>
    <t>INE020B08DH2</t>
  </si>
  <si>
    <t>5.81% REC Ltd (31-Dec-2025) **</t>
  </si>
  <si>
    <t>INE556F08KA6</t>
  </si>
  <si>
    <t>7.25% Small Industries Development Bank Of India (31-Jul-2025) **</t>
  </si>
  <si>
    <t>INE094A08077</t>
  </si>
  <si>
    <t>5.36% Hindustan Petroleum Corporation Ltd (11-Apr-2025) **</t>
  </si>
  <si>
    <t>INE206D08261</t>
  </si>
  <si>
    <t>8.14% Nuclear Power Corporation of India Ltd (25-Mar-2026) **</t>
  </si>
  <si>
    <t>INE733E07JX0</t>
  </si>
  <si>
    <t>8.19% NTPC Ltd (15-Dec-2025) **</t>
  </si>
  <si>
    <t>INE514E08EP9</t>
  </si>
  <si>
    <t>8.25% Export-Import Bank of India (28-Sep-2025) **</t>
  </si>
  <si>
    <t>INE237A160V5</t>
  </si>
  <si>
    <t>Kotak Mahindra Bank Ltd (25-Oct-2024) **</t>
  </si>
  <si>
    <t>IN000624C071</t>
  </si>
  <si>
    <t>GOI STRIP (16-Jun-2024)</t>
  </si>
  <si>
    <t>Primary Benchmark: NIFTY Banking &amp; PSU Debt Index</t>
  </si>
  <si>
    <t>Franklin India Government Securities Fund</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</si>
  <si>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</si>
  <si>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</si>
  <si>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</si>
  <si>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</si>
  <si>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</si>
  <si>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</si>
  <si>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</si>
  <si>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</si>
  <si>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Index (The benchmark is renamed from 40% Nifty 500+60% Crisil Composite Bond Fund Index  w.e.f Apr 3, 2023)</t>
  </si>
  <si>
    <t>Franklin India Debt Hybrid Fund (No. of segregated Portfolio in the scheme - 1)</t>
  </si>
  <si>
    <t>Main Portfolio</t>
  </si>
  <si>
    <t>INE950O07420</t>
  </si>
  <si>
    <t>8.20% Mahindra Rural Housing Finance Ltd (30-Jan-2026) **</t>
  </si>
  <si>
    <t>INE403D08116</t>
  </si>
  <si>
    <t>8.70% Bharti Telecom Ltd (21-Nov-2024) **</t>
  </si>
  <si>
    <t>CRISIL AA+</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</si>
  <si>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</si>
  <si>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</si>
  <si>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</si>
  <si>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</si>
  <si>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g) Risk-o-meter</t>
  </si>
  <si>
    <t>Primary Benchmark: CRISIL Hybrid 85+15 Conservative Index</t>
  </si>
  <si>
    <t>Franklin India Dynamic Accrual Fund (No. of segregated Portfolios in the scheme - 3) - (under winding up) $$$</t>
  </si>
  <si>
    <t>Rating ^^^</t>
  </si>
  <si>
    <t>(b) Privately Placed / Unlisted</t>
  </si>
  <si>
    <t>INE946S07189</t>
  </si>
  <si>
    <t>13.55% Nufuture Digital (India) Ltd (31-Dec-2023) $$ @@@ **</t>
  </si>
  <si>
    <t>BWR D(CE)</t>
  </si>
  <si>
    <t>INE971Z07190</t>
  </si>
  <si>
    <t>13.00% Rivaaz Trade Ventures Pvt Ltd (31-Dec-2023) $$ @@@ **</t>
  </si>
  <si>
    <t>$$ Indicates securties below investment grade or default</t>
  </si>
  <si>
    <t xml:space="preserve">^^^ SEBI vide its order dated October 6, 2022 cancelled the registration of Brickworks Ratings Pvt. Ltd (BWR) as a credit rating agency (CRA). The  Securities Appellate Tribunal (SAT), vide order dated June 6, 2023 quashed the aforesaid order of SEBI.  </t>
  </si>
  <si>
    <t>As on 07-Aug-2022*</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</si>
  <si>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</si>
  <si>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</si>
  <si>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</si>
  <si>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January 31, 2023, February 28, 2023, March 31, 2023, April 28, 2023, May 31, 2023, June 30, 2023, July 31, 2023, August 31, 2023, September 30, 2023, October 31,2023, November 30, 2023 by Future Ideas Co. Ltd. on July 31, 2020, September 30, 2020, September 30, 2023 and by Rivaaz Trade Ventures Pvt Ltd on July 31, 2020, August 31, 2020, September 30, 2020, October 31, 2020, November 7,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</si>
  <si>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</si>
  <si>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</si>
  <si>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</si>
  <si>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</si>
  <si>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</si>
  <si>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</si>
  <si>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</si>
  <si>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</si>
  <si>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</si>
  <si>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</si>
  <si>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</si>
  <si>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securties below investment grade or default</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</si>
  <si>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</si>
  <si>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</si>
  <si>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</si>
  <si>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</si>
  <si>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</si>
  <si>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</si>
  <si>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</si>
  <si>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i)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</si>
  <si>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</si>
  <si>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 $$$</t>
  </si>
  <si>
    <t>BWR D</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</si>
  <si>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</si>
  <si>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</si>
  <si>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</si>
  <si>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</si>
  <si>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</si>
  <si>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</si>
  <si>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</si>
  <si>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</si>
  <si>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Primary Benchmark: CRISIL Short Term Bond Index (The benchmark is renamed from CRISIL Short Term Bond Fund Index w.e.f Apr 3, 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</si>
  <si>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</si>
  <si>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</si>
  <si>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</si>
  <si>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</si>
  <si>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</si>
  <si>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</si>
  <si>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</si>
  <si>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</si>
  <si>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</si>
  <si>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</si>
  <si>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</si>
  <si>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</si>
  <si>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</si>
  <si>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</si>
  <si>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June 30, 2023, July 31, 2023, August 31, 2023, September 30, 2023, October 31,2023, November 30,2023 by Future Ideas Co. Ltd. on July 31, 2020, April 28, 2023, July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</si>
  <si>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</si>
  <si>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</si>
  <si>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</si>
  <si>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</si>
  <si>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</si>
  <si>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</si>
  <si>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</si>
  <si>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</si>
  <si>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</si>
  <si>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</si>
  <si>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</si>
  <si>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</si>
  <si>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</si>
  <si>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 xml:space="preserve">b) During the month additional instances of fair valuation/deviation from valuation price provided by the valuation agencies </t>
  </si>
  <si>
    <t>182 DTB (04-Apr-2024)</t>
  </si>
  <si>
    <t>Risk level of tier-1 benchmark  as on  November 30, 2023</t>
  </si>
  <si>
    <t>Risk level of tier-2 benchmark  as on  November 30, 2023</t>
  </si>
  <si>
    <t>Risk level of tier-1 benchmark as on November 30, 2023</t>
  </si>
  <si>
    <t>Risk level of tier-2 benchmark as on November 30, 2023</t>
  </si>
  <si>
    <t>Music Broadcast Ltd (Non- Convertible Preference Shares)</t>
  </si>
  <si>
    <t>Franklin India Prima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</si>
</sst>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sz val="11"/>
      <color theme="1"/>
      <name val="Calibri"/>
      <family val="2"/>
      <scheme val="minor"/>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5" fillId="0" borderId="0" applyNumberFormat="0" applyFill="0" applyBorder="0" applyAlignment="0" applyProtection="0"/>
    <xf numFmtId="164" fontId="11" fillId="0" borderId="0" applyFont="0" applyFill="0" applyBorder="0" applyAlignment="0" applyProtection="0"/>
    <xf numFmtId="9" fontId="11" fillId="0" borderId="0" applyFont="0" applyFill="0" applyBorder="0" applyAlignment="0" applyProtection="0"/>
  </cellStyleXfs>
  <cellXfs count="111">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5"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6" fontId="8" fillId="2" borderId="0" xfId="0" applyNumberFormat="1"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0" fontId="7" fillId="2" borderId="0" xfId="0" applyFont="1" applyFill="1" applyAlignment="1">
      <alignment horizontal="left" wrapText="1"/>
    </xf>
    <xf numFmtId="0" fontId="7" fillId="2" borderId="0" xfId="0" applyFont="1" applyFill="1" applyAlignment="1">
      <alignment horizontal="left"/>
    </xf>
    <xf numFmtId="0" fontId="7" fillId="2" borderId="1" xfId="0" applyFont="1" applyFill="1" applyBorder="1" applyAlignment="1">
      <alignment horizontal="left" wrapText="1"/>
    </xf>
    <xf numFmtId="0" fontId="7" fillId="2" borderId="1" xfId="0" applyFont="1" applyFill="1" applyBorder="1" applyAlignment="1">
      <alignment horizontal="right"/>
    </xf>
    <xf numFmtId="0" fontId="8" fillId="2" borderId="1" xfId="0" applyFont="1" applyFill="1" applyBorder="1" applyAlignment="1">
      <alignment horizontal="left" wrapText="1"/>
    </xf>
    <xf numFmtId="167" fontId="8" fillId="2" borderId="1" xfId="2" applyNumberFormat="1" applyFont="1" applyFill="1" applyBorder="1" applyAlignment="1">
      <alignment horizontal="left" wrapText="1"/>
    </xf>
    <xf numFmtId="164" fontId="8" fillId="2" borderId="1" xfId="2" applyFont="1" applyFill="1" applyBorder="1" applyAlignment="1">
      <alignment horizontal="right" wrapText="1"/>
    </xf>
    <xf numFmtId="10" fontId="8" fillId="2" borderId="1" xfId="3" applyNumberFormat="1" applyFont="1" applyFill="1" applyBorder="1" applyAlignment="1">
      <alignment horizontal="right"/>
    </xf>
    <xf numFmtId="0" fontId="8" fillId="2" borderId="0" xfId="0" applyFont="1" applyFill="1" applyAlignment="1">
      <alignment horizontal="left" wrapText="1"/>
    </xf>
    <xf numFmtId="167" fontId="8" fillId="2" borderId="0" xfId="2" applyNumberFormat="1" applyFont="1" applyFill="1" applyBorder="1" applyAlignment="1">
      <alignment horizontal="left" wrapText="1"/>
    </xf>
    <xf numFmtId="164" fontId="8" fillId="2" borderId="0" xfId="2" applyFont="1" applyFill="1" applyBorder="1" applyAlignment="1">
      <alignment horizontal="right" wrapText="1"/>
    </xf>
    <xf numFmtId="10" fontId="8" fillId="2" borderId="0" xfId="3" applyNumberFormat="1" applyFont="1" applyFill="1" applyBorder="1" applyAlignment="1">
      <alignment horizontal="right"/>
    </xf>
    <xf numFmtId="0" fontId="8" fillId="2" borderId="3" xfId="0" applyFont="1" applyFill="1" applyBorder="1" applyAlignment="1">
      <alignment wrapText="1"/>
    </xf>
    <xf numFmtId="168" fontId="8" fillId="2" borderId="0" xfId="0" applyNumberFormat="1" applyFont="1" applyFill="1"/>
    <xf numFmtId="165" fontId="8" fillId="2" borderId="0" xfId="0" applyNumberFormat="1" applyFont="1" applyFill="1" applyAlignment="1">
      <alignment horizontal="right"/>
    </xf>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39" fontId="7" fillId="2" borderId="2" xfId="0" applyNumberFormat="1" applyFont="1" applyFill="1" applyBorder="1"/>
    <xf numFmtId="165" fontId="8" fillId="0" borderId="0" xfId="0" applyNumberFormat="1" applyFont="1" applyAlignment="1">
      <alignment horizontal="right"/>
    </xf>
    <xf numFmtId="0" fontId="7" fillId="0" borderId="0" xfId="0" applyFont="1"/>
    <xf numFmtId="0" fontId="7" fillId="2" borderId="0" xfId="0" applyFont="1" applyFill="1" applyAlignment="1">
      <alignment wrapText="1"/>
    </xf>
    <xf numFmtId="0" fontId="0" fillId="0" borderId="0" xfId="0" applyAlignment="1">
      <alignment wrapText="1"/>
    </xf>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vertical="top" wrapText="1"/>
    </xf>
    <xf numFmtId="39" fontId="7" fillId="0" borderId="6" xfId="0" applyNumberFormat="1" applyFont="1" applyBorder="1"/>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justify" vertical="top" wrapText="1"/>
    </xf>
    <xf numFmtId="0" fontId="0" fillId="0" borderId="0" xfId="0" applyAlignment="1">
      <alignment horizontal="justify" vertical="top" wrapText="1"/>
    </xf>
    <xf numFmtId="0" fontId="7" fillId="2" borderId="0" xfId="0" applyFont="1" applyFill="1" applyAlignment="1">
      <alignment horizontal="justify" wrapText="1"/>
    </xf>
    <xf numFmtId="0" fontId="0" fillId="0" borderId="0" xfId="0" applyAlignment="1">
      <alignment horizontal="justify" wrapText="1"/>
    </xf>
    <xf numFmtId="0" fontId="8" fillId="3" borderId="0" xfId="0" applyFont="1" applyFill="1" applyAlignment="1">
      <alignment wrapText="1"/>
    </xf>
    <xf numFmtId="0" fontId="7" fillId="2" borderId="0" xfId="0" applyFont="1" applyFill="1" applyAlignment="1">
      <alignment horizontal="left" vertical="center" wrapText="1"/>
    </xf>
    <xf numFmtId="0" fontId="8" fillId="3" borderId="0" xfId="0" applyFont="1" applyFill="1" applyAlignment="1">
      <alignment vertical="top" wrapText="1"/>
    </xf>
    <xf numFmtId="0" fontId="7" fillId="2" borderId="0" xfId="0" applyFont="1" applyFill="1" applyAlignment="1">
      <alignment vertical="top" wrapText="1"/>
    </xf>
  </cellXfs>
  <cellStyles count="4">
    <cellStyle name="Comma" xfId="2" builtinId="3"/>
    <cellStyle name="Hyperlink" xfId="1" builtinId="8"/>
    <cellStyle name="Normal" xfId="0" builtinId="0"/>
    <cellStyle name="Percent" xfId="3" builtinId="5"/>
  </cellStyles>
  <dxfs count="82">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3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image" Target="../media/image40.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104</xdr:row>
      <xdr:rowOff>83820</xdr:rowOff>
    </xdr:from>
    <xdr:to>
      <xdr:col>0</xdr:col>
      <xdr:colOff>2264410</xdr:colOff>
      <xdr:row>116</xdr:row>
      <xdr:rowOff>2540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5295245"/>
          <a:ext cx="2219960" cy="1633220"/>
        </a:xfrm>
        <a:prstGeom prst="rect">
          <a:avLst/>
        </a:prstGeom>
        <a:noFill/>
        <a:ln>
          <a:noFill/>
        </a:ln>
      </xdr:spPr>
    </xdr:pic>
    <xdr:clientData/>
  </xdr:twoCellAnchor>
  <xdr:twoCellAnchor editAs="oneCell">
    <xdr:from>
      <xdr:col>0</xdr:col>
      <xdr:colOff>57150</xdr:colOff>
      <xdr:row>137</xdr:row>
      <xdr:rowOff>76200</xdr:rowOff>
    </xdr:from>
    <xdr:to>
      <xdr:col>0</xdr:col>
      <xdr:colOff>2263140</xdr:colOff>
      <xdr:row>148</xdr:row>
      <xdr:rowOff>114300</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0002500"/>
          <a:ext cx="220599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120</xdr:row>
      <xdr:rowOff>52070</xdr:rowOff>
    </xdr:from>
    <xdr:to>
      <xdr:col>0</xdr:col>
      <xdr:colOff>2307590</xdr:colOff>
      <xdr:row>131</xdr:row>
      <xdr:rowOff>93980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549495"/>
          <a:ext cx="2212340" cy="161353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143</xdr:row>
      <xdr:rowOff>0</xdr:rowOff>
    </xdr:from>
    <xdr:to>
      <xdr:col>0</xdr:col>
      <xdr:colOff>2316166</xdr:colOff>
      <xdr:row>154</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22183725"/>
          <a:ext cx="2228850" cy="1637665"/>
        </a:xfrm>
        <a:prstGeom prst="rect">
          <a:avLst/>
        </a:prstGeom>
        <a:noFill/>
        <a:ln>
          <a:noFill/>
        </a:ln>
      </xdr:spPr>
    </xdr:pic>
    <xdr:clientData/>
  </xdr:twoCellAnchor>
  <xdr:twoCellAnchor editAs="oneCell">
    <xdr:from>
      <xdr:col>0</xdr:col>
      <xdr:colOff>38100</xdr:colOff>
      <xdr:row>127</xdr:row>
      <xdr:rowOff>25400</xdr:rowOff>
    </xdr:from>
    <xdr:to>
      <xdr:col>0</xdr:col>
      <xdr:colOff>2275205</xdr:colOff>
      <xdr:row>138</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9923125"/>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122</xdr:row>
      <xdr:rowOff>71434</xdr:rowOff>
    </xdr:from>
    <xdr:to>
      <xdr:col>0</xdr:col>
      <xdr:colOff>2314580</xdr:colOff>
      <xdr:row>133</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997484"/>
          <a:ext cx="2235200" cy="1565910"/>
        </a:xfrm>
        <a:prstGeom prst="rect">
          <a:avLst/>
        </a:prstGeom>
        <a:noFill/>
        <a:ln>
          <a:noFill/>
        </a:ln>
      </xdr:spPr>
    </xdr:pic>
    <xdr:clientData/>
  </xdr:twoCellAnchor>
  <xdr:twoCellAnchor editAs="oneCell">
    <xdr:from>
      <xdr:col>0</xdr:col>
      <xdr:colOff>93663</xdr:colOff>
      <xdr:row>137</xdr:row>
      <xdr:rowOff>55563</xdr:rowOff>
    </xdr:from>
    <xdr:to>
      <xdr:col>0</xdr:col>
      <xdr:colOff>2309813</xdr:colOff>
      <xdr:row>148</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20124738"/>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124</xdr:row>
      <xdr:rowOff>103909</xdr:rowOff>
    </xdr:from>
    <xdr:to>
      <xdr:col>0</xdr:col>
      <xdr:colOff>2312266</xdr:colOff>
      <xdr:row>135</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458584"/>
          <a:ext cx="2225675" cy="1565910"/>
        </a:xfrm>
        <a:prstGeom prst="rect">
          <a:avLst/>
        </a:prstGeom>
        <a:noFill/>
        <a:ln>
          <a:noFill/>
        </a:ln>
      </xdr:spPr>
    </xdr:pic>
    <xdr:clientData/>
  </xdr:twoCellAnchor>
  <xdr:oneCellAnchor>
    <xdr:from>
      <xdr:col>0</xdr:col>
      <xdr:colOff>69273</xdr:colOff>
      <xdr:row>142</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1047653"/>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84</xdr:row>
      <xdr:rowOff>55558</xdr:rowOff>
    </xdr:from>
    <xdr:to>
      <xdr:col>0</xdr:col>
      <xdr:colOff>2318390</xdr:colOff>
      <xdr:row>95</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409483"/>
          <a:ext cx="2239010" cy="1637665"/>
        </a:xfrm>
        <a:prstGeom prst="rect">
          <a:avLst/>
        </a:prstGeom>
        <a:noFill/>
        <a:ln>
          <a:noFill/>
        </a:ln>
      </xdr:spPr>
    </xdr:pic>
    <xdr:clientData/>
  </xdr:twoCellAnchor>
  <xdr:twoCellAnchor editAs="oneCell">
    <xdr:from>
      <xdr:col>0</xdr:col>
      <xdr:colOff>95251</xdr:colOff>
      <xdr:row>101</xdr:row>
      <xdr:rowOff>0</xdr:rowOff>
    </xdr:from>
    <xdr:to>
      <xdr:col>0</xdr:col>
      <xdr:colOff>2315211</xdr:colOff>
      <xdr:row>112</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4782800"/>
          <a:ext cx="2219960" cy="1637665"/>
        </a:xfrm>
        <a:prstGeom prst="rect">
          <a:avLst/>
        </a:prstGeom>
        <a:noFill/>
        <a:ln>
          <a:noFill/>
        </a:ln>
      </xdr:spPr>
    </xdr:pic>
    <xdr:clientData/>
  </xdr:twoCellAnchor>
  <xdr:twoCellAnchor editAs="oneCell">
    <xdr:from>
      <xdr:col>0</xdr:col>
      <xdr:colOff>82550</xdr:colOff>
      <xdr:row>117</xdr:row>
      <xdr:rowOff>50800</xdr:rowOff>
    </xdr:from>
    <xdr:to>
      <xdr:col>0</xdr:col>
      <xdr:colOff>2302510</xdr:colOff>
      <xdr:row>128</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7119600"/>
          <a:ext cx="2219960"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88</xdr:row>
      <xdr:rowOff>55558</xdr:rowOff>
    </xdr:from>
    <xdr:to>
      <xdr:col>0</xdr:col>
      <xdr:colOff>2346965</xdr:colOff>
      <xdr:row>99</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980983"/>
          <a:ext cx="2267585" cy="1532890"/>
        </a:xfrm>
        <a:prstGeom prst="rect">
          <a:avLst/>
        </a:prstGeom>
        <a:noFill/>
        <a:ln>
          <a:noFill/>
        </a:ln>
      </xdr:spPr>
    </xdr:pic>
    <xdr:clientData/>
  </xdr:twoCellAnchor>
  <xdr:twoCellAnchor editAs="oneCell">
    <xdr:from>
      <xdr:col>0</xdr:col>
      <xdr:colOff>79375</xdr:colOff>
      <xdr:row>103</xdr:row>
      <xdr:rowOff>119062</xdr:rowOff>
    </xdr:from>
    <xdr:to>
      <xdr:col>0</xdr:col>
      <xdr:colOff>2346960</xdr:colOff>
      <xdr:row>115</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187612"/>
          <a:ext cx="2267585" cy="1653540"/>
        </a:xfrm>
        <a:prstGeom prst="rect">
          <a:avLst/>
        </a:prstGeom>
        <a:noFill/>
        <a:ln>
          <a:noFill/>
        </a:ln>
      </xdr:spPr>
    </xdr:pic>
    <xdr:clientData/>
  </xdr:twoCellAnchor>
  <xdr:twoCellAnchor editAs="oneCell">
    <xdr:from>
      <xdr:col>0</xdr:col>
      <xdr:colOff>79375</xdr:colOff>
      <xdr:row>120</xdr:row>
      <xdr:rowOff>80962</xdr:rowOff>
    </xdr:from>
    <xdr:to>
      <xdr:col>0</xdr:col>
      <xdr:colOff>2346960</xdr:colOff>
      <xdr:row>132</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7578387"/>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86</xdr:row>
      <xdr:rowOff>0</xdr:rowOff>
    </xdr:from>
    <xdr:to>
      <xdr:col>0</xdr:col>
      <xdr:colOff>2303786</xdr:colOff>
      <xdr:row>97</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353925"/>
          <a:ext cx="2208530" cy="1574165"/>
        </a:xfrm>
        <a:prstGeom prst="rect">
          <a:avLst/>
        </a:prstGeom>
        <a:noFill/>
        <a:ln>
          <a:noFill/>
        </a:ln>
      </xdr:spPr>
    </xdr:pic>
    <xdr:clientData/>
  </xdr:twoCellAnchor>
  <xdr:twoCellAnchor editAs="oneCell">
    <xdr:from>
      <xdr:col>0</xdr:col>
      <xdr:colOff>95256</xdr:colOff>
      <xdr:row>102</xdr:row>
      <xdr:rowOff>0</xdr:rowOff>
    </xdr:from>
    <xdr:to>
      <xdr:col>0</xdr:col>
      <xdr:colOff>2303786</xdr:colOff>
      <xdr:row>113</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39925"/>
          <a:ext cx="220853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127</xdr:row>
      <xdr:rowOff>0</xdr:rowOff>
    </xdr:from>
    <xdr:to>
      <xdr:col>0</xdr:col>
      <xdr:colOff>2312039</xdr:colOff>
      <xdr:row>138</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640425"/>
          <a:ext cx="2248535" cy="1637665"/>
        </a:xfrm>
        <a:prstGeom prst="rect">
          <a:avLst/>
        </a:prstGeom>
        <a:noFill/>
        <a:ln>
          <a:noFill/>
        </a:ln>
      </xdr:spPr>
    </xdr:pic>
    <xdr:clientData/>
  </xdr:twoCellAnchor>
  <xdr:twoCellAnchor editAs="oneCell">
    <xdr:from>
      <xdr:col>0</xdr:col>
      <xdr:colOff>79376</xdr:colOff>
      <xdr:row>143</xdr:row>
      <xdr:rowOff>0</xdr:rowOff>
    </xdr:from>
    <xdr:to>
      <xdr:col>0</xdr:col>
      <xdr:colOff>2318386</xdr:colOff>
      <xdr:row>154</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926425"/>
          <a:ext cx="2239010" cy="1637665"/>
        </a:xfrm>
        <a:prstGeom prst="rect">
          <a:avLst/>
        </a:prstGeom>
        <a:noFill/>
        <a:ln>
          <a:noFill/>
        </a:ln>
      </xdr:spPr>
    </xdr:pic>
    <xdr:clientData/>
  </xdr:twoCellAnchor>
  <xdr:twoCellAnchor editAs="oneCell">
    <xdr:from>
      <xdr:col>0</xdr:col>
      <xdr:colOff>63504</xdr:colOff>
      <xdr:row>127</xdr:row>
      <xdr:rowOff>0</xdr:rowOff>
    </xdr:from>
    <xdr:to>
      <xdr:col>0</xdr:col>
      <xdr:colOff>2312039</xdr:colOff>
      <xdr:row>138</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640425"/>
          <a:ext cx="2248535" cy="1637665"/>
        </a:xfrm>
        <a:prstGeom prst="rect">
          <a:avLst/>
        </a:prstGeom>
        <a:noFill/>
        <a:ln>
          <a:noFill/>
        </a:ln>
      </xdr:spPr>
    </xdr:pic>
    <xdr:clientData/>
  </xdr:twoCellAnchor>
  <xdr:twoCellAnchor editAs="oneCell">
    <xdr:from>
      <xdr:col>0</xdr:col>
      <xdr:colOff>79376</xdr:colOff>
      <xdr:row>143</xdr:row>
      <xdr:rowOff>0</xdr:rowOff>
    </xdr:from>
    <xdr:to>
      <xdr:col>0</xdr:col>
      <xdr:colOff>2318386</xdr:colOff>
      <xdr:row>154</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926425"/>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114</xdr:row>
      <xdr:rowOff>0</xdr:rowOff>
    </xdr:from>
    <xdr:to>
      <xdr:col>0</xdr:col>
      <xdr:colOff>2307596</xdr:colOff>
      <xdr:row>125</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497425"/>
          <a:ext cx="2212340" cy="1574166"/>
        </a:xfrm>
        <a:prstGeom prst="rect">
          <a:avLst/>
        </a:prstGeom>
        <a:noFill/>
        <a:ln>
          <a:noFill/>
        </a:ln>
      </xdr:spPr>
    </xdr:pic>
    <xdr:clientData/>
  </xdr:twoCellAnchor>
  <xdr:twoCellAnchor editAs="oneCell">
    <xdr:from>
      <xdr:col>0</xdr:col>
      <xdr:colOff>71437</xdr:colOff>
      <xdr:row>130</xdr:row>
      <xdr:rowOff>0</xdr:rowOff>
    </xdr:from>
    <xdr:to>
      <xdr:col>0</xdr:col>
      <xdr:colOff>2306637</xdr:colOff>
      <xdr:row>141</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9783425"/>
          <a:ext cx="223520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91</xdr:row>
      <xdr:rowOff>0</xdr:rowOff>
    </xdr:from>
    <xdr:to>
      <xdr:col>0</xdr:col>
      <xdr:colOff>2307596</xdr:colOff>
      <xdr:row>102</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782675"/>
          <a:ext cx="2212340" cy="1574165"/>
        </a:xfrm>
        <a:prstGeom prst="rect">
          <a:avLst/>
        </a:prstGeom>
        <a:noFill/>
        <a:ln>
          <a:noFill/>
        </a:ln>
      </xdr:spPr>
    </xdr:pic>
    <xdr:clientData/>
  </xdr:twoCellAnchor>
  <xdr:twoCellAnchor editAs="oneCell">
    <xdr:from>
      <xdr:col>0</xdr:col>
      <xdr:colOff>87318</xdr:colOff>
      <xdr:row>107</xdr:row>
      <xdr:rowOff>0</xdr:rowOff>
    </xdr:from>
    <xdr:to>
      <xdr:col>0</xdr:col>
      <xdr:colOff>2307278</xdr:colOff>
      <xdr:row>118</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6068675"/>
          <a:ext cx="221996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77</xdr:row>
      <xdr:rowOff>0</xdr:rowOff>
    </xdr:from>
    <xdr:to>
      <xdr:col>0</xdr:col>
      <xdr:colOff>2311085</xdr:colOff>
      <xdr:row>88</xdr:row>
      <xdr:rowOff>56515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11496675"/>
          <a:ext cx="2223770" cy="1628140"/>
        </a:xfrm>
        <a:prstGeom prst="rect">
          <a:avLst/>
        </a:prstGeom>
        <a:noFill/>
        <a:ln>
          <a:noFill/>
        </a:ln>
      </xdr:spPr>
    </xdr:pic>
    <xdr:clientData/>
  </xdr:twoCellAnchor>
  <xdr:twoCellAnchor editAs="oneCell">
    <xdr:from>
      <xdr:col>0</xdr:col>
      <xdr:colOff>79378</xdr:colOff>
      <xdr:row>93</xdr:row>
      <xdr:rowOff>0</xdr:rowOff>
    </xdr:from>
    <xdr:to>
      <xdr:col>0</xdr:col>
      <xdr:colOff>2312673</xdr:colOff>
      <xdr:row>104</xdr:row>
      <xdr:rowOff>56515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3782675"/>
          <a:ext cx="2233295" cy="16281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73</xdr:row>
      <xdr:rowOff>76200</xdr:rowOff>
    </xdr:from>
    <xdr:to>
      <xdr:col>0</xdr:col>
      <xdr:colOff>2434590</xdr:colOff>
      <xdr:row>84</xdr:row>
      <xdr:rowOff>100965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029950"/>
          <a:ext cx="2358390" cy="1596390"/>
        </a:xfrm>
        <a:prstGeom prst="rect">
          <a:avLst/>
        </a:prstGeom>
        <a:noFill/>
        <a:ln>
          <a:noFill/>
        </a:ln>
      </xdr:spPr>
    </xdr:pic>
    <xdr:clientData/>
  </xdr:twoCellAnchor>
  <xdr:twoCellAnchor editAs="oneCell">
    <xdr:from>
      <xdr:col>0</xdr:col>
      <xdr:colOff>76200</xdr:colOff>
      <xdr:row>57</xdr:row>
      <xdr:rowOff>101600</xdr:rowOff>
    </xdr:from>
    <xdr:to>
      <xdr:col>0</xdr:col>
      <xdr:colOff>2381250</xdr:colOff>
      <xdr:row>69</xdr:row>
      <xdr:rowOff>20320</xdr:rowOff>
    </xdr:to>
    <xdr:pic>
      <xdr:nvPicPr>
        <xdr:cNvPr id="4" name="Picture 3">
          <a:extLst>
            <a:ext uri="{FF2B5EF4-FFF2-40B4-BE49-F238E27FC236}">
              <a16:creationId xmlns:a16="http://schemas.microsoft.com/office/drawing/2014/main" id="{4FD579FA-ECA0-4B53-9164-D383A4BF2F3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8020050"/>
          <a:ext cx="2305050" cy="14427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95</xdr:row>
      <xdr:rowOff>0</xdr:rowOff>
    </xdr:from>
    <xdr:to>
      <xdr:col>0</xdr:col>
      <xdr:colOff>2304104</xdr:colOff>
      <xdr:row>106</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106525"/>
          <a:ext cx="2200910" cy="1574165"/>
        </a:xfrm>
        <a:prstGeom prst="rect">
          <a:avLst/>
        </a:prstGeom>
        <a:noFill/>
        <a:ln>
          <a:noFill/>
        </a:ln>
      </xdr:spPr>
    </xdr:pic>
    <xdr:clientData/>
  </xdr:twoCellAnchor>
  <xdr:twoCellAnchor editAs="oneCell">
    <xdr:from>
      <xdr:col>0</xdr:col>
      <xdr:colOff>95256</xdr:colOff>
      <xdr:row>111</xdr:row>
      <xdr:rowOff>0</xdr:rowOff>
    </xdr:from>
    <xdr:to>
      <xdr:col>0</xdr:col>
      <xdr:colOff>2307596</xdr:colOff>
      <xdr:row>122</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6392525"/>
          <a:ext cx="221234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89</xdr:row>
      <xdr:rowOff>0</xdr:rowOff>
    </xdr:from>
    <xdr:to>
      <xdr:col>0</xdr:col>
      <xdr:colOff>2307596</xdr:colOff>
      <xdr:row>100</xdr:row>
      <xdr:rowOff>56515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068425"/>
          <a:ext cx="2212340" cy="1628140"/>
        </a:xfrm>
        <a:prstGeom prst="rect">
          <a:avLst/>
        </a:prstGeom>
        <a:noFill/>
        <a:ln>
          <a:noFill/>
        </a:ln>
      </xdr:spPr>
    </xdr:pic>
    <xdr:clientData/>
  </xdr:twoCellAnchor>
  <xdr:twoCellAnchor editAs="oneCell">
    <xdr:from>
      <xdr:col>0</xdr:col>
      <xdr:colOff>95256</xdr:colOff>
      <xdr:row>105</xdr:row>
      <xdr:rowOff>0</xdr:rowOff>
    </xdr:from>
    <xdr:to>
      <xdr:col>0</xdr:col>
      <xdr:colOff>2307596</xdr:colOff>
      <xdr:row>116</xdr:row>
      <xdr:rowOff>56515</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354425"/>
          <a:ext cx="2212340" cy="16281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78</xdr:row>
      <xdr:rowOff>0</xdr:rowOff>
    </xdr:from>
    <xdr:to>
      <xdr:col>0</xdr:col>
      <xdr:colOff>2339658</xdr:colOff>
      <xdr:row>89</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496675"/>
          <a:ext cx="2204720" cy="1637665"/>
        </a:xfrm>
        <a:prstGeom prst="rect">
          <a:avLst/>
        </a:prstGeom>
        <a:noFill/>
        <a:ln>
          <a:noFill/>
        </a:ln>
      </xdr:spPr>
    </xdr:pic>
    <xdr:clientData/>
  </xdr:twoCellAnchor>
  <xdr:twoCellAnchor editAs="oneCell">
    <xdr:from>
      <xdr:col>0</xdr:col>
      <xdr:colOff>119070</xdr:colOff>
      <xdr:row>93</xdr:row>
      <xdr:rowOff>111124</xdr:rowOff>
    </xdr:from>
    <xdr:to>
      <xdr:col>0</xdr:col>
      <xdr:colOff>2323790</xdr:colOff>
      <xdr:row>105</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750924"/>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71</xdr:row>
      <xdr:rowOff>0</xdr:rowOff>
    </xdr:from>
    <xdr:to>
      <xdr:col>0</xdr:col>
      <xdr:colOff>2318390</xdr:colOff>
      <xdr:row>82</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210925"/>
          <a:ext cx="2239010" cy="1637665"/>
        </a:xfrm>
        <a:prstGeom prst="rect">
          <a:avLst/>
        </a:prstGeom>
        <a:noFill/>
        <a:ln>
          <a:noFill/>
        </a:ln>
      </xdr:spPr>
    </xdr:pic>
    <xdr:clientData/>
  </xdr:twoCellAnchor>
  <xdr:twoCellAnchor editAs="oneCell">
    <xdr:from>
      <xdr:col>0</xdr:col>
      <xdr:colOff>87318</xdr:colOff>
      <xdr:row>87</xdr:row>
      <xdr:rowOff>0</xdr:rowOff>
    </xdr:from>
    <xdr:to>
      <xdr:col>0</xdr:col>
      <xdr:colOff>2316803</xdr:colOff>
      <xdr:row>98</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496925"/>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89</xdr:row>
      <xdr:rowOff>0</xdr:rowOff>
    </xdr:from>
    <xdr:to>
      <xdr:col>0</xdr:col>
      <xdr:colOff>2246317</xdr:colOff>
      <xdr:row>100</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2639675"/>
          <a:ext cx="2174875" cy="1579880"/>
        </a:xfrm>
        <a:prstGeom prst="rect">
          <a:avLst/>
        </a:prstGeom>
        <a:noFill/>
        <a:ln>
          <a:noFill/>
        </a:ln>
      </xdr:spPr>
    </xdr:pic>
    <xdr:clientData/>
  </xdr:twoCellAnchor>
  <xdr:twoCellAnchor editAs="oneCell">
    <xdr:from>
      <xdr:col>0</xdr:col>
      <xdr:colOff>95251</xdr:colOff>
      <xdr:row>105</xdr:row>
      <xdr:rowOff>0</xdr:rowOff>
    </xdr:from>
    <xdr:to>
      <xdr:col>0</xdr:col>
      <xdr:colOff>2266316</xdr:colOff>
      <xdr:row>116</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92567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2313623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10435" cy="1631315"/>
        </a:xfrm>
        <a:prstGeom prst="rect">
          <a:avLst/>
        </a:prstGeom>
        <a:noFill/>
        <a:ln>
          <a:noFill/>
        </a:ln>
      </xdr:spPr>
    </xdr:pic>
    <xdr:clientData/>
  </xdr:twoCellAnchor>
  <xdr:twoCellAnchor editAs="oneCell">
    <xdr:from>
      <xdr:col>0</xdr:col>
      <xdr:colOff>103191</xdr:colOff>
      <xdr:row>100</xdr:row>
      <xdr:rowOff>0</xdr:rowOff>
    </xdr:from>
    <xdr:to>
      <xdr:col>0</xdr:col>
      <xdr:colOff>2313626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89</xdr:row>
      <xdr:rowOff>0</xdr:rowOff>
    </xdr:from>
    <xdr:to>
      <xdr:col>0</xdr:col>
      <xdr:colOff>2314580</xdr:colOff>
      <xdr:row>100</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925425"/>
          <a:ext cx="2235200" cy="1635760"/>
        </a:xfrm>
        <a:prstGeom prst="rect">
          <a:avLst/>
        </a:prstGeom>
        <a:noFill/>
        <a:ln>
          <a:noFill/>
        </a:ln>
      </xdr:spPr>
    </xdr:pic>
    <xdr:clientData/>
  </xdr:twoCellAnchor>
  <xdr:twoCellAnchor editAs="oneCell">
    <xdr:from>
      <xdr:col>0</xdr:col>
      <xdr:colOff>71442</xdr:colOff>
      <xdr:row>105</xdr:row>
      <xdr:rowOff>0</xdr:rowOff>
    </xdr:from>
    <xdr:to>
      <xdr:col>0</xdr:col>
      <xdr:colOff>2314262</xdr:colOff>
      <xdr:row>116</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521142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34</xdr:row>
      <xdr:rowOff>0</xdr:rowOff>
    </xdr:from>
    <xdr:to>
      <xdr:col>0</xdr:col>
      <xdr:colOff>2372680</xdr:colOff>
      <xdr:row>45</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495925"/>
          <a:ext cx="2269490" cy="1637665"/>
        </a:xfrm>
        <a:prstGeom prst="rect">
          <a:avLst/>
        </a:prstGeom>
        <a:noFill/>
        <a:ln>
          <a:noFill/>
        </a:ln>
      </xdr:spPr>
    </xdr:pic>
    <xdr:clientData/>
  </xdr:twoCellAnchor>
  <xdr:twoCellAnchor editAs="oneCell">
    <xdr:from>
      <xdr:col>0</xdr:col>
      <xdr:colOff>95256</xdr:colOff>
      <xdr:row>50</xdr:row>
      <xdr:rowOff>0</xdr:rowOff>
    </xdr:from>
    <xdr:to>
      <xdr:col>0</xdr:col>
      <xdr:colOff>2364746</xdr:colOff>
      <xdr:row>61</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50</xdr:row>
      <xdr:rowOff>0</xdr:rowOff>
    </xdr:from>
    <xdr:to>
      <xdr:col>0</xdr:col>
      <xdr:colOff>2364746</xdr:colOff>
      <xdr:row>61</xdr:row>
      <xdr:rowOff>66041</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81925"/>
          <a:ext cx="2269490" cy="1637666"/>
        </a:xfrm>
        <a:prstGeom prst="rect">
          <a:avLst/>
        </a:prstGeom>
        <a:noFill/>
        <a:ln>
          <a:noFill/>
        </a:ln>
      </xdr:spPr>
    </xdr:pic>
    <xdr:clientData/>
  </xdr:twoCellAnchor>
  <xdr:twoCellAnchor editAs="oneCell">
    <xdr:from>
      <xdr:col>0</xdr:col>
      <xdr:colOff>87316</xdr:colOff>
      <xdr:row>34</xdr:row>
      <xdr:rowOff>0</xdr:rowOff>
    </xdr:from>
    <xdr:to>
      <xdr:col>0</xdr:col>
      <xdr:colOff>2264096</xdr:colOff>
      <xdr:row>44</xdr:row>
      <xdr:rowOff>138641</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495925"/>
          <a:ext cx="2176780" cy="156739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42</xdr:row>
      <xdr:rowOff>50799</xdr:rowOff>
    </xdr:from>
    <xdr:to>
      <xdr:col>0</xdr:col>
      <xdr:colOff>2179955</xdr:colOff>
      <xdr:row>52</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223124"/>
          <a:ext cx="2091055" cy="1479245"/>
        </a:xfrm>
        <a:prstGeom prst="rect">
          <a:avLst/>
        </a:prstGeom>
        <a:noFill/>
        <a:ln>
          <a:noFill/>
        </a:ln>
      </xdr:spPr>
    </xdr:pic>
    <xdr:clientData/>
  </xdr:twoCellAnchor>
  <xdr:twoCellAnchor editAs="oneCell">
    <xdr:from>
      <xdr:col>0</xdr:col>
      <xdr:colOff>57150</xdr:colOff>
      <xdr:row>58</xdr:row>
      <xdr:rowOff>82550</xdr:rowOff>
    </xdr:from>
    <xdr:to>
      <xdr:col>0</xdr:col>
      <xdr:colOff>2324100</xdr:colOff>
      <xdr:row>69</xdr:row>
      <xdr:rowOff>48895</xdr:rowOff>
    </xdr:to>
    <xdr:pic>
      <xdr:nvPicPr>
        <xdr:cNvPr id="4" name="Picture 3">
          <a:extLst>
            <a:ext uri="{FF2B5EF4-FFF2-40B4-BE49-F238E27FC236}">
              <a16:creationId xmlns:a16="http://schemas.microsoft.com/office/drawing/2014/main" id="{85D6C6FA-4B2D-4944-84BD-111E75D03C5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8394700"/>
          <a:ext cx="2266950" cy="136334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98</xdr:row>
      <xdr:rowOff>83820</xdr:rowOff>
    </xdr:from>
    <xdr:to>
      <xdr:col>0</xdr:col>
      <xdr:colOff>2260600</xdr:colOff>
      <xdr:row>109</xdr:row>
      <xdr:rowOff>74295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4485620"/>
          <a:ext cx="2216150" cy="1562100"/>
        </a:xfrm>
        <a:prstGeom prst="rect">
          <a:avLst/>
        </a:prstGeom>
        <a:noFill/>
        <a:ln>
          <a:noFill/>
        </a:ln>
      </xdr:spPr>
    </xdr:pic>
    <xdr:clientData/>
  </xdr:twoCellAnchor>
  <xdr:twoCellAnchor editAs="oneCell">
    <xdr:from>
      <xdr:col>0</xdr:col>
      <xdr:colOff>57150</xdr:colOff>
      <xdr:row>132</xdr:row>
      <xdr:rowOff>114300</xdr:rowOff>
    </xdr:from>
    <xdr:to>
      <xdr:col>0</xdr:col>
      <xdr:colOff>2200910</xdr:colOff>
      <xdr:row>144</xdr:row>
      <xdr:rowOff>19050</xdr:rowOff>
    </xdr:to>
    <xdr:pic>
      <xdr:nvPicPr>
        <xdr:cNvPr id="3" name="Picture 1">
          <a:extLst>
            <a:ext uri="{FF2B5EF4-FFF2-40B4-BE49-F238E27FC236}">
              <a16:creationId xmlns:a16="http://schemas.microsoft.com/office/drawing/2014/main" id="{4B259D2A-4E2F-461B-805E-DCA756C9FD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937385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116</xdr:row>
      <xdr:rowOff>101600</xdr:rowOff>
    </xdr:from>
    <xdr:to>
      <xdr:col>0</xdr:col>
      <xdr:colOff>2241550</xdr:colOff>
      <xdr:row>128</xdr:row>
      <xdr:rowOff>12700</xdr:rowOff>
    </xdr:to>
    <xdr:pic>
      <xdr:nvPicPr>
        <xdr:cNvPr id="4" name="Picture 3">
          <a:extLst>
            <a:ext uri="{FF2B5EF4-FFF2-40B4-BE49-F238E27FC236}">
              <a16:creationId xmlns:a16="http://schemas.microsoft.com/office/drawing/2014/main" id="{A8ED5497-7AD5-4D44-8645-5E8034969AB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 y="17075150"/>
          <a:ext cx="2190750" cy="16256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120650</xdr:rowOff>
    </xdr:from>
    <xdr:to>
      <xdr:col>0</xdr:col>
      <xdr:colOff>2167255</xdr:colOff>
      <xdr:row>71</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950450"/>
          <a:ext cx="2091055" cy="1495120"/>
        </a:xfrm>
        <a:prstGeom prst="rect">
          <a:avLst/>
        </a:prstGeom>
        <a:noFill/>
        <a:ln>
          <a:noFill/>
        </a:ln>
      </xdr:spPr>
    </xdr:pic>
    <xdr:clientData/>
  </xdr:twoCellAnchor>
  <xdr:twoCellAnchor editAs="oneCell">
    <xdr:from>
      <xdr:col>0</xdr:col>
      <xdr:colOff>76200</xdr:colOff>
      <xdr:row>45</xdr:row>
      <xdr:rowOff>38100</xdr:rowOff>
    </xdr:from>
    <xdr:to>
      <xdr:col>0</xdr:col>
      <xdr:colOff>2167255</xdr:colOff>
      <xdr:row>55</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724775"/>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73</xdr:row>
      <xdr:rowOff>55880</xdr:rowOff>
    </xdr:from>
    <xdr:ext cx="2286000" cy="1463040"/>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476605"/>
          <a:ext cx="2286000" cy="1463040"/>
        </a:xfrm>
        <a:prstGeom prst="rect">
          <a:avLst/>
        </a:prstGeom>
        <a:noFill/>
        <a:ln>
          <a:noFill/>
        </a:ln>
      </xdr:spPr>
    </xdr:pic>
    <xdr:clientData/>
  </xdr:oneCellAnchor>
  <xdr:twoCellAnchor editAs="oneCell">
    <xdr:from>
      <xdr:col>0</xdr:col>
      <xdr:colOff>63500</xdr:colOff>
      <xdr:row>57</xdr:row>
      <xdr:rowOff>50800</xdr:rowOff>
    </xdr:from>
    <xdr:to>
      <xdr:col>0</xdr:col>
      <xdr:colOff>2400300</xdr:colOff>
      <xdr:row>69</xdr:row>
      <xdr:rowOff>19050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185525"/>
          <a:ext cx="2336800" cy="16827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70</xdr:row>
      <xdr:rowOff>83820</xdr:rowOff>
    </xdr:from>
    <xdr:to>
      <xdr:col>0</xdr:col>
      <xdr:colOff>2260600</xdr:colOff>
      <xdr:row>81</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770870"/>
          <a:ext cx="2216150" cy="1562100"/>
        </a:xfrm>
        <a:prstGeom prst="rect">
          <a:avLst/>
        </a:prstGeom>
        <a:noFill/>
        <a:ln>
          <a:noFill/>
        </a:ln>
      </xdr:spPr>
    </xdr:pic>
    <xdr:clientData/>
  </xdr:twoCellAnchor>
  <xdr:twoCellAnchor editAs="oneCell">
    <xdr:from>
      <xdr:col>0</xdr:col>
      <xdr:colOff>38100</xdr:colOff>
      <xdr:row>86</xdr:row>
      <xdr:rowOff>63500</xdr:rowOff>
    </xdr:from>
    <xdr:to>
      <xdr:col>0</xdr:col>
      <xdr:colOff>2292350</xdr:colOff>
      <xdr:row>97</xdr:row>
      <xdr:rowOff>101600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03655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95</xdr:row>
      <xdr:rowOff>96520</xdr:rowOff>
    </xdr:from>
    <xdr:to>
      <xdr:col>0</xdr:col>
      <xdr:colOff>2314575</xdr:colOff>
      <xdr:row>107</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4022070"/>
          <a:ext cx="2238375" cy="1625600"/>
        </a:xfrm>
        <a:prstGeom prst="rect">
          <a:avLst/>
        </a:prstGeom>
        <a:noFill/>
        <a:ln>
          <a:noFill/>
        </a:ln>
      </xdr:spPr>
    </xdr:pic>
    <xdr:clientData/>
  </xdr:twoCellAnchor>
  <xdr:twoCellAnchor editAs="oneCell">
    <xdr:from>
      <xdr:col>0</xdr:col>
      <xdr:colOff>79380</xdr:colOff>
      <xdr:row>80</xdr:row>
      <xdr:rowOff>0</xdr:rowOff>
    </xdr:from>
    <xdr:to>
      <xdr:col>0</xdr:col>
      <xdr:colOff>2316485</xdr:colOff>
      <xdr:row>91</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782425"/>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2320925</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19325" cy="1625600"/>
        </a:xfrm>
        <a:prstGeom prst="rect">
          <a:avLst/>
        </a:prstGeom>
        <a:noFill/>
        <a:ln>
          <a:noFill/>
        </a:ln>
      </xdr:spPr>
    </xdr:pic>
    <xdr:clientData/>
  </xdr:twoCellAnchor>
  <xdr:twoCellAnchor editAs="oneCell">
    <xdr:from>
      <xdr:col>0</xdr:col>
      <xdr:colOff>101600</xdr:colOff>
      <xdr:row>72</xdr:row>
      <xdr:rowOff>88900</xdr:rowOff>
    </xdr:from>
    <xdr:to>
      <xdr:col>0</xdr:col>
      <xdr:colOff>2320925</xdr:colOff>
      <xdr:row>84</xdr:row>
      <xdr:rowOff>0</xdr:rowOff>
    </xdr:to>
    <xdr:pic>
      <xdr:nvPicPr>
        <xdr:cNvPr id="4" name="Picture 3">
          <a:extLst>
            <a:ext uri="{FF2B5EF4-FFF2-40B4-BE49-F238E27FC236}">
              <a16:creationId xmlns:a16="http://schemas.microsoft.com/office/drawing/2014/main" id="{811B1482-C51D-059D-2314-DDA9F36EFE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9817100"/>
          <a:ext cx="2219325" cy="14351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58</xdr:row>
      <xdr:rowOff>95250</xdr:rowOff>
    </xdr:from>
    <xdr:to>
      <xdr:col>0</xdr:col>
      <xdr:colOff>2308225</xdr:colOff>
      <xdr:row>70</xdr:row>
      <xdr:rowOff>6351</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734425"/>
          <a:ext cx="2225675" cy="1625601"/>
        </a:xfrm>
        <a:prstGeom prst="rect">
          <a:avLst/>
        </a:prstGeom>
        <a:noFill/>
        <a:ln>
          <a:noFill/>
        </a:ln>
      </xdr:spPr>
    </xdr:pic>
    <xdr:clientData/>
  </xdr:twoCellAnchor>
  <xdr:twoCellAnchor editAs="oneCell">
    <xdr:from>
      <xdr:col>0</xdr:col>
      <xdr:colOff>63500</xdr:colOff>
      <xdr:row>42</xdr:row>
      <xdr:rowOff>76200</xdr:rowOff>
    </xdr:from>
    <xdr:to>
      <xdr:col>0</xdr:col>
      <xdr:colOff>2300605</xdr:colOff>
      <xdr:row>53</xdr:row>
      <xdr:rowOff>118110</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6429375"/>
          <a:ext cx="223710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128</xdr:row>
      <xdr:rowOff>107950</xdr:rowOff>
    </xdr:from>
    <xdr:to>
      <xdr:col>0</xdr:col>
      <xdr:colOff>2376805</xdr:colOff>
      <xdr:row>139</xdr:row>
      <xdr:rowOff>72390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748375"/>
          <a:ext cx="2306955" cy="1536065"/>
        </a:xfrm>
        <a:prstGeom prst="rect">
          <a:avLst/>
        </a:prstGeom>
        <a:noFill/>
        <a:ln>
          <a:noFill/>
        </a:ln>
      </xdr:spPr>
    </xdr:pic>
    <xdr:clientData/>
  </xdr:twoCellAnchor>
  <xdr:twoCellAnchor editAs="oneCell">
    <xdr:from>
      <xdr:col>0</xdr:col>
      <xdr:colOff>76200</xdr:colOff>
      <xdr:row>112</xdr:row>
      <xdr:rowOff>107950</xdr:rowOff>
    </xdr:from>
    <xdr:to>
      <xdr:col>0</xdr:col>
      <xdr:colOff>2343150</xdr:colOff>
      <xdr:row>123</xdr:row>
      <xdr:rowOff>74295</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6462375"/>
          <a:ext cx="2266950" cy="153797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142</xdr:row>
      <xdr:rowOff>63500</xdr:rowOff>
    </xdr:from>
    <xdr:to>
      <xdr:col>0</xdr:col>
      <xdr:colOff>2310765</xdr:colOff>
      <xdr:row>153</xdr:row>
      <xdr:rowOff>16510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856575"/>
          <a:ext cx="2167890" cy="1524635"/>
        </a:xfrm>
        <a:prstGeom prst="rect">
          <a:avLst/>
        </a:prstGeom>
        <a:noFill/>
        <a:ln>
          <a:noFill/>
        </a:ln>
      </xdr:spPr>
    </xdr:pic>
    <xdr:clientData/>
  </xdr:twoCellAnchor>
  <xdr:twoCellAnchor editAs="oneCell">
    <xdr:from>
      <xdr:col>0</xdr:col>
      <xdr:colOff>127000</xdr:colOff>
      <xdr:row>127</xdr:row>
      <xdr:rowOff>31750</xdr:rowOff>
    </xdr:from>
    <xdr:to>
      <xdr:col>0</xdr:col>
      <xdr:colOff>2307590</xdr:colOff>
      <xdr:row>137</xdr:row>
      <xdr:rowOff>125095</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86817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5"/>
  <sheetViews>
    <sheetView tabSelected="1" workbookViewId="0">
      <selection sqref="A1:G1"/>
    </sheetView>
  </sheetViews>
  <sheetFormatPr defaultColWidth="9.140625" defaultRowHeight="11.25" x14ac:dyDescent="0.2"/>
  <cols>
    <col min="1" max="1" width="38.7109375" style="7" bestFit="1" customWidth="1"/>
    <col min="2" max="2" width="52.42578125" style="7" customWidth="1"/>
    <col min="3" max="3" width="24.7109375" style="7" bestFit="1" customWidth="1"/>
    <col min="4" max="4" width="15.28515625" style="7" bestFit="1" customWidth="1"/>
    <col min="5" max="5" width="22.85546875" style="10" customWidth="1"/>
    <col min="6" max="6" width="13.5703125" style="11" bestFit="1" customWidth="1"/>
    <col min="7" max="7" width="8" style="10" customWidth="1"/>
    <col min="8" max="16384" width="9.140625" style="7"/>
  </cols>
  <sheetData>
    <row r="1" spans="1:9" s="1" customFormat="1" ht="15" x14ac:dyDescent="0.2">
      <c r="A1" s="93" t="s">
        <v>851</v>
      </c>
      <c r="B1" s="94"/>
      <c r="C1" s="94"/>
      <c r="D1" s="94"/>
      <c r="E1" s="94"/>
      <c r="F1" s="94"/>
      <c r="G1" s="94"/>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30</v>
      </c>
      <c r="D4" s="13" t="s">
        <v>1</v>
      </c>
      <c r="E4" s="50" t="s">
        <v>6</v>
      </c>
      <c r="F4" s="12" t="s">
        <v>3</v>
      </c>
      <c r="G4" s="12" t="s">
        <v>5</v>
      </c>
    </row>
    <row r="5" spans="1:9" x14ac:dyDescent="0.2">
      <c r="A5" s="16" t="s">
        <v>24</v>
      </c>
      <c r="B5" s="17"/>
      <c r="C5" s="17"/>
      <c r="D5" s="17"/>
      <c r="E5" s="18"/>
      <c r="F5" s="19"/>
      <c r="G5" s="18"/>
    </row>
    <row r="6" spans="1:9" x14ac:dyDescent="0.2">
      <c r="A6" s="20" t="s">
        <v>41</v>
      </c>
      <c r="B6" s="21"/>
      <c r="C6" s="21"/>
      <c r="D6" s="21"/>
      <c r="E6" s="22"/>
      <c r="F6" s="23"/>
      <c r="G6" s="22"/>
    </row>
    <row r="7" spans="1:9" x14ac:dyDescent="0.2">
      <c r="A7" s="21" t="s">
        <v>852</v>
      </c>
      <c r="B7" s="21" t="s">
        <v>853</v>
      </c>
      <c r="C7" s="21" t="s">
        <v>854</v>
      </c>
      <c r="D7" s="24">
        <v>250</v>
      </c>
      <c r="E7" s="22">
        <v>2600.9607191999999</v>
      </c>
      <c r="F7" s="23">
        <v>1.4115489729004</v>
      </c>
      <c r="G7" s="22">
        <v>7.4501999999999997</v>
      </c>
    </row>
    <row r="8" spans="1:9" x14ac:dyDescent="0.2">
      <c r="A8" s="21" t="s">
        <v>855</v>
      </c>
      <c r="B8" s="21" t="s">
        <v>856</v>
      </c>
      <c r="C8" s="21" t="s">
        <v>857</v>
      </c>
      <c r="D8" s="24">
        <v>100</v>
      </c>
      <c r="E8" s="22">
        <v>1085.4994658000001</v>
      </c>
      <c r="F8" s="23">
        <v>0.58910372798909705</v>
      </c>
      <c r="G8" s="22">
        <v>7.3090000000000002</v>
      </c>
    </row>
    <row r="9" spans="1:9" x14ac:dyDescent="0.2">
      <c r="A9" s="20" t="s">
        <v>25</v>
      </c>
      <c r="B9" s="20"/>
      <c r="C9" s="20"/>
      <c r="D9" s="20"/>
      <c r="E9" s="25">
        <f>SUM(E6:E8)</f>
        <v>3686.4601849999999</v>
      </c>
      <c r="F9" s="26">
        <f>SUM(F6:F8)</f>
        <v>2.0006527008894972</v>
      </c>
      <c r="G9" s="25"/>
      <c r="H9" s="14"/>
      <c r="I9" s="14"/>
    </row>
    <row r="10" spans="1:9" x14ac:dyDescent="0.2">
      <c r="A10" s="21"/>
      <c r="B10" s="21"/>
      <c r="C10" s="21"/>
      <c r="D10" s="21"/>
      <c r="E10" s="22"/>
      <c r="F10" s="23"/>
      <c r="G10" s="22"/>
    </row>
    <row r="11" spans="1:9" x14ac:dyDescent="0.2">
      <c r="A11" s="20" t="s">
        <v>43</v>
      </c>
      <c r="B11" s="21"/>
      <c r="C11" s="21"/>
      <c r="D11" s="21"/>
      <c r="E11" s="22"/>
      <c r="F11" s="23"/>
      <c r="G11" s="22"/>
    </row>
    <row r="12" spans="1:9" x14ac:dyDescent="0.2">
      <c r="A12" s="20" t="s">
        <v>44</v>
      </c>
      <c r="B12" s="21"/>
      <c r="C12" s="21"/>
      <c r="D12" s="21"/>
      <c r="E12" s="22"/>
      <c r="F12" s="23"/>
      <c r="G12" s="22"/>
    </row>
    <row r="13" spans="1:9" x14ac:dyDescent="0.2">
      <c r="A13" s="21" t="s">
        <v>858</v>
      </c>
      <c r="B13" s="21" t="s">
        <v>859</v>
      </c>
      <c r="C13" s="21" t="s">
        <v>53</v>
      </c>
      <c r="D13" s="24">
        <v>2000</v>
      </c>
      <c r="E13" s="22">
        <v>9839.2999999999993</v>
      </c>
      <c r="F13" s="23">
        <v>5.3398168248118596</v>
      </c>
      <c r="G13" s="22">
        <v>7.3598999999999997</v>
      </c>
    </row>
    <row r="14" spans="1:9" x14ac:dyDescent="0.2">
      <c r="A14" s="21" t="s">
        <v>860</v>
      </c>
      <c r="B14" s="21" t="s">
        <v>861</v>
      </c>
      <c r="C14" s="21" t="s">
        <v>48</v>
      </c>
      <c r="D14" s="24">
        <v>2000</v>
      </c>
      <c r="E14" s="22">
        <v>9836.16</v>
      </c>
      <c r="F14" s="23">
        <v>5.3381127376481503</v>
      </c>
      <c r="G14" s="22">
        <v>7.3250000000000002</v>
      </c>
    </row>
    <row r="15" spans="1:9" x14ac:dyDescent="0.2">
      <c r="A15" s="21" t="s">
        <v>862</v>
      </c>
      <c r="B15" s="21" t="s">
        <v>863</v>
      </c>
      <c r="C15" s="21" t="s">
        <v>48</v>
      </c>
      <c r="D15" s="24">
        <v>1500</v>
      </c>
      <c r="E15" s="22">
        <v>7462.3649999999998</v>
      </c>
      <c r="F15" s="23">
        <v>4.04984726351337</v>
      </c>
      <c r="G15" s="22">
        <v>7.08</v>
      </c>
    </row>
    <row r="16" spans="1:9" x14ac:dyDescent="0.2">
      <c r="A16" s="21" t="s">
        <v>864</v>
      </c>
      <c r="B16" s="21" t="s">
        <v>865</v>
      </c>
      <c r="C16" s="21" t="s">
        <v>53</v>
      </c>
      <c r="D16" s="24">
        <v>1500</v>
      </c>
      <c r="E16" s="22">
        <v>7388.34</v>
      </c>
      <c r="F16" s="23">
        <v>4.0096736799803301</v>
      </c>
      <c r="G16" s="22">
        <v>7.3550000000000004</v>
      </c>
    </row>
    <row r="17" spans="1:9" x14ac:dyDescent="0.2">
      <c r="A17" s="21" t="s">
        <v>866</v>
      </c>
      <c r="B17" s="21" t="s">
        <v>867</v>
      </c>
      <c r="C17" s="21" t="s">
        <v>53</v>
      </c>
      <c r="D17" s="24">
        <v>1000</v>
      </c>
      <c r="E17" s="22">
        <v>4987.4350000000004</v>
      </c>
      <c r="F17" s="23">
        <v>2.70669552972829</v>
      </c>
      <c r="G17" s="22">
        <v>7.0749000000000004</v>
      </c>
    </row>
    <row r="18" spans="1:9" x14ac:dyDescent="0.2">
      <c r="A18" s="21" t="s">
        <v>868</v>
      </c>
      <c r="B18" s="21" t="s">
        <v>869</v>
      </c>
      <c r="C18" s="21" t="s">
        <v>48</v>
      </c>
      <c r="D18" s="24">
        <v>1000</v>
      </c>
      <c r="E18" s="22">
        <v>4979.6899999999996</v>
      </c>
      <c r="F18" s="23">
        <v>2.70249229562544</v>
      </c>
      <c r="G18" s="22">
        <v>7.0898000000000003</v>
      </c>
    </row>
    <row r="19" spans="1:9" x14ac:dyDescent="0.2">
      <c r="A19" s="21" t="s">
        <v>870</v>
      </c>
      <c r="B19" s="21" t="s">
        <v>871</v>
      </c>
      <c r="C19" s="21" t="s">
        <v>47</v>
      </c>
      <c r="D19" s="24">
        <v>1000</v>
      </c>
      <c r="E19" s="22">
        <v>4959.9650000000001</v>
      </c>
      <c r="F19" s="23">
        <v>2.6917874805604001</v>
      </c>
      <c r="G19" s="22">
        <v>7.3654000000000002</v>
      </c>
    </row>
    <row r="20" spans="1:9" x14ac:dyDescent="0.2">
      <c r="A20" s="21" t="s">
        <v>872</v>
      </c>
      <c r="B20" s="21" t="s">
        <v>873</v>
      </c>
      <c r="C20" s="21" t="s">
        <v>48</v>
      </c>
      <c r="D20" s="24">
        <v>1000</v>
      </c>
      <c r="E20" s="22">
        <v>4945.45</v>
      </c>
      <c r="F20" s="23">
        <v>2.6839101477001202</v>
      </c>
      <c r="G20" s="22">
        <v>7.3201000000000001</v>
      </c>
    </row>
    <row r="21" spans="1:9" x14ac:dyDescent="0.2">
      <c r="A21" s="21" t="s">
        <v>874</v>
      </c>
      <c r="B21" s="21" t="s">
        <v>875</v>
      </c>
      <c r="C21" s="21" t="s">
        <v>47</v>
      </c>
      <c r="D21" s="24">
        <v>1000</v>
      </c>
      <c r="E21" s="22">
        <v>4930.3599999999997</v>
      </c>
      <c r="F21" s="23">
        <v>2.6757207606617701</v>
      </c>
      <c r="G21" s="22">
        <v>7.3650000000000002</v>
      </c>
    </row>
    <row r="22" spans="1:9" x14ac:dyDescent="0.2">
      <c r="A22" s="21" t="s">
        <v>876</v>
      </c>
      <c r="B22" s="21" t="s">
        <v>877</v>
      </c>
      <c r="C22" s="21" t="s">
        <v>53</v>
      </c>
      <c r="D22" s="24">
        <v>1000</v>
      </c>
      <c r="E22" s="22">
        <v>4919.8100000000004</v>
      </c>
      <c r="F22" s="23">
        <v>2.6699952448728701</v>
      </c>
      <c r="G22" s="22">
        <v>7.3449999999999998</v>
      </c>
    </row>
    <row r="23" spans="1:9" x14ac:dyDescent="0.2">
      <c r="A23" s="21" t="s">
        <v>878</v>
      </c>
      <c r="B23" s="21" t="s">
        <v>879</v>
      </c>
      <c r="C23" s="21" t="s">
        <v>53</v>
      </c>
      <c r="D23" s="24">
        <v>800</v>
      </c>
      <c r="E23" s="22">
        <v>3966.6120000000001</v>
      </c>
      <c r="F23" s="23">
        <v>2.1526919084793201</v>
      </c>
      <c r="G23" s="22">
        <v>7.3150000000000004</v>
      </c>
    </row>
    <row r="24" spans="1:9" x14ac:dyDescent="0.2">
      <c r="A24" s="21" t="s">
        <v>880</v>
      </c>
      <c r="B24" s="21" t="s">
        <v>881</v>
      </c>
      <c r="C24" s="21" t="s">
        <v>48</v>
      </c>
      <c r="D24" s="24">
        <v>500</v>
      </c>
      <c r="E24" s="22">
        <v>2493.7375000000002</v>
      </c>
      <c r="F24" s="23">
        <v>1.35335861892251</v>
      </c>
      <c r="G24" s="22">
        <v>7.0509000000000004</v>
      </c>
    </row>
    <row r="25" spans="1:9" x14ac:dyDescent="0.2">
      <c r="A25" s="21" t="s">
        <v>882</v>
      </c>
      <c r="B25" s="21" t="s">
        <v>883</v>
      </c>
      <c r="C25" s="21" t="s">
        <v>47</v>
      </c>
      <c r="D25" s="24">
        <v>500</v>
      </c>
      <c r="E25" s="22">
        <v>2476.1799999999998</v>
      </c>
      <c r="F25" s="23">
        <v>1.3438301124330601</v>
      </c>
      <c r="G25" s="22">
        <v>7.3152999999999997</v>
      </c>
    </row>
    <row r="26" spans="1:9" x14ac:dyDescent="0.2">
      <c r="A26" s="21" t="s">
        <v>884</v>
      </c>
      <c r="B26" s="21" t="s">
        <v>885</v>
      </c>
      <c r="C26" s="21" t="s">
        <v>48</v>
      </c>
      <c r="D26" s="24">
        <v>500</v>
      </c>
      <c r="E26" s="22">
        <v>2466.63</v>
      </c>
      <c r="F26" s="23">
        <v>1.33864729956254</v>
      </c>
      <c r="G26" s="22">
        <v>7.37</v>
      </c>
    </row>
    <row r="27" spans="1:9" x14ac:dyDescent="0.2">
      <c r="A27" s="20" t="s">
        <v>25</v>
      </c>
      <c r="B27" s="20"/>
      <c r="C27" s="20"/>
      <c r="D27" s="20"/>
      <c r="E27" s="25">
        <f>SUM(E12:E26)</f>
        <v>75652.03449999998</v>
      </c>
      <c r="F27" s="26">
        <f>SUM(F12:F26)</f>
        <v>41.056579904500033</v>
      </c>
      <c r="G27" s="25"/>
      <c r="H27" s="14"/>
      <c r="I27" s="14"/>
    </row>
    <row r="28" spans="1:9" x14ac:dyDescent="0.2">
      <c r="A28" s="21"/>
      <c r="B28" s="21"/>
      <c r="C28" s="21"/>
      <c r="D28" s="21"/>
      <c r="E28" s="22"/>
      <c r="F28" s="23"/>
      <c r="G28" s="22"/>
    </row>
    <row r="29" spans="1:9" x14ac:dyDescent="0.2">
      <c r="A29" s="20" t="s">
        <v>57</v>
      </c>
      <c r="B29" s="21"/>
      <c r="C29" s="21"/>
      <c r="D29" s="21"/>
      <c r="E29" s="22"/>
      <c r="F29" s="23"/>
      <c r="G29" s="22"/>
    </row>
    <row r="30" spans="1:9" x14ac:dyDescent="0.2">
      <c r="A30" s="21" t="s">
        <v>886</v>
      </c>
      <c r="B30" s="21" t="s">
        <v>887</v>
      </c>
      <c r="C30" s="21" t="s">
        <v>54</v>
      </c>
      <c r="D30" s="24">
        <v>1500</v>
      </c>
      <c r="E30" s="22">
        <v>7463.58</v>
      </c>
      <c r="F30" s="23">
        <v>4.0505066475592004</v>
      </c>
      <c r="G30" s="22">
        <v>7.1250999999999998</v>
      </c>
    </row>
    <row r="31" spans="1:9" x14ac:dyDescent="0.2">
      <c r="A31" s="21" t="s">
        <v>888</v>
      </c>
      <c r="B31" s="21" t="s">
        <v>889</v>
      </c>
      <c r="C31" s="21" t="s">
        <v>53</v>
      </c>
      <c r="D31" s="24">
        <v>1500</v>
      </c>
      <c r="E31" s="22">
        <v>7431.5024999999996</v>
      </c>
      <c r="F31" s="23">
        <v>4.03309809469489</v>
      </c>
      <c r="G31" s="22">
        <v>8.0101999999999993</v>
      </c>
    </row>
    <row r="32" spans="1:9" x14ac:dyDescent="0.2">
      <c r="A32" s="21" t="s">
        <v>890</v>
      </c>
      <c r="B32" s="21" t="s">
        <v>891</v>
      </c>
      <c r="C32" s="21" t="s">
        <v>54</v>
      </c>
      <c r="D32" s="24">
        <v>1300</v>
      </c>
      <c r="E32" s="22">
        <v>6464.0874999999996</v>
      </c>
      <c r="F32" s="23">
        <v>3.5080791509107399</v>
      </c>
      <c r="G32" s="22">
        <v>7.7992999999999997</v>
      </c>
    </row>
    <row r="33" spans="1:9" x14ac:dyDescent="0.2">
      <c r="A33" s="21" t="s">
        <v>892</v>
      </c>
      <c r="B33" s="21" t="s">
        <v>893</v>
      </c>
      <c r="C33" s="21" t="s">
        <v>47</v>
      </c>
      <c r="D33" s="24">
        <v>1300</v>
      </c>
      <c r="E33" s="22">
        <v>6384.6575000000003</v>
      </c>
      <c r="F33" s="23">
        <v>3.4649722581038498</v>
      </c>
      <c r="G33" s="22">
        <v>7.8498999999999999</v>
      </c>
    </row>
    <row r="34" spans="1:9" x14ac:dyDescent="0.2">
      <c r="A34" s="21" t="s">
        <v>894</v>
      </c>
      <c r="B34" s="21" t="s">
        <v>895</v>
      </c>
      <c r="C34" s="21" t="s">
        <v>53</v>
      </c>
      <c r="D34" s="24">
        <v>1000</v>
      </c>
      <c r="E34" s="22">
        <v>4983.3599999999997</v>
      </c>
      <c r="F34" s="23">
        <v>2.7044840153358898</v>
      </c>
      <c r="G34" s="22">
        <v>7.1692999999999998</v>
      </c>
    </row>
    <row r="35" spans="1:9" x14ac:dyDescent="0.2">
      <c r="A35" s="21" t="s">
        <v>896</v>
      </c>
      <c r="B35" s="21" t="s">
        <v>897</v>
      </c>
      <c r="C35" s="21" t="s">
        <v>48</v>
      </c>
      <c r="D35" s="24">
        <v>1000</v>
      </c>
      <c r="E35" s="22">
        <v>4970.7349999999997</v>
      </c>
      <c r="F35" s="23">
        <v>2.69763239099135</v>
      </c>
      <c r="G35" s="22">
        <v>7.6746999999999996</v>
      </c>
    </row>
    <row r="36" spans="1:9" x14ac:dyDescent="0.2">
      <c r="A36" s="21" t="s">
        <v>898</v>
      </c>
      <c r="B36" s="21" t="s">
        <v>899</v>
      </c>
      <c r="C36" s="21" t="s">
        <v>47</v>
      </c>
      <c r="D36" s="24">
        <v>1000</v>
      </c>
      <c r="E36" s="22">
        <v>4919.59</v>
      </c>
      <c r="F36" s="23">
        <v>2.66987585023083</v>
      </c>
      <c r="G36" s="22">
        <v>7.8498000000000001</v>
      </c>
    </row>
    <row r="37" spans="1:9" x14ac:dyDescent="0.2">
      <c r="A37" s="21" t="s">
        <v>900</v>
      </c>
      <c r="B37" s="21" t="s">
        <v>901</v>
      </c>
      <c r="C37" s="21" t="s">
        <v>54</v>
      </c>
      <c r="D37" s="24">
        <v>1000</v>
      </c>
      <c r="E37" s="22">
        <v>4917.0349999999999</v>
      </c>
      <c r="F37" s="23">
        <v>2.6684892442743702</v>
      </c>
      <c r="G37" s="22">
        <v>7.42</v>
      </c>
    </row>
    <row r="38" spans="1:9" x14ac:dyDescent="0.2">
      <c r="A38" s="21" t="s">
        <v>902</v>
      </c>
      <c r="B38" s="21" t="s">
        <v>903</v>
      </c>
      <c r="C38" s="21" t="s">
        <v>54</v>
      </c>
      <c r="D38" s="24">
        <v>900</v>
      </c>
      <c r="E38" s="22">
        <v>4445.2529999999997</v>
      </c>
      <c r="F38" s="23">
        <v>2.41245177603543</v>
      </c>
      <c r="G38" s="22">
        <v>8.3248999999999995</v>
      </c>
    </row>
    <row r="39" spans="1:9" x14ac:dyDescent="0.2">
      <c r="A39" s="20" t="s">
        <v>25</v>
      </c>
      <c r="B39" s="20"/>
      <c r="C39" s="20"/>
      <c r="D39" s="20"/>
      <c r="E39" s="25">
        <f>SUM(E29:E38)</f>
        <v>51979.800499999998</v>
      </c>
      <c r="F39" s="26">
        <f>SUM(F29:F38)</f>
        <v>28.20958942813655</v>
      </c>
      <c r="G39" s="25"/>
      <c r="H39" s="14"/>
      <c r="I39" s="14"/>
    </row>
    <row r="40" spans="1:9" x14ac:dyDescent="0.2">
      <c r="A40" s="21"/>
      <c r="B40" s="21"/>
      <c r="C40" s="21"/>
      <c r="D40" s="21"/>
      <c r="E40" s="22"/>
      <c r="F40" s="23"/>
      <c r="G40" s="22"/>
    </row>
    <row r="41" spans="1:9" x14ac:dyDescent="0.2">
      <c r="A41" s="20" t="s">
        <v>60</v>
      </c>
      <c r="B41" s="21"/>
      <c r="C41" s="21"/>
      <c r="D41" s="21"/>
      <c r="E41" s="22"/>
      <c r="F41" s="23"/>
      <c r="G41" s="22"/>
    </row>
    <row r="42" spans="1:9" x14ac:dyDescent="0.2">
      <c r="A42" s="21" t="s">
        <v>82</v>
      </c>
      <c r="B42" s="21" t="s">
        <v>841</v>
      </c>
      <c r="C42" s="21" t="s">
        <v>68</v>
      </c>
      <c r="D42" s="24">
        <v>10500000</v>
      </c>
      <c r="E42" s="22">
        <v>10445.273999999999</v>
      </c>
      <c r="F42" s="23">
        <v>5.6686806830739798</v>
      </c>
      <c r="G42" s="22">
        <v>6.8297999999999996</v>
      </c>
    </row>
    <row r="43" spans="1:9" x14ac:dyDescent="0.2">
      <c r="A43" s="21" t="s">
        <v>904</v>
      </c>
      <c r="B43" s="21" t="s">
        <v>905</v>
      </c>
      <c r="C43" s="21" t="s">
        <v>68</v>
      </c>
      <c r="D43" s="24">
        <v>10000000</v>
      </c>
      <c r="E43" s="22">
        <v>9858.36</v>
      </c>
      <c r="F43" s="23">
        <v>5.3501607424361701</v>
      </c>
      <c r="G43" s="22">
        <v>6.9001999999999999</v>
      </c>
    </row>
    <row r="44" spans="1:9" x14ac:dyDescent="0.2">
      <c r="A44" s="21" t="s">
        <v>906</v>
      </c>
      <c r="B44" s="21" t="s">
        <v>907</v>
      </c>
      <c r="C44" s="21" t="s">
        <v>68</v>
      </c>
      <c r="D44" s="24">
        <v>5200000</v>
      </c>
      <c r="E44" s="22">
        <v>5180.6404000000002</v>
      </c>
      <c r="F44" s="23">
        <v>2.8115486641549698</v>
      </c>
      <c r="G44" s="22">
        <v>6.8198999999999996</v>
      </c>
    </row>
    <row r="45" spans="1:9" x14ac:dyDescent="0.2">
      <c r="A45" s="21" t="s">
        <v>908</v>
      </c>
      <c r="B45" s="21" t="s">
        <v>909</v>
      </c>
      <c r="C45" s="21" t="s">
        <v>68</v>
      </c>
      <c r="D45" s="24">
        <v>5000000</v>
      </c>
      <c r="E45" s="22">
        <v>4987.8649999999998</v>
      </c>
      <c r="F45" s="23">
        <v>2.70692889198319</v>
      </c>
      <c r="G45" s="22">
        <v>6.8308</v>
      </c>
    </row>
    <row r="46" spans="1:9" x14ac:dyDescent="0.2">
      <c r="A46" s="21" t="s">
        <v>910</v>
      </c>
      <c r="B46" s="21" t="s">
        <v>911</v>
      </c>
      <c r="C46" s="21" t="s">
        <v>68</v>
      </c>
      <c r="D46" s="24">
        <v>5000000</v>
      </c>
      <c r="E46" s="22">
        <v>4922.1450000000004</v>
      </c>
      <c r="F46" s="23">
        <v>2.6712624561872902</v>
      </c>
      <c r="G46" s="22">
        <v>6.9560000000000004</v>
      </c>
    </row>
    <row r="47" spans="1:9" x14ac:dyDescent="0.2">
      <c r="A47" s="21" t="s">
        <v>912</v>
      </c>
      <c r="B47" s="21" t="s">
        <v>913</v>
      </c>
      <c r="C47" s="21" t="s">
        <v>68</v>
      </c>
      <c r="D47" s="24">
        <v>5000000</v>
      </c>
      <c r="E47" s="22">
        <v>4915.6400000000003</v>
      </c>
      <c r="F47" s="23">
        <v>2.66773217370323</v>
      </c>
      <c r="G47" s="22">
        <v>6.96</v>
      </c>
    </row>
    <row r="48" spans="1:9" x14ac:dyDescent="0.2">
      <c r="A48" s="21" t="s">
        <v>914</v>
      </c>
      <c r="B48" s="21" t="s">
        <v>915</v>
      </c>
      <c r="C48" s="21" t="s">
        <v>68</v>
      </c>
      <c r="D48" s="24">
        <v>255000</v>
      </c>
      <c r="E48" s="22">
        <v>254.38111499999999</v>
      </c>
      <c r="F48" s="23">
        <v>0.13805337349114299</v>
      </c>
      <c r="G48" s="22">
        <v>6.8308</v>
      </c>
    </row>
    <row r="49" spans="1:9" x14ac:dyDescent="0.2">
      <c r="A49" s="21" t="s">
        <v>916</v>
      </c>
      <c r="B49" s="21" t="s">
        <v>917</v>
      </c>
      <c r="C49" s="21" t="s">
        <v>68</v>
      </c>
      <c r="D49" s="24">
        <v>100000</v>
      </c>
      <c r="E49" s="22">
        <v>99.478800000000007</v>
      </c>
      <c r="F49" s="23">
        <v>5.3987435076895102E-2</v>
      </c>
      <c r="G49" s="22">
        <v>6.8297999999999996</v>
      </c>
    </row>
    <row r="50" spans="1:9" x14ac:dyDescent="0.2">
      <c r="A50" s="20" t="s">
        <v>25</v>
      </c>
      <c r="B50" s="20"/>
      <c r="C50" s="20"/>
      <c r="D50" s="20"/>
      <c r="E50" s="25">
        <f>SUM(E41:E49)</f>
        <v>40663.784314999997</v>
      </c>
      <c r="F50" s="26">
        <f>SUM(F41:F49)</f>
        <v>22.068354420106864</v>
      </c>
      <c r="G50" s="25"/>
      <c r="H50" s="14"/>
      <c r="I50" s="14"/>
    </row>
    <row r="51" spans="1:9" x14ac:dyDescent="0.2">
      <c r="A51" s="21"/>
      <c r="B51" s="21"/>
      <c r="C51" s="21"/>
      <c r="D51" s="21"/>
      <c r="E51" s="22"/>
      <c r="F51" s="23"/>
      <c r="G51" s="22"/>
    </row>
    <row r="52" spans="1:9" x14ac:dyDescent="0.2">
      <c r="A52" s="20" t="s">
        <v>918</v>
      </c>
      <c r="B52" s="21"/>
      <c r="C52" s="21"/>
      <c r="D52" s="21"/>
      <c r="E52" s="22"/>
      <c r="F52" s="23"/>
      <c r="G52" s="22"/>
    </row>
    <row r="53" spans="1:9" x14ac:dyDescent="0.2">
      <c r="A53" s="21" t="s">
        <v>919</v>
      </c>
      <c r="B53" s="21" t="s">
        <v>920</v>
      </c>
      <c r="C53" s="21" t="s">
        <v>921</v>
      </c>
      <c r="D53" s="24">
        <v>3652.817</v>
      </c>
      <c r="E53" s="22">
        <v>366.80715659999998</v>
      </c>
      <c r="F53" s="23">
        <v>0.19906731436932301</v>
      </c>
      <c r="G53" s="22">
        <v>7.26</v>
      </c>
    </row>
    <row r="54" spans="1:9" x14ac:dyDescent="0.2">
      <c r="A54" s="20" t="s">
        <v>25</v>
      </c>
      <c r="B54" s="20"/>
      <c r="C54" s="20"/>
      <c r="D54" s="20"/>
      <c r="E54" s="25">
        <f>SUM(E53:E53)</f>
        <v>366.80715659999998</v>
      </c>
      <c r="F54" s="26">
        <f>SUM(F53:F53)</f>
        <v>0.19906731436932301</v>
      </c>
      <c r="G54" s="25"/>
      <c r="H54" s="14"/>
      <c r="I54" s="14"/>
    </row>
    <row r="55" spans="1:9" x14ac:dyDescent="0.2">
      <c r="A55" s="21"/>
      <c r="B55" s="21"/>
      <c r="C55" s="21"/>
      <c r="D55" s="21"/>
      <c r="E55" s="22"/>
      <c r="F55" s="23"/>
      <c r="G55" s="22"/>
    </row>
    <row r="56" spans="1:9" x14ac:dyDescent="0.2">
      <c r="A56" s="20" t="s">
        <v>26</v>
      </c>
      <c r="B56" s="20"/>
      <c r="C56" s="20"/>
      <c r="D56" s="20"/>
      <c r="E56" s="25">
        <f>E9+E27+E39+E50+E54</f>
        <v>172348.88665659999</v>
      </c>
      <c r="F56" s="26">
        <f>F9+F27+F39+F50+F54</f>
        <v>93.534243768002284</v>
      </c>
      <c r="G56" s="25"/>
      <c r="H56" s="14"/>
      <c r="I56" s="14"/>
    </row>
    <row r="57" spans="1:9" x14ac:dyDescent="0.2">
      <c r="A57" s="20"/>
      <c r="B57" s="20"/>
      <c r="C57" s="20"/>
      <c r="D57" s="20"/>
      <c r="E57" s="25"/>
      <c r="F57" s="26"/>
      <c r="G57" s="25"/>
      <c r="H57" s="14"/>
      <c r="I57" s="14"/>
    </row>
    <row r="58" spans="1:9" x14ac:dyDescent="0.2">
      <c r="A58" s="20" t="s">
        <v>28</v>
      </c>
      <c r="B58" s="20"/>
      <c r="C58" s="20"/>
      <c r="D58" s="20"/>
      <c r="E58" s="25">
        <f>E60-(E9+E27+E39+E50+E54)</f>
        <v>11913.988322200021</v>
      </c>
      <c r="F58" s="26">
        <f>F60-(F9+F27+F39+F50+F54)</f>
        <v>6.465756231997716</v>
      </c>
      <c r="G58" s="25"/>
      <c r="H58" s="14"/>
      <c r="I58" s="14"/>
    </row>
    <row r="59" spans="1:9" x14ac:dyDescent="0.2">
      <c r="A59" s="20"/>
      <c r="B59" s="20"/>
      <c r="C59" s="20"/>
      <c r="D59" s="20"/>
      <c r="E59" s="25"/>
      <c r="F59" s="26"/>
      <c r="G59" s="25"/>
      <c r="H59" s="14"/>
      <c r="I59" s="14"/>
    </row>
    <row r="60" spans="1:9" x14ac:dyDescent="0.2">
      <c r="A60" s="27" t="s">
        <v>27</v>
      </c>
      <c r="B60" s="27"/>
      <c r="C60" s="27"/>
      <c r="D60" s="27"/>
      <c r="E60" s="28">
        <v>184262.87497880001</v>
      </c>
      <c r="F60" s="29">
        <v>100</v>
      </c>
      <c r="G60" s="28"/>
      <c r="H60" s="14"/>
      <c r="I60" s="14"/>
    </row>
    <row r="62" spans="1:9" x14ac:dyDescent="0.2">
      <c r="A62" s="14" t="s">
        <v>63</v>
      </c>
    </row>
    <row r="63" spans="1:9" x14ac:dyDescent="0.2">
      <c r="A63" s="14" t="s">
        <v>31</v>
      </c>
    </row>
    <row r="64" spans="1:9" x14ac:dyDescent="0.2">
      <c r="A64" s="14" t="s">
        <v>922</v>
      </c>
    </row>
    <row r="65" spans="1:4" x14ac:dyDescent="0.2">
      <c r="A65" s="14"/>
    </row>
    <row r="66" spans="1:4" x14ac:dyDescent="0.2">
      <c r="A66" s="14" t="s">
        <v>32</v>
      </c>
    </row>
    <row r="67" spans="1:4" x14ac:dyDescent="0.2">
      <c r="A67" s="14" t="s">
        <v>33</v>
      </c>
    </row>
    <row r="68" spans="1:4" x14ac:dyDescent="0.2">
      <c r="A68" s="14" t="s">
        <v>34</v>
      </c>
      <c r="B68" s="14"/>
      <c r="C68" s="30" t="s">
        <v>36</v>
      </c>
      <c r="D68" s="14" t="s">
        <v>35</v>
      </c>
    </row>
    <row r="69" spans="1:4" x14ac:dyDescent="0.2">
      <c r="A69" s="7" t="s">
        <v>923</v>
      </c>
      <c r="C69" s="31">
        <v>5181.8267999999998</v>
      </c>
      <c r="D69" s="31">
        <v>5341.1959999999999</v>
      </c>
    </row>
    <row r="70" spans="1:4" x14ac:dyDescent="0.2">
      <c r="A70" s="7" t="s">
        <v>924</v>
      </c>
      <c r="C70" s="31">
        <v>1509.3204000000001</v>
      </c>
      <c r="D70" s="31">
        <v>1509.3204000000001</v>
      </c>
    </row>
    <row r="71" spans="1:4" x14ac:dyDescent="0.2">
      <c r="A71" s="7" t="s">
        <v>925</v>
      </c>
      <c r="C71" s="31">
        <v>1244.876</v>
      </c>
      <c r="D71" s="31">
        <v>1244.9123999999999</v>
      </c>
    </row>
    <row r="72" spans="1:4" x14ac:dyDescent="0.2">
      <c r="A72" s="7" t="s">
        <v>926</v>
      </c>
      <c r="C72" s="31">
        <v>1000</v>
      </c>
      <c r="D72" s="31">
        <v>1000</v>
      </c>
    </row>
    <row r="73" spans="1:4" x14ac:dyDescent="0.2">
      <c r="A73" s="7" t="s">
        <v>927</v>
      </c>
      <c r="C73" s="31">
        <v>1055.2342000000001</v>
      </c>
      <c r="D73" s="31">
        <v>1055.2666999999999</v>
      </c>
    </row>
    <row r="74" spans="1:4" x14ac:dyDescent="0.2">
      <c r="A74" s="7" t="s">
        <v>928</v>
      </c>
      <c r="C74" s="31">
        <v>3397.6169</v>
      </c>
      <c r="D74" s="31">
        <v>3513.8395999999998</v>
      </c>
    </row>
    <row r="75" spans="1:4" x14ac:dyDescent="0.2">
      <c r="A75" s="7" t="s">
        <v>929</v>
      </c>
      <c r="C75" s="31">
        <v>1000</v>
      </c>
      <c r="D75" s="31">
        <v>1000</v>
      </c>
    </row>
    <row r="76" spans="1:4" x14ac:dyDescent="0.2">
      <c r="A76" s="7" t="s">
        <v>930</v>
      </c>
      <c r="C76" s="31">
        <v>1022.7101</v>
      </c>
      <c r="D76" s="31">
        <v>1023.1342</v>
      </c>
    </row>
    <row r="77" spans="1:4" x14ac:dyDescent="0.2">
      <c r="A77" s="7" t="s">
        <v>931</v>
      </c>
      <c r="C77" s="31">
        <v>3420.7984999999999</v>
      </c>
      <c r="D77" s="31">
        <v>3539.0410000000002</v>
      </c>
    </row>
    <row r="78" spans="1:4" x14ac:dyDescent="0.2">
      <c r="A78" s="7" t="s">
        <v>932</v>
      </c>
      <c r="C78" s="31">
        <v>1001.6033</v>
      </c>
      <c r="D78" s="31">
        <v>1001.6033</v>
      </c>
    </row>
    <row r="79" spans="1:4" x14ac:dyDescent="0.2">
      <c r="A79" s="7" t="s">
        <v>933</v>
      </c>
      <c r="C79" s="31">
        <v>1021.9254</v>
      </c>
      <c r="D79" s="31">
        <v>1021.9549</v>
      </c>
    </row>
    <row r="80" spans="1:4" x14ac:dyDescent="0.2">
      <c r="A80" s="7" t="s">
        <v>934</v>
      </c>
      <c r="C80" s="31">
        <v>14.439299999999999</v>
      </c>
      <c r="D80" s="31">
        <v>14.9374</v>
      </c>
    </row>
    <row r="81" spans="1:4" x14ac:dyDescent="0.2">
      <c r="A81" s="7" t="s">
        <v>935</v>
      </c>
      <c r="C81" s="31">
        <v>14.439299999999999</v>
      </c>
      <c r="D81" s="31">
        <v>14.9374</v>
      </c>
    </row>
    <row r="82" spans="1:4" x14ac:dyDescent="0.2">
      <c r="A82" s="7" t="s">
        <v>936</v>
      </c>
      <c r="C82" s="31">
        <v>10</v>
      </c>
      <c r="D82" s="31">
        <v>10</v>
      </c>
    </row>
    <row r="83" spans="1:4" x14ac:dyDescent="0.2">
      <c r="A83" s="7" t="s">
        <v>937</v>
      </c>
      <c r="C83" s="31">
        <v>10</v>
      </c>
      <c r="D83" s="31">
        <v>10</v>
      </c>
    </row>
    <row r="85" spans="1:4" x14ac:dyDescent="0.2">
      <c r="A85" s="14" t="s">
        <v>938</v>
      </c>
    </row>
    <row r="86" spans="1:4" x14ac:dyDescent="0.2">
      <c r="A86" s="95" t="s">
        <v>64</v>
      </c>
      <c r="B86" s="96"/>
      <c r="C86" s="34" t="s">
        <v>65</v>
      </c>
    </row>
    <row r="87" spans="1:4" x14ac:dyDescent="0.2">
      <c r="A87" s="91" t="s">
        <v>924</v>
      </c>
      <c r="B87" s="92"/>
      <c r="C87" s="35">
        <v>45.725031870000002</v>
      </c>
    </row>
    <row r="88" spans="1:4" x14ac:dyDescent="0.2">
      <c r="A88" s="91" t="s">
        <v>925</v>
      </c>
      <c r="B88" s="92"/>
      <c r="C88" s="35">
        <v>37.677650210000003</v>
      </c>
    </row>
    <row r="89" spans="1:4" x14ac:dyDescent="0.2">
      <c r="A89" s="91" t="s">
        <v>926</v>
      </c>
      <c r="B89" s="92"/>
      <c r="C89" s="35">
        <v>31.534967630000001</v>
      </c>
    </row>
    <row r="90" spans="1:4" x14ac:dyDescent="0.2">
      <c r="A90" s="91" t="s">
        <v>927</v>
      </c>
      <c r="B90" s="92"/>
      <c r="C90" s="35">
        <v>33.442323330000001</v>
      </c>
    </row>
    <row r="91" spans="1:4" x14ac:dyDescent="0.2">
      <c r="A91" s="91" t="s">
        <v>929</v>
      </c>
      <c r="B91" s="92"/>
      <c r="C91" s="35">
        <v>33.624190609999999</v>
      </c>
    </row>
    <row r="92" spans="1:4" x14ac:dyDescent="0.2">
      <c r="A92" s="91" t="s">
        <v>930</v>
      </c>
      <c r="B92" s="92"/>
      <c r="C92" s="35">
        <v>33.980532760000003</v>
      </c>
    </row>
    <row r="93" spans="1:4" x14ac:dyDescent="0.2">
      <c r="A93" s="91" t="s">
        <v>932</v>
      </c>
      <c r="B93" s="92"/>
      <c r="C93" s="35">
        <v>33.97497989</v>
      </c>
    </row>
    <row r="94" spans="1:4" x14ac:dyDescent="0.2">
      <c r="A94" s="91" t="s">
        <v>933</v>
      </c>
      <c r="B94" s="92"/>
      <c r="C94" s="35">
        <v>34.647404979999997</v>
      </c>
    </row>
    <row r="95" spans="1:4" x14ac:dyDescent="0.2">
      <c r="A95" s="7" t="s">
        <v>66</v>
      </c>
    </row>
    <row r="96" spans="1:4" x14ac:dyDescent="0.2">
      <c r="A96" s="7" t="s">
        <v>37</v>
      </c>
    </row>
    <row r="98" spans="1:5" x14ac:dyDescent="0.2">
      <c r="A98" s="14" t="s">
        <v>939</v>
      </c>
      <c r="D98" s="32">
        <v>0.13513782711994901</v>
      </c>
      <c r="E98" s="10" t="s">
        <v>40</v>
      </c>
    </row>
    <row r="100" spans="1:5" x14ac:dyDescent="0.2">
      <c r="A100" s="14" t="s">
        <v>840</v>
      </c>
      <c r="D100" s="30" t="s">
        <v>39</v>
      </c>
    </row>
    <row r="102" spans="1:5" x14ac:dyDescent="0.2">
      <c r="A102" s="14" t="s">
        <v>940</v>
      </c>
    </row>
    <row r="104" spans="1:5" x14ac:dyDescent="0.2">
      <c r="A104" s="53" t="s">
        <v>804</v>
      </c>
    </row>
    <row r="105" spans="1:5" x14ac:dyDescent="0.2">
      <c r="A105" s="55"/>
    </row>
    <row r="106" spans="1:5" x14ac:dyDescent="0.2">
      <c r="A106" s="55"/>
    </row>
    <row r="107" spans="1:5" x14ac:dyDescent="0.2">
      <c r="A107" s="55"/>
    </row>
    <row r="108" spans="1:5" x14ac:dyDescent="0.2">
      <c r="A108" s="55"/>
    </row>
    <row r="109" spans="1:5" x14ac:dyDescent="0.2">
      <c r="A109" s="55"/>
    </row>
    <row r="110" spans="1:5" x14ac:dyDescent="0.2">
      <c r="A110" s="55"/>
    </row>
    <row r="111" spans="1:5" x14ac:dyDescent="0.2">
      <c r="A111" s="55"/>
    </row>
    <row r="112" spans="1:5"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3" t="s">
        <v>941</v>
      </c>
    </row>
    <row r="119" spans="1:1" x14ac:dyDescent="0.2">
      <c r="A119" s="55"/>
    </row>
    <row r="120" spans="1:1" x14ac:dyDescent="0.2">
      <c r="A120" s="53" t="s">
        <v>1228</v>
      </c>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5" spans="1:1" x14ac:dyDescent="0.2">
      <c r="A135" s="53" t="s">
        <v>942</v>
      </c>
    </row>
    <row r="136" spans="1:1" x14ac:dyDescent="0.2">
      <c r="A136" s="55"/>
    </row>
    <row r="137" spans="1:1" x14ac:dyDescent="0.2">
      <c r="A137" s="53" t="s">
        <v>1229</v>
      </c>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row r="150" spans="1:1" x14ac:dyDescent="0.2">
      <c r="A150" s="55"/>
    </row>
    <row r="151" spans="1:1" x14ac:dyDescent="0.2">
      <c r="A151" s="55"/>
    </row>
    <row r="152" spans="1:1" x14ac:dyDescent="0.2">
      <c r="A152" s="55"/>
    </row>
    <row r="153" spans="1:1" x14ac:dyDescent="0.2">
      <c r="A153" s="54"/>
    </row>
    <row r="154" spans="1:1" x14ac:dyDescent="0.2">
      <c r="A154" s="55"/>
    </row>
    <row r="155" spans="1:1" x14ac:dyDescent="0.2">
      <c r="A155" s="54"/>
    </row>
  </sheetData>
  <mergeCells count="10">
    <mergeCell ref="A91:B91"/>
    <mergeCell ref="A92:B92"/>
    <mergeCell ref="A93:B93"/>
    <mergeCell ref="A94:B94"/>
    <mergeCell ref="A1:G1"/>
    <mergeCell ref="A86:B86"/>
    <mergeCell ref="A87:B87"/>
    <mergeCell ref="A88:B88"/>
    <mergeCell ref="A89:B89"/>
    <mergeCell ref="A90:B90"/>
  </mergeCells>
  <conditionalFormatting sqref="F2:F3">
    <cfRule type="cellIs" dxfId="81" priority="2" stopIfTrue="1" operator="between">
      <formula>0.009</formula>
      <formula>-0.009</formula>
    </cfRule>
  </conditionalFormatting>
  <conditionalFormatting sqref="F5:F65537">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7"/>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25.5703125" style="7" bestFit="1" customWidth="1"/>
    <col min="4" max="4" width="15.28515625" style="7" bestFit="1" customWidth="1"/>
    <col min="5" max="5" width="23" style="10" customWidth="1"/>
    <col min="6" max="6" width="16.42578125" style="11" customWidth="1"/>
    <col min="7" max="7" width="20" style="10" customWidth="1"/>
    <col min="8" max="8" width="14" style="7" customWidth="1"/>
    <col min="9" max="16384" width="9.140625" style="7"/>
  </cols>
  <sheetData>
    <row r="1" spans="1:11" s="1" customFormat="1" ht="15" x14ac:dyDescent="0.2">
      <c r="A1" s="93" t="s">
        <v>8</v>
      </c>
      <c r="B1" s="94"/>
      <c r="C1" s="94"/>
      <c r="D1" s="94"/>
      <c r="E1" s="94"/>
      <c r="F1" s="94"/>
      <c r="G1" s="94"/>
      <c r="H1" s="94"/>
      <c r="I1" s="94"/>
    </row>
    <row r="2" spans="1:11" s="1" customFormat="1" ht="12" x14ac:dyDescent="0.2">
      <c r="E2" s="5"/>
      <c r="F2" s="9"/>
      <c r="G2" s="10"/>
    </row>
    <row r="3" spans="1:11" s="1" customFormat="1" ht="12" x14ac:dyDescent="0.2">
      <c r="A3" s="8" t="s">
        <v>7</v>
      </c>
      <c r="B3" s="2"/>
      <c r="C3" s="3"/>
      <c r="D3" s="3"/>
      <c r="E3" s="4"/>
      <c r="F3" s="9"/>
      <c r="G3" s="10"/>
    </row>
    <row r="4" spans="1:11" s="1" customFormat="1" ht="56.25" x14ac:dyDescent="0.2">
      <c r="A4" s="36" t="s">
        <v>2</v>
      </c>
      <c r="B4" s="36" t="s">
        <v>0</v>
      </c>
      <c r="C4" s="37" t="s">
        <v>4</v>
      </c>
      <c r="D4" s="37" t="s">
        <v>1</v>
      </c>
      <c r="E4" s="51" t="s">
        <v>6</v>
      </c>
      <c r="F4" s="51" t="s">
        <v>216</v>
      </c>
      <c r="G4" s="51" t="s">
        <v>217</v>
      </c>
      <c r="H4" s="51" t="s">
        <v>218</v>
      </c>
      <c r="I4" s="51" t="s">
        <v>5</v>
      </c>
      <c r="J4" s="33"/>
      <c r="K4" s="33"/>
    </row>
    <row r="5" spans="1:11" x14ac:dyDescent="0.2">
      <c r="A5" s="38" t="s">
        <v>83</v>
      </c>
      <c r="B5" s="39"/>
      <c r="C5" s="39"/>
      <c r="D5" s="39"/>
      <c r="E5" s="40"/>
      <c r="F5" s="41"/>
      <c r="G5" s="40"/>
      <c r="H5" s="39"/>
      <c r="I5" s="39"/>
    </row>
    <row r="6" spans="1:11" x14ac:dyDescent="0.2">
      <c r="A6" s="38" t="s">
        <v>41</v>
      </c>
      <c r="B6" s="39"/>
      <c r="C6" s="39"/>
      <c r="D6" s="39"/>
      <c r="E6" s="40"/>
      <c r="F6" s="41"/>
      <c r="G6" s="40"/>
      <c r="H6" s="39"/>
      <c r="I6" s="39"/>
    </row>
    <row r="7" spans="1:11" x14ac:dyDescent="0.2">
      <c r="A7" s="39" t="s">
        <v>85</v>
      </c>
      <c r="B7" s="39" t="s">
        <v>84</v>
      </c>
      <c r="C7" s="39" t="s">
        <v>86</v>
      </c>
      <c r="D7" s="42">
        <v>121000</v>
      </c>
      <c r="E7" s="40">
        <v>1886.1479999999999</v>
      </c>
      <c r="F7" s="41">
        <v>6.7784721782579602</v>
      </c>
      <c r="G7" s="40">
        <v>-1463.6022499999999</v>
      </c>
      <c r="H7" s="40">
        <v>-5.2599197579727397</v>
      </c>
      <c r="I7" s="43"/>
    </row>
    <row r="8" spans="1:11" x14ac:dyDescent="0.2">
      <c r="A8" s="39" t="s">
        <v>88</v>
      </c>
      <c r="B8" s="39" t="s">
        <v>87</v>
      </c>
      <c r="C8" s="39" t="s">
        <v>86</v>
      </c>
      <c r="D8" s="42">
        <v>176000</v>
      </c>
      <c r="E8" s="40">
        <v>1645.5119999999999</v>
      </c>
      <c r="F8" s="41">
        <v>5.9136702480344203</v>
      </c>
      <c r="G8" s="40">
        <v>-1288.2393999999999</v>
      </c>
      <c r="H8" s="40">
        <v>-4.6296976333966002</v>
      </c>
      <c r="I8" s="43"/>
    </row>
    <row r="9" spans="1:11" x14ac:dyDescent="0.2">
      <c r="A9" s="39" t="s">
        <v>220</v>
      </c>
      <c r="B9" s="39" t="s">
        <v>219</v>
      </c>
      <c r="C9" s="39" t="s">
        <v>107</v>
      </c>
      <c r="D9" s="42">
        <v>81900</v>
      </c>
      <c r="E9" s="40">
        <v>1349.5072500000001</v>
      </c>
      <c r="F9" s="41">
        <v>4.8498831207744102</v>
      </c>
      <c r="G9" s="40">
        <v>-1355.8544999999999</v>
      </c>
      <c r="H9" s="40">
        <v>-4.8726939805444003</v>
      </c>
      <c r="I9" s="43"/>
    </row>
    <row r="10" spans="1:11" x14ac:dyDescent="0.2">
      <c r="A10" s="39" t="s">
        <v>96</v>
      </c>
      <c r="B10" s="39" t="s">
        <v>95</v>
      </c>
      <c r="C10" s="39" t="s">
        <v>86</v>
      </c>
      <c r="D10" s="42">
        <v>102900</v>
      </c>
      <c r="E10" s="40">
        <v>1105.4032500000001</v>
      </c>
      <c r="F10" s="41">
        <v>3.9726178305631001</v>
      </c>
      <c r="G10" s="40">
        <v>-909.7734375</v>
      </c>
      <c r="H10" s="40">
        <v>-3.2695599362361101</v>
      </c>
      <c r="I10" s="43"/>
    </row>
    <row r="11" spans="1:11" x14ac:dyDescent="0.2">
      <c r="A11" s="39" t="s">
        <v>103</v>
      </c>
      <c r="B11" s="39" t="s">
        <v>102</v>
      </c>
      <c r="C11" s="39" t="s">
        <v>104</v>
      </c>
      <c r="D11" s="42">
        <v>86000</v>
      </c>
      <c r="E11" s="40">
        <v>1054.231</v>
      </c>
      <c r="F11" s="41">
        <v>3.78871408975174</v>
      </c>
      <c r="G11" s="40">
        <v>-904.96875</v>
      </c>
      <c r="H11" s="40">
        <v>-3.25229276497278</v>
      </c>
      <c r="I11" s="43"/>
    </row>
    <row r="12" spans="1:11" x14ac:dyDescent="0.2">
      <c r="A12" s="39" t="s">
        <v>222</v>
      </c>
      <c r="B12" s="39" t="s">
        <v>221</v>
      </c>
      <c r="C12" s="39" t="s">
        <v>107</v>
      </c>
      <c r="D12" s="42">
        <v>14250</v>
      </c>
      <c r="E12" s="40">
        <v>867.90337499999998</v>
      </c>
      <c r="F12" s="41">
        <v>3.1190865620585901</v>
      </c>
      <c r="G12" s="40">
        <v>-873.87412500000005</v>
      </c>
      <c r="H12" s="40">
        <v>-3.1405443494423699</v>
      </c>
      <c r="I12" s="43"/>
    </row>
    <row r="13" spans="1:11" x14ac:dyDescent="0.2">
      <c r="A13" s="39" t="s">
        <v>224</v>
      </c>
      <c r="B13" s="39" t="s">
        <v>223</v>
      </c>
      <c r="C13" s="39" t="s">
        <v>104</v>
      </c>
      <c r="D13" s="42">
        <v>14250</v>
      </c>
      <c r="E13" s="40">
        <v>824.811375</v>
      </c>
      <c r="F13" s="41">
        <v>2.96422176719335</v>
      </c>
      <c r="G13" s="40">
        <v>-829.18612499999995</v>
      </c>
      <c r="H13" s="40">
        <v>-2.9799438214339702</v>
      </c>
      <c r="I13" s="43"/>
    </row>
    <row r="14" spans="1:11" x14ac:dyDescent="0.2">
      <c r="A14" s="39" t="s">
        <v>226</v>
      </c>
      <c r="B14" s="39" t="s">
        <v>225</v>
      </c>
      <c r="C14" s="39" t="s">
        <v>227</v>
      </c>
      <c r="D14" s="42">
        <v>31000</v>
      </c>
      <c r="E14" s="40">
        <v>789.12049999999999</v>
      </c>
      <c r="F14" s="41">
        <v>2.8359552667887198</v>
      </c>
      <c r="G14" s="40">
        <v>-768.13499999999999</v>
      </c>
      <c r="H14" s="40">
        <v>-2.7605372042099501</v>
      </c>
      <c r="I14" s="43"/>
    </row>
    <row r="15" spans="1:11" x14ac:dyDescent="0.2">
      <c r="A15" s="39" t="s">
        <v>155</v>
      </c>
      <c r="B15" s="39" t="s">
        <v>154</v>
      </c>
      <c r="C15" s="39" t="s">
        <v>94</v>
      </c>
      <c r="D15" s="42">
        <v>61000</v>
      </c>
      <c r="E15" s="40">
        <v>744.77949999999998</v>
      </c>
      <c r="F15" s="41">
        <v>2.67660179354265</v>
      </c>
      <c r="G15" s="40">
        <v>-611.7183</v>
      </c>
      <c r="H15" s="40">
        <v>-2.19840408996604</v>
      </c>
      <c r="I15" s="43"/>
    </row>
    <row r="16" spans="1:11" x14ac:dyDescent="0.2">
      <c r="A16" s="39" t="s">
        <v>229</v>
      </c>
      <c r="B16" s="39" t="s">
        <v>228</v>
      </c>
      <c r="C16" s="39" t="s">
        <v>161</v>
      </c>
      <c r="D16" s="42">
        <v>22200</v>
      </c>
      <c r="E16" s="40">
        <v>692.61779999999999</v>
      </c>
      <c r="F16" s="41">
        <v>2.4891421497497799</v>
      </c>
      <c r="G16" s="40">
        <v>-697.97910000000002</v>
      </c>
      <c r="H16" s="40">
        <v>-2.5084096849004101</v>
      </c>
      <c r="I16" s="43"/>
    </row>
    <row r="17" spans="1:9" x14ac:dyDescent="0.2">
      <c r="A17" s="39" t="s">
        <v>231</v>
      </c>
      <c r="B17" s="39" t="s">
        <v>230</v>
      </c>
      <c r="C17" s="39" t="s">
        <v>110</v>
      </c>
      <c r="D17" s="42">
        <v>132300</v>
      </c>
      <c r="E17" s="40">
        <v>459.61020000000002</v>
      </c>
      <c r="F17" s="41">
        <v>1.651755298918</v>
      </c>
      <c r="G17" s="40">
        <v>-461.39625000000001</v>
      </c>
      <c r="H17" s="40">
        <v>-1.6581740371262299</v>
      </c>
      <c r="I17" s="43"/>
    </row>
    <row r="18" spans="1:9" x14ac:dyDescent="0.2">
      <c r="A18" s="39" t="s">
        <v>109</v>
      </c>
      <c r="B18" s="39" t="s">
        <v>108</v>
      </c>
      <c r="C18" s="39" t="s">
        <v>110</v>
      </c>
      <c r="D18" s="42">
        <v>18300</v>
      </c>
      <c r="E18" s="40">
        <v>435.07335</v>
      </c>
      <c r="F18" s="41">
        <v>1.56357433164125</v>
      </c>
      <c r="G18" s="40">
        <v>-281.58875</v>
      </c>
      <c r="H18" s="40">
        <v>-1.0119786504481301</v>
      </c>
      <c r="I18" s="43"/>
    </row>
    <row r="19" spans="1:9" x14ac:dyDescent="0.2">
      <c r="A19" s="39" t="s">
        <v>118</v>
      </c>
      <c r="B19" s="39" t="s">
        <v>117</v>
      </c>
      <c r="C19" s="39" t="s">
        <v>86</v>
      </c>
      <c r="D19" s="42">
        <v>69000</v>
      </c>
      <c r="E19" s="40">
        <v>389.67750000000001</v>
      </c>
      <c r="F19" s="41">
        <v>1.4004299197322401</v>
      </c>
      <c r="G19" s="40">
        <v>-255.465</v>
      </c>
      <c r="H19" s="40">
        <v>-0.91809465376983701</v>
      </c>
      <c r="I19" s="43"/>
    </row>
    <row r="20" spans="1:9" x14ac:dyDescent="0.2">
      <c r="A20" s="39" t="s">
        <v>233</v>
      </c>
      <c r="B20" s="39" t="s">
        <v>232</v>
      </c>
      <c r="C20" s="39" t="s">
        <v>177</v>
      </c>
      <c r="D20" s="42">
        <v>150800</v>
      </c>
      <c r="E20" s="40">
        <v>379.03579999999999</v>
      </c>
      <c r="F20" s="41">
        <v>1.36218558928766</v>
      </c>
      <c r="G20" s="40">
        <v>-382.80579999999998</v>
      </c>
      <c r="H20" s="40">
        <v>-1.3757342822386101</v>
      </c>
      <c r="I20" s="43"/>
    </row>
    <row r="21" spans="1:9" x14ac:dyDescent="0.2">
      <c r="A21" s="39" t="s">
        <v>235</v>
      </c>
      <c r="B21" s="39" t="s">
        <v>234</v>
      </c>
      <c r="C21" s="39" t="s">
        <v>129</v>
      </c>
      <c r="D21" s="42">
        <v>13600</v>
      </c>
      <c r="E21" s="40">
        <v>379.03199999999998</v>
      </c>
      <c r="F21" s="41">
        <v>1.36217193278018</v>
      </c>
      <c r="G21" s="40">
        <v>-380.33760000000001</v>
      </c>
      <c r="H21" s="40">
        <v>-1.36686402124616</v>
      </c>
      <c r="I21" s="43"/>
    </row>
    <row r="22" spans="1:9" x14ac:dyDescent="0.2">
      <c r="A22" s="39" t="s">
        <v>237</v>
      </c>
      <c r="B22" s="39" t="s">
        <v>236</v>
      </c>
      <c r="C22" s="39" t="s">
        <v>86</v>
      </c>
      <c r="D22" s="42">
        <v>21200</v>
      </c>
      <c r="E22" s="40">
        <v>372.15539999999999</v>
      </c>
      <c r="F22" s="41">
        <v>1.3374586855795301</v>
      </c>
      <c r="G22" s="40">
        <v>-373.90440000000001</v>
      </c>
      <c r="H22" s="40">
        <v>-1.3437442728397999</v>
      </c>
      <c r="I22" s="43"/>
    </row>
    <row r="23" spans="1:9" x14ac:dyDescent="0.2">
      <c r="A23" s="39" t="s">
        <v>239</v>
      </c>
      <c r="B23" s="39" t="s">
        <v>238</v>
      </c>
      <c r="C23" s="39" t="s">
        <v>104</v>
      </c>
      <c r="D23" s="42">
        <v>26350</v>
      </c>
      <c r="E23" s="40">
        <v>337.51715000000002</v>
      </c>
      <c r="F23" s="41">
        <v>1.21297512759334</v>
      </c>
      <c r="G23" s="40">
        <v>-339.26942500000001</v>
      </c>
      <c r="H23" s="40">
        <v>-1.21927248460676</v>
      </c>
      <c r="I23" s="43"/>
    </row>
    <row r="24" spans="1:9" x14ac:dyDescent="0.2">
      <c r="A24" s="39" t="s">
        <v>241</v>
      </c>
      <c r="B24" s="39" t="s">
        <v>240</v>
      </c>
      <c r="C24" s="39" t="s">
        <v>161</v>
      </c>
      <c r="D24" s="42">
        <v>24500</v>
      </c>
      <c r="E24" s="40">
        <v>319.14924999999999</v>
      </c>
      <c r="F24" s="41">
        <v>1.14696424238018</v>
      </c>
      <c r="G24" s="40">
        <v>-321.18275</v>
      </c>
      <c r="H24" s="40">
        <v>-1.1542722707928501</v>
      </c>
      <c r="I24" s="43"/>
    </row>
    <row r="25" spans="1:9" x14ac:dyDescent="0.2">
      <c r="A25" s="39" t="s">
        <v>243</v>
      </c>
      <c r="B25" s="39" t="s">
        <v>242</v>
      </c>
      <c r="C25" s="39" t="s">
        <v>177</v>
      </c>
      <c r="D25" s="42">
        <v>72000</v>
      </c>
      <c r="E25" s="40">
        <v>316.26</v>
      </c>
      <c r="F25" s="41">
        <v>1.13658080442037</v>
      </c>
      <c r="G25" s="40">
        <v>-318.63600000000002</v>
      </c>
      <c r="H25" s="40">
        <v>-1.14511971541544</v>
      </c>
      <c r="I25" s="43"/>
    </row>
    <row r="26" spans="1:9" x14ac:dyDescent="0.2">
      <c r="A26" s="39" t="s">
        <v>245</v>
      </c>
      <c r="B26" s="39" t="s">
        <v>244</v>
      </c>
      <c r="C26" s="39" t="s">
        <v>161</v>
      </c>
      <c r="D26" s="42">
        <v>8250</v>
      </c>
      <c r="E26" s="40">
        <v>287.97449999999998</v>
      </c>
      <c r="F26" s="41">
        <v>1.03492787220184</v>
      </c>
      <c r="G26" s="40">
        <v>-289.53375</v>
      </c>
      <c r="H26" s="40">
        <v>-1.0405315325423501</v>
      </c>
      <c r="I26" s="43"/>
    </row>
    <row r="27" spans="1:9" x14ac:dyDescent="0.2">
      <c r="A27" s="39" t="s">
        <v>93</v>
      </c>
      <c r="B27" s="39" t="s">
        <v>92</v>
      </c>
      <c r="C27" s="39" t="s">
        <v>94</v>
      </c>
      <c r="D27" s="42">
        <v>18500</v>
      </c>
      <c r="E27" s="40">
        <v>269.20274999999998</v>
      </c>
      <c r="F27" s="41">
        <v>0.96746562368676003</v>
      </c>
      <c r="G27" s="40"/>
      <c r="H27" s="40"/>
      <c r="I27" s="43"/>
    </row>
    <row r="28" spans="1:9" x14ac:dyDescent="0.2">
      <c r="A28" s="39" t="s">
        <v>247</v>
      </c>
      <c r="B28" s="39" t="s">
        <v>246</v>
      </c>
      <c r="C28" s="39" t="s">
        <v>113</v>
      </c>
      <c r="D28" s="42">
        <v>111600</v>
      </c>
      <c r="E28" s="40">
        <v>233.18819999999999</v>
      </c>
      <c r="F28" s="41">
        <v>0.83803589431903203</v>
      </c>
      <c r="G28" s="40">
        <v>-235.02959999999999</v>
      </c>
      <c r="H28" s="40">
        <v>-0.84465355034021605</v>
      </c>
      <c r="I28" s="43"/>
    </row>
    <row r="29" spans="1:9" x14ac:dyDescent="0.2">
      <c r="A29" s="39" t="s">
        <v>90</v>
      </c>
      <c r="B29" s="39" t="s">
        <v>89</v>
      </c>
      <c r="C29" s="39" t="s">
        <v>91</v>
      </c>
      <c r="D29" s="42">
        <v>7259</v>
      </c>
      <c r="E29" s="40">
        <v>225.69682800000001</v>
      </c>
      <c r="F29" s="41">
        <v>0.81111326858712796</v>
      </c>
      <c r="G29" s="40"/>
      <c r="H29" s="40"/>
      <c r="I29" s="43"/>
    </row>
    <row r="30" spans="1:9" x14ac:dyDescent="0.2">
      <c r="A30" s="39" t="s">
        <v>106</v>
      </c>
      <c r="B30" s="39" t="s">
        <v>105</v>
      </c>
      <c r="C30" s="39" t="s">
        <v>107</v>
      </c>
      <c r="D30" s="42">
        <v>27900</v>
      </c>
      <c r="E30" s="40">
        <v>197.0856</v>
      </c>
      <c r="F30" s="41">
        <v>0.70828972929763601</v>
      </c>
      <c r="G30" s="40">
        <v>-40.44435</v>
      </c>
      <c r="H30" s="40">
        <v>-0.14534962327597201</v>
      </c>
      <c r="I30" s="43"/>
    </row>
    <row r="31" spans="1:9" x14ac:dyDescent="0.2">
      <c r="A31" s="39" t="s">
        <v>249</v>
      </c>
      <c r="B31" s="39" t="s">
        <v>248</v>
      </c>
      <c r="C31" s="39" t="s">
        <v>110</v>
      </c>
      <c r="D31" s="42">
        <v>165750</v>
      </c>
      <c r="E31" s="40">
        <v>185.22562500000001</v>
      </c>
      <c r="F31" s="41">
        <v>0.66566714052287701</v>
      </c>
      <c r="G31" s="40">
        <v>-185.72287499999999</v>
      </c>
      <c r="H31" s="40">
        <v>-0.66745416640347499</v>
      </c>
      <c r="I31" s="43"/>
    </row>
    <row r="32" spans="1:9" x14ac:dyDescent="0.2">
      <c r="A32" s="39" t="s">
        <v>140</v>
      </c>
      <c r="B32" s="39" t="s">
        <v>139</v>
      </c>
      <c r="C32" s="39" t="s">
        <v>141</v>
      </c>
      <c r="D32" s="42">
        <v>33000</v>
      </c>
      <c r="E32" s="40">
        <v>177.75450000000001</v>
      </c>
      <c r="F32" s="41">
        <v>0.63881727881913597</v>
      </c>
      <c r="G32" s="40">
        <v>-84.341399999999993</v>
      </c>
      <c r="H32" s="40">
        <v>-0.303107621127995</v>
      </c>
      <c r="I32" s="43"/>
    </row>
    <row r="33" spans="1:9" x14ac:dyDescent="0.2">
      <c r="A33" s="39" t="s">
        <v>98</v>
      </c>
      <c r="B33" s="39" t="s">
        <v>97</v>
      </c>
      <c r="C33" s="39" t="s">
        <v>94</v>
      </c>
      <c r="D33" s="42">
        <v>11500</v>
      </c>
      <c r="E33" s="40">
        <v>154.20349999999999</v>
      </c>
      <c r="F33" s="41">
        <v>0.55417927677997803</v>
      </c>
      <c r="G33" s="40"/>
      <c r="H33" s="40"/>
      <c r="I33" s="43"/>
    </row>
    <row r="34" spans="1:9" x14ac:dyDescent="0.2">
      <c r="A34" s="39" t="s">
        <v>120</v>
      </c>
      <c r="B34" s="39" t="s">
        <v>119</v>
      </c>
      <c r="C34" s="39" t="s">
        <v>86</v>
      </c>
      <c r="D34" s="42">
        <v>10500</v>
      </c>
      <c r="E34" s="40">
        <v>153.94049999999999</v>
      </c>
      <c r="F34" s="41">
        <v>0.55323410270939499</v>
      </c>
      <c r="G34" s="40"/>
      <c r="H34" s="40"/>
      <c r="I34" s="43"/>
    </row>
    <row r="35" spans="1:9" x14ac:dyDescent="0.2">
      <c r="A35" s="39" t="s">
        <v>115</v>
      </c>
      <c r="B35" s="39" t="s">
        <v>114</v>
      </c>
      <c r="C35" s="39" t="s">
        <v>116</v>
      </c>
      <c r="D35" s="42">
        <v>14400</v>
      </c>
      <c r="E35" s="40">
        <v>146.11680000000001</v>
      </c>
      <c r="F35" s="41">
        <v>0.52511715070932097</v>
      </c>
      <c r="G35" s="40"/>
      <c r="H35" s="40"/>
      <c r="I35" s="43"/>
    </row>
    <row r="36" spans="1:9" x14ac:dyDescent="0.2">
      <c r="A36" s="39" t="s">
        <v>100</v>
      </c>
      <c r="B36" s="39" t="s">
        <v>99</v>
      </c>
      <c r="C36" s="39" t="s">
        <v>101</v>
      </c>
      <c r="D36" s="42">
        <v>23000</v>
      </c>
      <c r="E36" s="40">
        <v>137.45949999999999</v>
      </c>
      <c r="F36" s="41">
        <v>0.49400439222545101</v>
      </c>
      <c r="G36" s="40"/>
      <c r="H36" s="40"/>
      <c r="I36" s="43"/>
    </row>
    <row r="37" spans="1:9" x14ac:dyDescent="0.2">
      <c r="A37" s="39" t="s">
        <v>150</v>
      </c>
      <c r="B37" s="39" t="s">
        <v>149</v>
      </c>
      <c r="C37" s="39" t="s">
        <v>151</v>
      </c>
      <c r="D37" s="42">
        <v>17000</v>
      </c>
      <c r="E37" s="40">
        <v>131.91999999999999</v>
      </c>
      <c r="F37" s="41">
        <v>0.47409643875018898</v>
      </c>
      <c r="G37" s="40">
        <v>-46.805999999999997</v>
      </c>
      <c r="H37" s="40">
        <v>-0.16821223402169</v>
      </c>
      <c r="I37" s="43"/>
    </row>
    <row r="38" spans="1:9" x14ac:dyDescent="0.2">
      <c r="A38" s="39" t="s">
        <v>251</v>
      </c>
      <c r="B38" s="39" t="s">
        <v>250</v>
      </c>
      <c r="C38" s="39" t="s">
        <v>113</v>
      </c>
      <c r="D38" s="42">
        <v>47250</v>
      </c>
      <c r="E38" s="40">
        <v>126.58275</v>
      </c>
      <c r="F38" s="41">
        <v>0.45491533491665698</v>
      </c>
      <c r="G38" s="40">
        <v>-127.6695</v>
      </c>
      <c r="H38" s="40">
        <v>-0.45882091636611</v>
      </c>
      <c r="I38" s="43"/>
    </row>
    <row r="39" spans="1:9" x14ac:dyDescent="0.2">
      <c r="A39" s="39" t="s">
        <v>112</v>
      </c>
      <c r="B39" s="39" t="s">
        <v>111</v>
      </c>
      <c r="C39" s="39" t="s">
        <v>113</v>
      </c>
      <c r="D39" s="42">
        <v>43000</v>
      </c>
      <c r="E39" s="40">
        <v>112.35899999999999</v>
      </c>
      <c r="F39" s="41">
        <v>0.40379776956892399</v>
      </c>
      <c r="G39" s="40"/>
      <c r="H39" s="40"/>
      <c r="I39" s="43"/>
    </row>
    <row r="40" spans="1:9" x14ac:dyDescent="0.2">
      <c r="A40" s="39" t="s">
        <v>143</v>
      </c>
      <c r="B40" s="39" t="s">
        <v>142</v>
      </c>
      <c r="C40" s="39" t="s">
        <v>144</v>
      </c>
      <c r="D40" s="42">
        <v>8000</v>
      </c>
      <c r="E40" s="40">
        <v>111.27200000000001</v>
      </c>
      <c r="F40" s="41">
        <v>0.39989128966503201</v>
      </c>
      <c r="G40" s="40"/>
      <c r="H40" s="40"/>
      <c r="I40" s="43"/>
    </row>
    <row r="41" spans="1:9" x14ac:dyDescent="0.2">
      <c r="A41" s="39" t="s">
        <v>122</v>
      </c>
      <c r="B41" s="39" t="s">
        <v>121</v>
      </c>
      <c r="C41" s="39" t="s">
        <v>123</v>
      </c>
      <c r="D41" s="42">
        <v>80000</v>
      </c>
      <c r="E41" s="40">
        <v>105.52</v>
      </c>
      <c r="F41" s="41">
        <v>0.37921964991600898</v>
      </c>
      <c r="G41" s="40"/>
      <c r="H41" s="40"/>
      <c r="I41" s="43"/>
    </row>
    <row r="42" spans="1:9" x14ac:dyDescent="0.2">
      <c r="A42" s="39" t="s">
        <v>128</v>
      </c>
      <c r="B42" s="39" t="s">
        <v>127</v>
      </c>
      <c r="C42" s="39" t="s">
        <v>129</v>
      </c>
      <c r="D42" s="42">
        <v>88000</v>
      </c>
      <c r="E42" s="40">
        <v>104.324</v>
      </c>
      <c r="F42" s="41">
        <v>0.37492144387639997</v>
      </c>
      <c r="G42" s="40"/>
      <c r="H42" s="40"/>
      <c r="I42" s="43"/>
    </row>
    <row r="43" spans="1:9" x14ac:dyDescent="0.2">
      <c r="A43" s="39" t="s">
        <v>134</v>
      </c>
      <c r="B43" s="39" t="s">
        <v>133</v>
      </c>
      <c r="C43" s="39" t="s">
        <v>135</v>
      </c>
      <c r="D43" s="42">
        <v>78000</v>
      </c>
      <c r="E43" s="40">
        <v>99.762</v>
      </c>
      <c r="F43" s="41">
        <v>0.35852644726043298</v>
      </c>
      <c r="G43" s="40"/>
      <c r="H43" s="40"/>
      <c r="I43" s="43"/>
    </row>
    <row r="44" spans="1:9" x14ac:dyDescent="0.2">
      <c r="A44" s="39" t="s">
        <v>174</v>
      </c>
      <c r="B44" s="39" t="s">
        <v>173</v>
      </c>
      <c r="C44" s="39" t="s">
        <v>104</v>
      </c>
      <c r="D44" s="42">
        <v>2000</v>
      </c>
      <c r="E44" s="40">
        <v>94.471000000000004</v>
      </c>
      <c r="F44" s="41">
        <v>0.33951155749824902</v>
      </c>
      <c r="G44" s="40"/>
      <c r="H44" s="40"/>
      <c r="I44" s="43"/>
    </row>
    <row r="45" spans="1:9" x14ac:dyDescent="0.2">
      <c r="A45" s="39" t="s">
        <v>137</v>
      </c>
      <c r="B45" s="39" t="s">
        <v>136</v>
      </c>
      <c r="C45" s="39" t="s">
        <v>138</v>
      </c>
      <c r="D45" s="42">
        <v>8600</v>
      </c>
      <c r="E45" s="40">
        <v>90.201099999999997</v>
      </c>
      <c r="F45" s="41">
        <v>0.32416631504964899</v>
      </c>
      <c r="G45" s="40"/>
      <c r="H45" s="40"/>
      <c r="I45" s="43"/>
    </row>
    <row r="46" spans="1:9" x14ac:dyDescent="0.2">
      <c r="A46" s="39" t="s">
        <v>153</v>
      </c>
      <c r="B46" s="39" t="s">
        <v>152</v>
      </c>
      <c r="C46" s="39" t="s">
        <v>107</v>
      </c>
      <c r="D46" s="42">
        <v>850</v>
      </c>
      <c r="E46" s="40">
        <v>90.173950000000005</v>
      </c>
      <c r="F46" s="41">
        <v>0.32406874289749499</v>
      </c>
      <c r="G46" s="40"/>
      <c r="H46" s="40"/>
      <c r="I46" s="43"/>
    </row>
    <row r="47" spans="1:9" x14ac:dyDescent="0.2">
      <c r="A47" s="39" t="s">
        <v>253</v>
      </c>
      <c r="B47" s="39" t="s">
        <v>252</v>
      </c>
      <c r="C47" s="39" t="s">
        <v>177</v>
      </c>
      <c r="D47" s="42">
        <v>4500</v>
      </c>
      <c r="E47" s="40">
        <v>84.399749999999997</v>
      </c>
      <c r="F47" s="41">
        <v>0.30331732039422499</v>
      </c>
      <c r="G47" s="40">
        <v>-85.162499999999994</v>
      </c>
      <c r="H47" s="40">
        <v>-0.30605850488980402</v>
      </c>
      <c r="I47" s="43"/>
    </row>
    <row r="48" spans="1:9" x14ac:dyDescent="0.2">
      <c r="A48" s="39" t="s">
        <v>166</v>
      </c>
      <c r="B48" s="39" t="s">
        <v>165</v>
      </c>
      <c r="C48" s="39" t="s">
        <v>167</v>
      </c>
      <c r="D48" s="42">
        <v>7500</v>
      </c>
      <c r="E48" s="40">
        <v>83.64</v>
      </c>
      <c r="F48" s="41">
        <v>0.300586917351924</v>
      </c>
      <c r="G48" s="40"/>
      <c r="H48" s="40"/>
      <c r="I48" s="43"/>
    </row>
    <row r="49" spans="1:9" x14ac:dyDescent="0.2">
      <c r="A49" s="39" t="s">
        <v>125</v>
      </c>
      <c r="B49" s="39" t="s">
        <v>124</v>
      </c>
      <c r="C49" s="39" t="s">
        <v>126</v>
      </c>
      <c r="D49" s="42">
        <v>56000</v>
      </c>
      <c r="E49" s="40">
        <v>81.703999999999994</v>
      </c>
      <c r="F49" s="41">
        <v>0.29362928617075101</v>
      </c>
      <c r="G49" s="40"/>
      <c r="H49" s="40"/>
      <c r="I49" s="43"/>
    </row>
    <row r="50" spans="1:9" x14ac:dyDescent="0.2">
      <c r="A50" s="39" t="s">
        <v>196</v>
      </c>
      <c r="B50" s="39" t="s">
        <v>195</v>
      </c>
      <c r="C50" s="39" t="s">
        <v>161</v>
      </c>
      <c r="D50" s="42">
        <v>2602</v>
      </c>
      <c r="E50" s="40">
        <v>79.325873000000001</v>
      </c>
      <c r="F50" s="41">
        <v>0.28508273112530103</v>
      </c>
      <c r="G50" s="40"/>
      <c r="H50" s="40"/>
      <c r="I50" s="43"/>
    </row>
    <row r="51" spans="1:9" x14ac:dyDescent="0.2">
      <c r="A51" s="39" t="s">
        <v>131</v>
      </c>
      <c r="B51" s="39" t="s">
        <v>130</v>
      </c>
      <c r="C51" s="39" t="s">
        <v>132</v>
      </c>
      <c r="D51" s="42">
        <v>17581</v>
      </c>
      <c r="E51" s="40">
        <v>76.380654500000006</v>
      </c>
      <c r="F51" s="41">
        <v>0.27449815257624699</v>
      </c>
      <c r="G51" s="40"/>
      <c r="H51" s="40"/>
      <c r="I51" s="43"/>
    </row>
    <row r="52" spans="1:9" x14ac:dyDescent="0.2">
      <c r="A52" s="39" t="s">
        <v>181</v>
      </c>
      <c r="B52" s="39" t="s">
        <v>180</v>
      </c>
      <c r="C52" s="39" t="s">
        <v>182</v>
      </c>
      <c r="D52" s="42">
        <v>4360</v>
      </c>
      <c r="E52" s="40">
        <v>74.257339999999999</v>
      </c>
      <c r="F52" s="41">
        <v>0.26686734721847999</v>
      </c>
      <c r="G52" s="40"/>
      <c r="H52" s="40"/>
      <c r="I52" s="43"/>
    </row>
    <row r="53" spans="1:9" x14ac:dyDescent="0.2">
      <c r="A53" s="39" t="s">
        <v>163</v>
      </c>
      <c r="B53" s="39" t="s">
        <v>162</v>
      </c>
      <c r="C53" s="39" t="s">
        <v>164</v>
      </c>
      <c r="D53" s="42">
        <v>13000</v>
      </c>
      <c r="E53" s="40">
        <v>73.138000000000005</v>
      </c>
      <c r="F53" s="41">
        <v>0.26284464324826601</v>
      </c>
      <c r="G53" s="40"/>
      <c r="H53" s="40"/>
      <c r="I53" s="43"/>
    </row>
    <row r="54" spans="1:9" x14ac:dyDescent="0.2">
      <c r="A54" s="39" t="s">
        <v>184</v>
      </c>
      <c r="B54" s="39" t="s">
        <v>183</v>
      </c>
      <c r="C54" s="39" t="s">
        <v>185</v>
      </c>
      <c r="D54" s="42">
        <v>8500</v>
      </c>
      <c r="E54" s="40">
        <v>70.809250000000006</v>
      </c>
      <c r="F54" s="41">
        <v>0.25447554014229701</v>
      </c>
      <c r="G54" s="40"/>
      <c r="H54" s="40"/>
      <c r="I54" s="43"/>
    </row>
    <row r="55" spans="1:9" x14ac:dyDescent="0.2">
      <c r="A55" s="39" t="s">
        <v>146</v>
      </c>
      <c r="B55" s="39" t="s">
        <v>145</v>
      </c>
      <c r="C55" s="39" t="s">
        <v>144</v>
      </c>
      <c r="D55" s="42">
        <v>12000</v>
      </c>
      <c r="E55" s="40">
        <v>67.302000000000007</v>
      </c>
      <c r="F55" s="41">
        <v>0.24187112280749801</v>
      </c>
      <c r="G55" s="40"/>
      <c r="H55" s="40"/>
      <c r="I55" s="43"/>
    </row>
    <row r="56" spans="1:9" x14ac:dyDescent="0.2">
      <c r="A56" s="39" t="s">
        <v>148</v>
      </c>
      <c r="B56" s="39" t="s">
        <v>147</v>
      </c>
      <c r="C56" s="39" t="s">
        <v>126</v>
      </c>
      <c r="D56" s="42">
        <v>2800</v>
      </c>
      <c r="E56" s="40">
        <v>66.634399999999999</v>
      </c>
      <c r="F56" s="41">
        <v>0.23947189007167699</v>
      </c>
      <c r="G56" s="40"/>
      <c r="H56" s="40"/>
      <c r="I56" s="43"/>
    </row>
    <row r="57" spans="1:9" x14ac:dyDescent="0.2">
      <c r="A57" s="39" t="s">
        <v>157</v>
      </c>
      <c r="B57" s="39" t="s">
        <v>156</v>
      </c>
      <c r="C57" s="39" t="s">
        <v>158</v>
      </c>
      <c r="D57" s="42">
        <v>32000</v>
      </c>
      <c r="E57" s="40">
        <v>62.384</v>
      </c>
      <c r="F57" s="41">
        <v>0.22419672706937399</v>
      </c>
      <c r="G57" s="40"/>
      <c r="H57" s="40"/>
      <c r="I57" s="43"/>
    </row>
    <row r="58" spans="1:9" x14ac:dyDescent="0.2">
      <c r="A58" s="39" t="s">
        <v>179</v>
      </c>
      <c r="B58" s="39" t="s">
        <v>178</v>
      </c>
      <c r="C58" s="39" t="s">
        <v>177</v>
      </c>
      <c r="D58" s="42">
        <v>15500</v>
      </c>
      <c r="E58" s="40">
        <v>56.551749999999998</v>
      </c>
      <c r="F58" s="41">
        <v>0.20323668344520099</v>
      </c>
      <c r="G58" s="40"/>
      <c r="H58" s="40"/>
      <c r="I58" s="43"/>
    </row>
    <row r="59" spans="1:9" x14ac:dyDescent="0.2">
      <c r="A59" s="39" t="s">
        <v>191</v>
      </c>
      <c r="B59" s="39" t="s">
        <v>190</v>
      </c>
      <c r="C59" s="39" t="s">
        <v>192</v>
      </c>
      <c r="D59" s="42">
        <v>2200</v>
      </c>
      <c r="E59" s="40">
        <v>55.527999999999999</v>
      </c>
      <c r="F59" s="41">
        <v>0.199557512514558</v>
      </c>
      <c r="G59" s="40"/>
      <c r="H59" s="40"/>
      <c r="I59" s="43"/>
    </row>
    <row r="60" spans="1:9" x14ac:dyDescent="0.2">
      <c r="A60" s="39" t="s">
        <v>171</v>
      </c>
      <c r="B60" s="39" t="s">
        <v>170</v>
      </c>
      <c r="C60" s="39" t="s">
        <v>172</v>
      </c>
      <c r="D60" s="42">
        <v>7500</v>
      </c>
      <c r="E60" s="40">
        <v>55.436250000000001</v>
      </c>
      <c r="F60" s="41">
        <v>0.19922777973518099</v>
      </c>
      <c r="G60" s="40"/>
      <c r="H60" s="40"/>
      <c r="I60" s="43"/>
    </row>
    <row r="61" spans="1:9" x14ac:dyDescent="0.2">
      <c r="A61" s="39" t="s">
        <v>187</v>
      </c>
      <c r="B61" s="39" t="s">
        <v>186</v>
      </c>
      <c r="C61" s="39" t="s">
        <v>177</v>
      </c>
      <c r="D61" s="42">
        <v>600</v>
      </c>
      <c r="E61" s="40">
        <v>54.021900000000002</v>
      </c>
      <c r="F61" s="41">
        <v>0.19414486358792299</v>
      </c>
      <c r="G61" s="40"/>
      <c r="H61" s="40"/>
      <c r="I61" s="43"/>
    </row>
    <row r="62" spans="1:9" x14ac:dyDescent="0.2">
      <c r="A62" s="39" t="s">
        <v>189</v>
      </c>
      <c r="B62" s="39" t="s">
        <v>188</v>
      </c>
      <c r="C62" s="39" t="s">
        <v>144</v>
      </c>
      <c r="D62" s="42">
        <v>6000</v>
      </c>
      <c r="E62" s="40">
        <v>53.988</v>
      </c>
      <c r="F62" s="41">
        <v>0.194023033165897</v>
      </c>
      <c r="G62" s="40"/>
      <c r="H62" s="40"/>
      <c r="I62" s="43"/>
    </row>
    <row r="63" spans="1:9" x14ac:dyDescent="0.2">
      <c r="A63" s="39" t="s">
        <v>176</v>
      </c>
      <c r="B63" s="39" t="s">
        <v>175</v>
      </c>
      <c r="C63" s="39" t="s">
        <v>177</v>
      </c>
      <c r="D63" s="42">
        <v>6500</v>
      </c>
      <c r="E63" s="40">
        <v>53.072499999999998</v>
      </c>
      <c r="F63" s="41">
        <v>0.19073289300765101</v>
      </c>
      <c r="G63" s="40"/>
      <c r="H63" s="40"/>
      <c r="I63" s="43"/>
    </row>
    <row r="64" spans="1:9" x14ac:dyDescent="0.2">
      <c r="A64" s="39" t="s">
        <v>169</v>
      </c>
      <c r="B64" s="39" t="s">
        <v>168</v>
      </c>
      <c r="C64" s="39" t="s">
        <v>104</v>
      </c>
      <c r="D64" s="42">
        <v>5200</v>
      </c>
      <c r="E64" s="40">
        <v>48.601799999999997</v>
      </c>
      <c r="F64" s="41">
        <v>0.17466601195306899</v>
      </c>
      <c r="G64" s="40"/>
      <c r="H64" s="40"/>
      <c r="I64" s="43"/>
    </row>
    <row r="65" spans="1:9" x14ac:dyDescent="0.2">
      <c r="A65" s="39" t="s">
        <v>160</v>
      </c>
      <c r="B65" s="39" t="s">
        <v>159</v>
      </c>
      <c r="C65" s="39" t="s">
        <v>161</v>
      </c>
      <c r="D65" s="42">
        <v>15046</v>
      </c>
      <c r="E65" s="40">
        <v>42.873576999999997</v>
      </c>
      <c r="F65" s="41">
        <v>0.154079822408899</v>
      </c>
      <c r="G65" s="40"/>
      <c r="H65" s="40"/>
      <c r="I65" s="43"/>
    </row>
    <row r="66" spans="1:9" x14ac:dyDescent="0.2">
      <c r="A66" s="39" t="s">
        <v>194</v>
      </c>
      <c r="B66" s="39" t="s">
        <v>193</v>
      </c>
      <c r="C66" s="39" t="s">
        <v>161</v>
      </c>
      <c r="D66" s="42">
        <v>4000</v>
      </c>
      <c r="E66" s="40">
        <v>33.118000000000002</v>
      </c>
      <c r="F66" s="41">
        <v>0.119020056538271</v>
      </c>
      <c r="G66" s="40"/>
      <c r="H66" s="40"/>
      <c r="I66" s="43"/>
    </row>
    <row r="67" spans="1:9" x14ac:dyDescent="0.2">
      <c r="A67" s="39" t="s">
        <v>198</v>
      </c>
      <c r="B67" s="39" t="s">
        <v>197</v>
      </c>
      <c r="C67" s="39" t="s">
        <v>129</v>
      </c>
      <c r="D67" s="42">
        <v>2000</v>
      </c>
      <c r="E67" s="40">
        <v>13.965999999999999</v>
      </c>
      <c r="F67" s="41">
        <v>5.0191258820384603E-2</v>
      </c>
      <c r="G67" s="40"/>
      <c r="H67" s="40"/>
      <c r="I67" s="43"/>
    </row>
    <row r="68" spans="1:9" x14ac:dyDescent="0.2">
      <c r="A68" s="38" t="s">
        <v>25</v>
      </c>
      <c r="B68" s="38"/>
      <c r="C68" s="38"/>
      <c r="D68" s="38"/>
      <c r="E68" s="44">
        <f>SUM(E7:E67)</f>
        <v>18869.111847499993</v>
      </c>
      <c r="F68" s="45">
        <f>SUM(F7:F67)</f>
        <v>67.812149251658141</v>
      </c>
      <c r="G68" s="44">
        <f>SUM(G7:G67)</f>
        <v>-13912.626937500003</v>
      </c>
      <c r="H68" s="44">
        <f>SUM(H7:H67)</f>
        <v>-49.999445760526783</v>
      </c>
      <c r="I68" s="38"/>
    </row>
    <row r="69" spans="1:9" x14ac:dyDescent="0.2">
      <c r="A69" s="39"/>
      <c r="B69" s="39"/>
      <c r="C69" s="39"/>
      <c r="D69" s="39"/>
      <c r="E69" s="40"/>
      <c r="F69" s="41"/>
      <c r="G69" s="40"/>
      <c r="H69" s="39"/>
      <c r="I69" s="39"/>
    </row>
    <row r="70" spans="1:9" x14ac:dyDescent="0.2">
      <c r="A70" s="38" t="s">
        <v>43</v>
      </c>
      <c r="B70" s="39"/>
      <c r="C70" s="39"/>
      <c r="D70" s="39"/>
      <c r="E70" s="40"/>
      <c r="F70" s="41"/>
      <c r="G70" s="40"/>
      <c r="H70" s="39"/>
      <c r="I70" s="39"/>
    </row>
    <row r="71" spans="1:9" x14ac:dyDescent="0.2">
      <c r="A71" s="38" t="s">
        <v>60</v>
      </c>
      <c r="B71" s="39"/>
      <c r="C71" s="39"/>
      <c r="D71" s="39"/>
      <c r="E71" s="40"/>
      <c r="F71" s="41"/>
      <c r="G71" s="40"/>
      <c r="H71" s="39"/>
      <c r="I71" s="39"/>
    </row>
    <row r="72" spans="1:9" x14ac:dyDescent="0.2">
      <c r="A72" s="39" t="s">
        <v>254</v>
      </c>
      <c r="B72" s="39" t="s">
        <v>1225</v>
      </c>
      <c r="C72" s="39" t="s">
        <v>61</v>
      </c>
      <c r="D72" s="42">
        <v>2000000</v>
      </c>
      <c r="E72" s="40">
        <v>1952.5239999999999</v>
      </c>
      <c r="F72" s="41">
        <v>7.01701542582075</v>
      </c>
      <c r="G72" s="43"/>
      <c r="H72" s="43"/>
      <c r="I72" s="43">
        <v>7.1</v>
      </c>
    </row>
    <row r="73" spans="1:9" x14ac:dyDescent="0.2">
      <c r="A73" s="38" t="s">
        <v>25</v>
      </c>
      <c r="B73" s="38"/>
      <c r="C73" s="38"/>
      <c r="D73" s="38"/>
      <c r="E73" s="44">
        <f>SUM(E71:E72)</f>
        <v>1952.5239999999999</v>
      </c>
      <c r="F73" s="45">
        <f>SUM(F71:F72)</f>
        <v>7.01701542582075</v>
      </c>
      <c r="G73" s="44"/>
      <c r="H73" s="38"/>
      <c r="I73" s="38"/>
    </row>
    <row r="74" spans="1:9" x14ac:dyDescent="0.2">
      <c r="A74" s="39"/>
      <c r="B74" s="39"/>
      <c r="C74" s="39"/>
      <c r="D74" s="39"/>
      <c r="E74" s="40"/>
      <c r="F74" s="41"/>
      <c r="G74" s="40"/>
      <c r="H74" s="39"/>
      <c r="I74" s="39"/>
    </row>
    <row r="75" spans="1:9" x14ac:dyDescent="0.2">
      <c r="A75" s="38" t="s">
        <v>67</v>
      </c>
      <c r="B75" s="39"/>
      <c r="C75" s="39"/>
      <c r="D75" s="39"/>
      <c r="E75" s="40"/>
      <c r="F75" s="41"/>
      <c r="G75" s="40"/>
      <c r="H75" s="39"/>
      <c r="I75" s="39"/>
    </row>
    <row r="76" spans="1:9" x14ac:dyDescent="0.2">
      <c r="A76" s="39" t="s">
        <v>215</v>
      </c>
      <c r="B76" s="21" t="s">
        <v>801</v>
      </c>
      <c r="C76" s="39" t="s">
        <v>68</v>
      </c>
      <c r="D76" s="42">
        <v>1000000</v>
      </c>
      <c r="E76" s="40">
        <v>1002.5076667</v>
      </c>
      <c r="F76" s="41">
        <v>3.6028298559902301</v>
      </c>
      <c r="G76" s="43"/>
      <c r="H76" s="43"/>
      <c r="I76" s="43">
        <v>7.3919881300499899</v>
      </c>
    </row>
    <row r="77" spans="1:9" x14ac:dyDescent="0.2">
      <c r="A77" s="38" t="s">
        <v>25</v>
      </c>
      <c r="B77" s="38"/>
      <c r="C77" s="38"/>
      <c r="D77" s="38"/>
      <c r="E77" s="44">
        <f>SUM(E76:E76)</f>
        <v>1002.5076667</v>
      </c>
      <c r="F77" s="45">
        <f>SUM(F76:F76)</f>
        <v>3.6028298559902301</v>
      </c>
      <c r="G77" s="44"/>
      <c r="H77" s="38"/>
      <c r="I77" s="38"/>
    </row>
    <row r="78" spans="1:9" x14ac:dyDescent="0.2">
      <c r="A78" s="39"/>
      <c r="B78" s="39"/>
      <c r="C78" s="39"/>
      <c r="D78" s="39"/>
      <c r="E78" s="40"/>
      <c r="F78" s="41"/>
      <c r="G78" s="40"/>
      <c r="H78" s="39"/>
      <c r="I78" s="39"/>
    </row>
    <row r="79" spans="1:9" x14ac:dyDescent="0.2">
      <c r="A79" s="38" t="s">
        <v>26</v>
      </c>
      <c r="B79" s="38"/>
      <c r="C79" s="38"/>
      <c r="D79" s="38"/>
      <c r="E79" s="44">
        <f>E68+E73+E77</f>
        <v>21824.143514199994</v>
      </c>
      <c r="F79" s="45">
        <f>F68+F73+F77</f>
        <v>78.431994533469123</v>
      </c>
      <c r="G79" s="44"/>
      <c r="H79" s="38"/>
      <c r="I79" s="38"/>
    </row>
    <row r="80" spans="1:9" x14ac:dyDescent="0.2">
      <c r="A80" s="38"/>
      <c r="B80" s="38"/>
      <c r="C80" s="38"/>
      <c r="D80" s="38"/>
      <c r="E80" s="44"/>
      <c r="F80" s="45"/>
      <c r="G80" s="44"/>
      <c r="H80" s="38"/>
      <c r="I80" s="38"/>
    </row>
    <row r="81" spans="1:9" x14ac:dyDescent="0.2">
      <c r="A81" s="38" t="s">
        <v>255</v>
      </c>
      <c r="B81" s="38"/>
      <c r="C81" s="38"/>
      <c r="D81" s="38"/>
      <c r="E81" s="90">
        <v>3434.5446849999998</v>
      </c>
      <c r="F81" s="90">
        <f>E81/E85*100</f>
        <v>12.343127682587083</v>
      </c>
      <c r="G81" s="44"/>
      <c r="H81" s="38"/>
      <c r="I81" s="38"/>
    </row>
    <row r="82" spans="1:9" x14ac:dyDescent="0.2">
      <c r="A82" s="38"/>
      <c r="B82" s="38"/>
      <c r="C82" s="38"/>
      <c r="D82" s="38"/>
      <c r="E82" s="44"/>
      <c r="F82" s="45"/>
      <c r="G82" s="44"/>
      <c r="H82" s="38"/>
      <c r="I82" s="38"/>
    </row>
    <row r="83" spans="1:9" x14ac:dyDescent="0.2">
      <c r="A83" s="38" t="s">
        <v>28</v>
      </c>
      <c r="B83" s="38"/>
      <c r="C83" s="38"/>
      <c r="D83" s="38"/>
      <c r="E83" s="44">
        <f>E85-(E68+E73+E77+E81)</f>
        <v>2566.874116300005</v>
      </c>
      <c r="F83" s="45">
        <f>F85-(F68+F73+F77+F81)</f>
        <v>9.2248777839437963</v>
      </c>
      <c r="G83" s="44"/>
      <c r="H83" s="38"/>
      <c r="I83" s="38"/>
    </row>
    <row r="84" spans="1:9" x14ac:dyDescent="0.2">
      <c r="A84" s="39"/>
      <c r="B84" s="39"/>
      <c r="C84" s="39"/>
      <c r="D84" s="39"/>
      <c r="E84" s="40"/>
      <c r="F84" s="41"/>
      <c r="G84" s="40"/>
      <c r="H84" s="39"/>
      <c r="I84" s="39"/>
    </row>
    <row r="85" spans="1:9" x14ac:dyDescent="0.2">
      <c r="A85" s="46" t="s">
        <v>27</v>
      </c>
      <c r="B85" s="46"/>
      <c r="C85" s="46"/>
      <c r="D85" s="46"/>
      <c r="E85" s="47">
        <v>27825.562315499999</v>
      </c>
      <c r="F85" s="48">
        <v>100</v>
      </c>
      <c r="G85" s="47"/>
      <c r="H85" s="46"/>
      <c r="I85" s="46"/>
    </row>
    <row r="87" spans="1:9" x14ac:dyDescent="0.2">
      <c r="A87" s="14" t="s">
        <v>32</v>
      </c>
    </row>
    <row r="88" spans="1:9" x14ac:dyDescent="0.2">
      <c r="A88" s="14" t="s">
        <v>33</v>
      </c>
    </row>
    <row r="89" spans="1:9" x14ac:dyDescent="0.2">
      <c r="A89" s="14" t="s">
        <v>34</v>
      </c>
      <c r="B89" s="14"/>
      <c r="C89" s="30" t="s">
        <v>36</v>
      </c>
      <c r="D89" s="14" t="s">
        <v>35</v>
      </c>
    </row>
    <row r="90" spans="1:9" x14ac:dyDescent="0.2">
      <c r="A90" s="7" t="s">
        <v>71</v>
      </c>
      <c r="C90" s="31">
        <v>13.487299999999999</v>
      </c>
      <c r="D90" s="31">
        <v>14.302300000000001</v>
      </c>
    </row>
    <row r="91" spans="1:9" x14ac:dyDescent="0.2">
      <c r="A91" s="7" t="s">
        <v>79</v>
      </c>
      <c r="C91" s="31">
        <v>12.1045</v>
      </c>
      <c r="D91" s="31">
        <v>12.3741</v>
      </c>
    </row>
    <row r="92" spans="1:9" x14ac:dyDescent="0.2">
      <c r="A92" s="7" t="s">
        <v>75</v>
      </c>
      <c r="C92" s="31">
        <v>11.694100000000001</v>
      </c>
      <c r="D92" s="31">
        <v>12.1859</v>
      </c>
    </row>
    <row r="93" spans="1:9" x14ac:dyDescent="0.2">
      <c r="A93" s="7" t="s">
        <v>76</v>
      </c>
      <c r="C93" s="31">
        <v>11.1867</v>
      </c>
      <c r="D93" s="31">
        <v>11.4869</v>
      </c>
    </row>
    <row r="94" spans="1:9" x14ac:dyDescent="0.2">
      <c r="A94" s="7" t="s">
        <v>72</v>
      </c>
      <c r="C94" s="31">
        <v>14.486599999999999</v>
      </c>
      <c r="D94" s="31">
        <v>15.4322</v>
      </c>
    </row>
    <row r="95" spans="1:9" x14ac:dyDescent="0.2">
      <c r="A95" s="7" t="s">
        <v>80</v>
      </c>
      <c r="C95" s="31">
        <v>13.074999999999999</v>
      </c>
      <c r="D95" s="31">
        <v>13.413500000000001</v>
      </c>
    </row>
    <row r="96" spans="1:9" x14ac:dyDescent="0.2">
      <c r="A96" s="7" t="s">
        <v>77</v>
      </c>
      <c r="C96" s="31">
        <v>12.3675</v>
      </c>
      <c r="D96" s="31">
        <v>12.763500000000001</v>
      </c>
    </row>
    <row r="97" spans="1:4" x14ac:dyDescent="0.2">
      <c r="A97" s="7" t="s">
        <v>78</v>
      </c>
      <c r="C97" s="31">
        <v>12.105399999999999</v>
      </c>
      <c r="D97" s="31">
        <v>12.5185</v>
      </c>
    </row>
    <row r="99" spans="1:4" x14ac:dyDescent="0.2">
      <c r="A99" s="14" t="s">
        <v>38</v>
      </c>
    </row>
    <row r="100" spans="1:4" x14ac:dyDescent="0.2">
      <c r="A100" s="95" t="s">
        <v>64</v>
      </c>
      <c r="B100" s="96"/>
      <c r="C100" s="34" t="s">
        <v>65</v>
      </c>
    </row>
    <row r="101" spans="1:4" x14ac:dyDescent="0.2">
      <c r="A101" s="91" t="s">
        <v>79</v>
      </c>
      <c r="B101" s="92"/>
      <c r="C101" s="35">
        <v>0.45</v>
      </c>
    </row>
    <row r="102" spans="1:4" x14ac:dyDescent="0.2">
      <c r="A102" s="91" t="s">
        <v>75</v>
      </c>
      <c r="B102" s="92"/>
      <c r="C102" s="35">
        <v>0.21</v>
      </c>
    </row>
    <row r="103" spans="1:4" x14ac:dyDescent="0.2">
      <c r="A103" s="91" t="s">
        <v>76</v>
      </c>
      <c r="B103" s="92"/>
      <c r="C103" s="35">
        <v>0.37</v>
      </c>
    </row>
    <row r="104" spans="1:4" x14ac:dyDescent="0.2">
      <c r="A104" s="91" t="s">
        <v>80</v>
      </c>
      <c r="B104" s="92"/>
      <c r="C104" s="35">
        <v>0.5</v>
      </c>
    </row>
    <row r="105" spans="1:4" x14ac:dyDescent="0.2">
      <c r="A105" s="91" t="s">
        <v>77</v>
      </c>
      <c r="B105" s="92"/>
      <c r="C105" s="35">
        <v>0.4</v>
      </c>
    </row>
    <row r="106" spans="1:4" x14ac:dyDescent="0.2">
      <c r="A106" s="91" t="s">
        <v>78</v>
      </c>
      <c r="B106" s="92"/>
      <c r="C106" s="35">
        <v>0.37</v>
      </c>
    </row>
    <row r="107" spans="1:4" x14ac:dyDescent="0.2">
      <c r="A107" s="7" t="s">
        <v>66</v>
      </c>
    </row>
    <row r="108" spans="1:4" x14ac:dyDescent="0.2">
      <c r="A108" s="7" t="s">
        <v>37</v>
      </c>
    </row>
    <row r="110" spans="1:4" x14ac:dyDescent="0.2">
      <c r="A110" s="14" t="s">
        <v>256</v>
      </c>
      <c r="D110" s="32" t="s">
        <v>257</v>
      </c>
    </row>
    <row r="112" spans="1:4" x14ac:dyDescent="0.2">
      <c r="A112" s="14" t="s">
        <v>258</v>
      </c>
      <c r="D112" s="32">
        <f>ABS(+H68)</f>
        <v>49.999445760526783</v>
      </c>
    </row>
    <row r="114" spans="1:9" x14ac:dyDescent="0.2">
      <c r="A114" s="14" t="s">
        <v>259</v>
      </c>
      <c r="D114" s="49">
        <v>3.6575000000000002</v>
      </c>
    </row>
    <row r="116" spans="1:9" x14ac:dyDescent="0.2">
      <c r="A116" s="14" t="s">
        <v>260</v>
      </c>
      <c r="D116" s="32">
        <v>0.96145373221303865</v>
      </c>
      <c r="E116" s="10" t="s">
        <v>40</v>
      </c>
    </row>
    <row r="118" spans="1:9" x14ac:dyDescent="0.2">
      <c r="A118" s="14" t="s">
        <v>261</v>
      </c>
      <c r="D118" s="30" t="s">
        <v>39</v>
      </c>
    </row>
    <row r="120" spans="1:9" x14ac:dyDescent="0.2">
      <c r="A120" s="57" t="s">
        <v>835</v>
      </c>
      <c r="B120" s="56"/>
      <c r="C120" s="56"/>
      <c r="D120" s="30"/>
    </row>
    <row r="121" spans="1:9" x14ac:dyDescent="0.2">
      <c r="A121" s="56"/>
      <c r="B121" s="56"/>
      <c r="C121" s="56"/>
      <c r="D121" s="30"/>
    </row>
    <row r="122" spans="1:9" x14ac:dyDescent="0.2">
      <c r="A122" s="58" t="s">
        <v>832</v>
      </c>
      <c r="B122" s="58" t="s">
        <v>833</v>
      </c>
      <c r="C122" s="58" t="s">
        <v>834</v>
      </c>
      <c r="D122" s="59" t="s">
        <v>3</v>
      </c>
    </row>
    <row r="123" spans="1:9" x14ac:dyDescent="0.2">
      <c r="A123" s="60" t="s">
        <v>146</v>
      </c>
      <c r="B123" s="61">
        <v>3730</v>
      </c>
      <c r="C123" s="62">
        <v>20.919705</v>
      </c>
      <c r="D123" s="63">
        <f>C123/E85</f>
        <v>7.5181607339330758E-4</v>
      </c>
    </row>
    <row r="125" spans="1:9" x14ac:dyDescent="0.2">
      <c r="A125" s="14" t="s">
        <v>802</v>
      </c>
      <c r="F125" s="10"/>
      <c r="H125" s="10"/>
      <c r="I125" s="10"/>
    </row>
    <row r="126" spans="1:9" x14ac:dyDescent="0.2">
      <c r="A126" s="52"/>
      <c r="F126" s="10"/>
      <c r="H126" s="10"/>
      <c r="I126" s="10"/>
    </row>
    <row r="127" spans="1:9" x14ac:dyDescent="0.2">
      <c r="A127" s="53" t="s">
        <v>804</v>
      </c>
      <c r="F127" s="10"/>
      <c r="H127" s="10"/>
      <c r="I127" s="10"/>
    </row>
    <row r="128" spans="1:9" x14ac:dyDescent="0.2">
      <c r="A128" s="54"/>
      <c r="F128" s="10"/>
      <c r="H128" s="10"/>
      <c r="I128" s="10"/>
    </row>
    <row r="129" spans="1:9" x14ac:dyDescent="0.2">
      <c r="A129" s="55"/>
      <c r="F129" s="10"/>
      <c r="H129" s="10"/>
      <c r="I129" s="10"/>
    </row>
    <row r="130" spans="1:9" x14ac:dyDescent="0.2">
      <c r="A130" s="55"/>
      <c r="F130" s="10"/>
      <c r="H130" s="10"/>
      <c r="I130" s="10"/>
    </row>
    <row r="131" spans="1:9" x14ac:dyDescent="0.2">
      <c r="A131" s="55"/>
      <c r="F131" s="10"/>
      <c r="H131" s="10"/>
      <c r="I131" s="10"/>
    </row>
    <row r="132" spans="1:9" x14ac:dyDescent="0.2">
      <c r="A132" s="55"/>
      <c r="F132" s="10"/>
      <c r="H132" s="10"/>
      <c r="I132" s="10"/>
    </row>
    <row r="133" spans="1:9" x14ac:dyDescent="0.2">
      <c r="A133" s="55"/>
      <c r="F133" s="10"/>
      <c r="H133" s="10"/>
      <c r="I133" s="10"/>
    </row>
    <row r="134" spans="1:9" x14ac:dyDescent="0.2">
      <c r="A134" s="55"/>
      <c r="F134" s="10"/>
      <c r="H134" s="10"/>
      <c r="I134" s="10"/>
    </row>
    <row r="135" spans="1:9" x14ac:dyDescent="0.2">
      <c r="A135" s="55"/>
      <c r="F135" s="10"/>
      <c r="H135" s="10"/>
      <c r="I135" s="10"/>
    </row>
    <row r="136" spans="1:9" x14ac:dyDescent="0.2">
      <c r="A136" s="55"/>
      <c r="F136" s="10"/>
      <c r="H136" s="10"/>
      <c r="I136" s="10"/>
    </row>
    <row r="137" spans="1:9" x14ac:dyDescent="0.2">
      <c r="A137" s="55"/>
      <c r="F137" s="10"/>
      <c r="H137" s="10"/>
      <c r="I137" s="10"/>
    </row>
    <row r="138" spans="1:9" x14ac:dyDescent="0.2">
      <c r="A138" s="55"/>
      <c r="F138" s="10"/>
      <c r="H138" s="10"/>
      <c r="I138" s="10"/>
    </row>
    <row r="139" spans="1:9" x14ac:dyDescent="0.2">
      <c r="A139" s="55"/>
      <c r="F139" s="10"/>
      <c r="H139" s="10"/>
      <c r="I139" s="10"/>
    </row>
    <row r="140" spans="1:9" x14ac:dyDescent="0.2">
      <c r="A140" s="53" t="s">
        <v>803</v>
      </c>
      <c r="F140" s="10"/>
      <c r="H140" s="10"/>
      <c r="I140" s="10"/>
    </row>
    <row r="141" spans="1:9" x14ac:dyDescent="0.2">
      <c r="A141" s="55"/>
      <c r="F141" s="10"/>
      <c r="H141" s="10"/>
      <c r="I141" s="10"/>
    </row>
    <row r="142" spans="1:9" x14ac:dyDescent="0.2">
      <c r="A142" s="53" t="s">
        <v>805</v>
      </c>
      <c r="F142" s="10"/>
      <c r="H142" s="10"/>
      <c r="I142" s="10"/>
    </row>
    <row r="143" spans="1:9" x14ac:dyDescent="0.2">
      <c r="A143" s="55"/>
      <c r="F143" s="10"/>
      <c r="H143" s="10"/>
      <c r="I143" s="10"/>
    </row>
    <row r="144" spans="1:9" x14ac:dyDescent="0.2">
      <c r="A144" s="55"/>
      <c r="F144" s="10"/>
      <c r="H144" s="10"/>
      <c r="I144" s="10"/>
    </row>
    <row r="145" spans="1:9" x14ac:dyDescent="0.2">
      <c r="A145" s="55"/>
      <c r="F145" s="10"/>
      <c r="H145" s="10"/>
      <c r="I145" s="10"/>
    </row>
    <row r="146" spans="1:9" x14ac:dyDescent="0.2">
      <c r="A146" s="55"/>
      <c r="F146" s="10"/>
      <c r="H146" s="10"/>
      <c r="I146" s="10"/>
    </row>
    <row r="147" spans="1:9" x14ac:dyDescent="0.2">
      <c r="A147" s="55"/>
      <c r="F147" s="10"/>
      <c r="H147" s="10"/>
      <c r="I147" s="10"/>
    </row>
    <row r="148" spans="1:9" x14ac:dyDescent="0.2">
      <c r="A148" s="55"/>
      <c r="F148" s="10"/>
      <c r="H148" s="10"/>
      <c r="I148" s="10"/>
    </row>
    <row r="149" spans="1:9" x14ac:dyDescent="0.2">
      <c r="A149" s="55"/>
      <c r="F149" s="10"/>
      <c r="H149" s="10"/>
      <c r="I149" s="10"/>
    </row>
    <row r="150" spans="1:9" x14ac:dyDescent="0.2">
      <c r="A150" s="55"/>
      <c r="F150" s="10"/>
      <c r="H150" s="10"/>
      <c r="I150" s="10"/>
    </row>
    <row r="151" spans="1:9" x14ac:dyDescent="0.2">
      <c r="A151" s="55"/>
      <c r="F151" s="10"/>
      <c r="H151" s="10"/>
      <c r="I151" s="10"/>
    </row>
    <row r="152" spans="1:9" x14ac:dyDescent="0.2">
      <c r="A152" s="55"/>
      <c r="F152" s="10"/>
      <c r="H152" s="10"/>
      <c r="I152" s="10"/>
    </row>
    <row r="153" spans="1:9" x14ac:dyDescent="0.2">
      <c r="A153" s="55"/>
      <c r="F153" s="10"/>
      <c r="H153" s="10"/>
      <c r="I153" s="10"/>
    </row>
    <row r="154" spans="1:9" x14ac:dyDescent="0.2">
      <c r="A154" s="55"/>
      <c r="F154" s="10"/>
      <c r="H154" s="10"/>
      <c r="I154" s="10"/>
    </row>
    <row r="155" spans="1:9" x14ac:dyDescent="0.2">
      <c r="A155" s="55"/>
      <c r="F155" s="10"/>
      <c r="H155" s="10"/>
      <c r="I155" s="10"/>
    </row>
    <row r="156" spans="1:9" x14ac:dyDescent="0.2">
      <c r="F156" s="10"/>
      <c r="H156" s="10"/>
      <c r="I156" s="10"/>
    </row>
    <row r="157" spans="1:9" x14ac:dyDescent="0.2">
      <c r="F157" s="10"/>
      <c r="H157" s="10"/>
      <c r="I157" s="10"/>
    </row>
  </sheetData>
  <mergeCells count="8">
    <mergeCell ref="A1:I1"/>
    <mergeCell ref="A105:B105"/>
    <mergeCell ref="A106:B106"/>
    <mergeCell ref="A100:B100"/>
    <mergeCell ref="A101:B101"/>
    <mergeCell ref="A102:B102"/>
    <mergeCell ref="A103:B103"/>
    <mergeCell ref="A104:B104"/>
  </mergeCells>
  <conditionalFormatting sqref="F2:F3 F260:F65541">
    <cfRule type="cellIs" dxfId="62" priority="2" stopIfTrue="1" operator="between">
      <formula>0.009</formula>
      <formula>-0.009</formula>
    </cfRule>
  </conditionalFormatting>
  <conditionalFormatting sqref="F5:F124">
    <cfRule type="cellIs" dxfId="6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9"/>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3" style="10" customWidth="1"/>
    <col min="6" max="6" width="13.5703125" style="11" bestFit="1" customWidth="1"/>
    <col min="7" max="7" width="8.7109375" style="10" customWidth="1"/>
    <col min="8" max="16384" width="9.140625" style="7"/>
  </cols>
  <sheetData>
    <row r="1" spans="1:7" s="1" customFormat="1" ht="15" x14ac:dyDescent="0.2">
      <c r="A1" s="93" t="s">
        <v>9</v>
      </c>
      <c r="B1" s="94"/>
      <c r="C1" s="94"/>
      <c r="D1" s="94"/>
      <c r="E1" s="94"/>
      <c r="F1" s="94"/>
      <c r="G1" s="94"/>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83</v>
      </c>
      <c r="B5" s="17"/>
      <c r="C5" s="17"/>
      <c r="D5" s="17"/>
      <c r="E5" s="18"/>
      <c r="F5" s="19"/>
      <c r="G5" s="18"/>
    </row>
    <row r="6" spans="1:7" x14ac:dyDescent="0.2">
      <c r="A6" s="20" t="s">
        <v>41</v>
      </c>
      <c r="B6" s="21"/>
      <c r="C6" s="21"/>
      <c r="D6" s="21"/>
      <c r="E6" s="22"/>
      <c r="F6" s="23"/>
      <c r="G6" s="22"/>
    </row>
    <row r="7" spans="1:7" x14ac:dyDescent="0.2">
      <c r="A7" s="21" t="s">
        <v>85</v>
      </c>
      <c r="B7" s="21" t="s">
        <v>84</v>
      </c>
      <c r="C7" s="21" t="s">
        <v>86</v>
      </c>
      <c r="D7" s="24">
        <v>506400</v>
      </c>
      <c r="E7" s="22">
        <v>7893.7632000000003</v>
      </c>
      <c r="F7" s="23">
        <v>5.1045519159889299</v>
      </c>
      <c r="G7" s="22"/>
    </row>
    <row r="8" spans="1:7" x14ac:dyDescent="0.2">
      <c r="A8" s="21" t="s">
        <v>88</v>
      </c>
      <c r="B8" s="21" t="s">
        <v>87</v>
      </c>
      <c r="C8" s="21" t="s">
        <v>86</v>
      </c>
      <c r="D8" s="24">
        <v>839000</v>
      </c>
      <c r="E8" s="22">
        <v>7844.2304999999997</v>
      </c>
      <c r="F8" s="23">
        <v>5.0725212821476404</v>
      </c>
      <c r="G8" s="22"/>
    </row>
    <row r="9" spans="1:7" x14ac:dyDescent="0.2">
      <c r="A9" s="21" t="s">
        <v>90</v>
      </c>
      <c r="B9" s="21" t="s">
        <v>89</v>
      </c>
      <c r="C9" s="21" t="s">
        <v>91</v>
      </c>
      <c r="D9" s="24">
        <v>191263</v>
      </c>
      <c r="E9" s="22">
        <v>5946.7491959999998</v>
      </c>
      <c r="F9" s="23">
        <v>3.8455029918236501</v>
      </c>
      <c r="G9" s="22"/>
    </row>
    <row r="10" spans="1:7" x14ac:dyDescent="0.2">
      <c r="A10" s="21" t="s">
        <v>93</v>
      </c>
      <c r="B10" s="21" t="s">
        <v>92</v>
      </c>
      <c r="C10" s="21" t="s">
        <v>94</v>
      </c>
      <c r="D10" s="24">
        <v>356567</v>
      </c>
      <c r="E10" s="22">
        <v>5188.5847009999998</v>
      </c>
      <c r="F10" s="23">
        <v>3.3552311243337498</v>
      </c>
      <c r="G10" s="22"/>
    </row>
    <row r="11" spans="1:7" x14ac:dyDescent="0.2">
      <c r="A11" s="21" t="s">
        <v>96</v>
      </c>
      <c r="B11" s="21" t="s">
        <v>95</v>
      </c>
      <c r="C11" s="21" t="s">
        <v>86</v>
      </c>
      <c r="D11" s="24">
        <v>403000</v>
      </c>
      <c r="E11" s="22">
        <v>4329.2275</v>
      </c>
      <c r="F11" s="23">
        <v>2.7995223532772</v>
      </c>
      <c r="G11" s="22"/>
    </row>
    <row r="12" spans="1:7" x14ac:dyDescent="0.2">
      <c r="A12" s="21" t="s">
        <v>100</v>
      </c>
      <c r="B12" s="21" t="s">
        <v>99</v>
      </c>
      <c r="C12" s="21" t="s">
        <v>101</v>
      </c>
      <c r="D12" s="24">
        <v>607100</v>
      </c>
      <c r="E12" s="22">
        <v>3628.3331499999999</v>
      </c>
      <c r="F12" s="23">
        <v>2.3462845873915601</v>
      </c>
      <c r="G12" s="22"/>
    </row>
    <row r="13" spans="1:7" x14ac:dyDescent="0.2">
      <c r="A13" s="21" t="s">
        <v>98</v>
      </c>
      <c r="B13" s="21" t="s">
        <v>97</v>
      </c>
      <c r="C13" s="21" t="s">
        <v>94</v>
      </c>
      <c r="D13" s="24">
        <v>269300</v>
      </c>
      <c r="E13" s="22">
        <v>3611.0437000000002</v>
      </c>
      <c r="F13" s="23">
        <v>2.33510425516118</v>
      </c>
      <c r="G13" s="22"/>
    </row>
    <row r="14" spans="1:7" x14ac:dyDescent="0.2">
      <c r="A14" s="21" t="s">
        <v>106</v>
      </c>
      <c r="B14" s="21" t="s">
        <v>105</v>
      </c>
      <c r="C14" s="21" t="s">
        <v>107</v>
      </c>
      <c r="D14" s="24">
        <v>492000</v>
      </c>
      <c r="E14" s="22">
        <v>3475.4879999999998</v>
      </c>
      <c r="F14" s="23">
        <v>2.2474463041146899</v>
      </c>
      <c r="G14" s="22"/>
    </row>
    <row r="15" spans="1:7" x14ac:dyDescent="0.2">
      <c r="A15" s="21" t="s">
        <v>112</v>
      </c>
      <c r="B15" s="21" t="s">
        <v>111</v>
      </c>
      <c r="C15" s="21" t="s">
        <v>113</v>
      </c>
      <c r="D15" s="24">
        <v>1308500</v>
      </c>
      <c r="E15" s="22">
        <v>3419.1104999999998</v>
      </c>
      <c r="F15" s="23">
        <v>2.2109894370473202</v>
      </c>
      <c r="G15" s="22"/>
    </row>
    <row r="16" spans="1:7" x14ac:dyDescent="0.2">
      <c r="A16" s="21" t="s">
        <v>103</v>
      </c>
      <c r="B16" s="21" t="s">
        <v>102</v>
      </c>
      <c r="C16" s="21" t="s">
        <v>104</v>
      </c>
      <c r="D16" s="24">
        <v>265500</v>
      </c>
      <c r="E16" s="22">
        <v>3254.63175</v>
      </c>
      <c r="F16" s="23">
        <v>2.1046282127263298</v>
      </c>
      <c r="G16" s="22"/>
    </row>
    <row r="17" spans="1:7" x14ac:dyDescent="0.2">
      <c r="A17" s="21" t="s">
        <v>109</v>
      </c>
      <c r="B17" s="21" t="s">
        <v>108</v>
      </c>
      <c r="C17" s="21" t="s">
        <v>110</v>
      </c>
      <c r="D17" s="24">
        <v>129000</v>
      </c>
      <c r="E17" s="22">
        <v>3066.9105</v>
      </c>
      <c r="F17" s="23">
        <v>1.98323707872838</v>
      </c>
      <c r="G17" s="22"/>
    </row>
    <row r="18" spans="1:7" x14ac:dyDescent="0.2">
      <c r="A18" s="21" t="s">
        <v>115</v>
      </c>
      <c r="B18" s="21" t="s">
        <v>114</v>
      </c>
      <c r="C18" s="21" t="s">
        <v>116</v>
      </c>
      <c r="D18" s="24">
        <v>276600</v>
      </c>
      <c r="E18" s="22">
        <v>2806.6601999999998</v>
      </c>
      <c r="F18" s="23">
        <v>1.81494457566701</v>
      </c>
      <c r="G18" s="22"/>
    </row>
    <row r="19" spans="1:7" x14ac:dyDescent="0.2">
      <c r="A19" s="21" t="s">
        <v>122</v>
      </c>
      <c r="B19" s="21" t="s">
        <v>121</v>
      </c>
      <c r="C19" s="21" t="s">
        <v>123</v>
      </c>
      <c r="D19" s="24">
        <v>2113611</v>
      </c>
      <c r="E19" s="22">
        <v>2787.8529090000002</v>
      </c>
      <c r="F19" s="23">
        <v>1.8027827219508299</v>
      </c>
      <c r="G19" s="22"/>
    </row>
    <row r="20" spans="1:7" x14ac:dyDescent="0.2">
      <c r="A20" s="21" t="s">
        <v>118</v>
      </c>
      <c r="B20" s="21" t="s">
        <v>117</v>
      </c>
      <c r="C20" s="21" t="s">
        <v>86</v>
      </c>
      <c r="D20" s="24">
        <v>486000</v>
      </c>
      <c r="E20" s="22">
        <v>2744.6849999999999</v>
      </c>
      <c r="F20" s="23">
        <v>1.7748679204788</v>
      </c>
      <c r="G20" s="22"/>
    </row>
    <row r="21" spans="1:7" x14ac:dyDescent="0.2">
      <c r="A21" s="21" t="s">
        <v>120</v>
      </c>
      <c r="B21" s="21" t="s">
        <v>119</v>
      </c>
      <c r="C21" s="21" t="s">
        <v>86</v>
      </c>
      <c r="D21" s="24">
        <v>177700</v>
      </c>
      <c r="E21" s="22">
        <v>2605.2597000000001</v>
      </c>
      <c r="F21" s="23">
        <v>1.6847076681099</v>
      </c>
      <c r="G21" s="22"/>
    </row>
    <row r="22" spans="1:7" x14ac:dyDescent="0.2">
      <c r="A22" s="21" t="s">
        <v>137</v>
      </c>
      <c r="B22" s="21" t="s">
        <v>136</v>
      </c>
      <c r="C22" s="21" t="s">
        <v>138</v>
      </c>
      <c r="D22" s="24">
        <v>241600</v>
      </c>
      <c r="E22" s="22">
        <v>2534.0216</v>
      </c>
      <c r="F22" s="23">
        <v>1.6386411000316501</v>
      </c>
      <c r="G22" s="22"/>
    </row>
    <row r="23" spans="1:7" x14ac:dyDescent="0.2">
      <c r="A23" s="21" t="s">
        <v>128</v>
      </c>
      <c r="B23" s="21" t="s">
        <v>127</v>
      </c>
      <c r="C23" s="21" t="s">
        <v>129</v>
      </c>
      <c r="D23" s="24">
        <v>2088000</v>
      </c>
      <c r="E23" s="22">
        <v>2475.3240000000001</v>
      </c>
      <c r="F23" s="23">
        <v>1.60068392562034</v>
      </c>
      <c r="G23" s="22"/>
    </row>
    <row r="24" spans="1:7" x14ac:dyDescent="0.2">
      <c r="A24" s="21" t="s">
        <v>125</v>
      </c>
      <c r="B24" s="21" t="s">
        <v>124</v>
      </c>
      <c r="C24" s="21" t="s">
        <v>126</v>
      </c>
      <c r="D24" s="24">
        <v>1550000</v>
      </c>
      <c r="E24" s="22">
        <v>2261.4499999999998</v>
      </c>
      <c r="F24" s="23">
        <v>1.4623809503701799</v>
      </c>
      <c r="G24" s="22"/>
    </row>
    <row r="25" spans="1:7" x14ac:dyDescent="0.2">
      <c r="A25" s="21" t="s">
        <v>131</v>
      </c>
      <c r="B25" s="21" t="s">
        <v>130</v>
      </c>
      <c r="C25" s="21" t="s">
        <v>132</v>
      </c>
      <c r="D25" s="24">
        <v>513400</v>
      </c>
      <c r="E25" s="22">
        <v>2230.4663</v>
      </c>
      <c r="F25" s="23">
        <v>1.44234514473575</v>
      </c>
      <c r="G25" s="22"/>
    </row>
    <row r="26" spans="1:7" x14ac:dyDescent="0.2">
      <c r="A26" s="21" t="s">
        <v>134</v>
      </c>
      <c r="B26" s="21" t="s">
        <v>133</v>
      </c>
      <c r="C26" s="21" t="s">
        <v>135</v>
      </c>
      <c r="D26" s="24">
        <v>1643000</v>
      </c>
      <c r="E26" s="22">
        <v>2101.3969999999999</v>
      </c>
      <c r="F26" s="23">
        <v>1.35888166528778</v>
      </c>
      <c r="G26" s="22"/>
    </row>
    <row r="27" spans="1:7" x14ac:dyDescent="0.2">
      <c r="A27" s="21" t="s">
        <v>140</v>
      </c>
      <c r="B27" s="21" t="s">
        <v>139</v>
      </c>
      <c r="C27" s="21" t="s">
        <v>141</v>
      </c>
      <c r="D27" s="24">
        <v>366000</v>
      </c>
      <c r="E27" s="22">
        <v>1971.4590000000001</v>
      </c>
      <c r="F27" s="23">
        <v>1.27485643548867</v>
      </c>
      <c r="G27" s="22"/>
    </row>
    <row r="28" spans="1:7" x14ac:dyDescent="0.2">
      <c r="A28" s="21" t="s">
        <v>143</v>
      </c>
      <c r="B28" s="21" t="s">
        <v>142</v>
      </c>
      <c r="C28" s="21" t="s">
        <v>144</v>
      </c>
      <c r="D28" s="24">
        <v>137300</v>
      </c>
      <c r="E28" s="22">
        <v>1909.7057</v>
      </c>
      <c r="F28" s="23">
        <v>1.23492327333939</v>
      </c>
      <c r="G28" s="22"/>
    </row>
    <row r="29" spans="1:7" x14ac:dyDescent="0.2">
      <c r="A29" s="21" t="s">
        <v>174</v>
      </c>
      <c r="B29" s="21" t="s">
        <v>173</v>
      </c>
      <c r="C29" s="21" t="s">
        <v>104</v>
      </c>
      <c r="D29" s="24">
        <v>40000</v>
      </c>
      <c r="E29" s="22">
        <v>1889.42</v>
      </c>
      <c r="F29" s="23">
        <v>1.2218053970896701</v>
      </c>
      <c r="G29" s="22"/>
    </row>
    <row r="30" spans="1:7" x14ac:dyDescent="0.2">
      <c r="A30" s="21" t="s">
        <v>148</v>
      </c>
      <c r="B30" s="21" t="s">
        <v>147</v>
      </c>
      <c r="C30" s="21" t="s">
        <v>126</v>
      </c>
      <c r="D30" s="24">
        <v>76000</v>
      </c>
      <c r="E30" s="22">
        <v>1808.6479999999999</v>
      </c>
      <c r="F30" s="23">
        <v>1.1695736722568</v>
      </c>
      <c r="G30" s="22"/>
    </row>
    <row r="31" spans="1:7" x14ac:dyDescent="0.2">
      <c r="A31" s="21" t="s">
        <v>146</v>
      </c>
      <c r="B31" s="21" t="s">
        <v>145</v>
      </c>
      <c r="C31" s="21" t="s">
        <v>144</v>
      </c>
      <c r="D31" s="24">
        <v>321500</v>
      </c>
      <c r="E31" s="22">
        <v>1803.13275</v>
      </c>
      <c r="F31" s="23">
        <v>1.1660072009500999</v>
      </c>
      <c r="G31" s="22"/>
    </row>
    <row r="32" spans="1:7" x14ac:dyDescent="0.2">
      <c r="A32" s="21" t="s">
        <v>153</v>
      </c>
      <c r="B32" s="21" t="s">
        <v>152</v>
      </c>
      <c r="C32" s="21" t="s">
        <v>107</v>
      </c>
      <c r="D32" s="24">
        <v>16400</v>
      </c>
      <c r="E32" s="22">
        <v>1739.8268</v>
      </c>
      <c r="F32" s="23">
        <v>1.1250700078549201</v>
      </c>
      <c r="G32" s="22"/>
    </row>
    <row r="33" spans="1:7" x14ac:dyDescent="0.2">
      <c r="A33" s="21" t="s">
        <v>150</v>
      </c>
      <c r="B33" s="21" t="s">
        <v>149</v>
      </c>
      <c r="C33" s="21" t="s">
        <v>151</v>
      </c>
      <c r="D33" s="24">
        <v>223000</v>
      </c>
      <c r="E33" s="22">
        <v>1730.48</v>
      </c>
      <c r="F33" s="23">
        <v>1.1190258404990601</v>
      </c>
      <c r="G33" s="22"/>
    </row>
    <row r="34" spans="1:7" x14ac:dyDescent="0.2">
      <c r="A34" s="21" t="s">
        <v>157</v>
      </c>
      <c r="B34" s="21" t="s">
        <v>156</v>
      </c>
      <c r="C34" s="21" t="s">
        <v>158</v>
      </c>
      <c r="D34" s="24">
        <v>820000</v>
      </c>
      <c r="E34" s="22">
        <v>1598.59</v>
      </c>
      <c r="F34" s="23">
        <v>1.0337383375499201</v>
      </c>
      <c r="G34" s="22"/>
    </row>
    <row r="35" spans="1:7" x14ac:dyDescent="0.2">
      <c r="A35" s="21" t="s">
        <v>160</v>
      </c>
      <c r="B35" s="21" t="s">
        <v>159</v>
      </c>
      <c r="C35" s="21" t="s">
        <v>161</v>
      </c>
      <c r="D35" s="24">
        <v>546100</v>
      </c>
      <c r="E35" s="22">
        <v>1556.11195</v>
      </c>
      <c r="F35" s="23">
        <v>1.0062696377648801</v>
      </c>
      <c r="G35" s="22"/>
    </row>
    <row r="36" spans="1:7" x14ac:dyDescent="0.2">
      <c r="A36" s="21" t="s">
        <v>166</v>
      </c>
      <c r="B36" s="21" t="s">
        <v>165</v>
      </c>
      <c r="C36" s="21" t="s">
        <v>167</v>
      </c>
      <c r="D36" s="24">
        <v>139000</v>
      </c>
      <c r="E36" s="22">
        <v>1550.1279999999999</v>
      </c>
      <c r="F36" s="23">
        <v>1.00240007863779</v>
      </c>
      <c r="G36" s="22"/>
    </row>
    <row r="37" spans="1:7" x14ac:dyDescent="0.2">
      <c r="A37" s="21" t="s">
        <v>155</v>
      </c>
      <c r="B37" s="21" t="s">
        <v>154</v>
      </c>
      <c r="C37" s="21" t="s">
        <v>94</v>
      </c>
      <c r="D37" s="24">
        <v>126800</v>
      </c>
      <c r="E37" s="22">
        <v>1548.1646000000001</v>
      </c>
      <c r="F37" s="23">
        <v>1.0011304336056399</v>
      </c>
      <c r="G37" s="22"/>
    </row>
    <row r="38" spans="1:7" x14ac:dyDescent="0.2">
      <c r="A38" s="21" t="s">
        <v>163</v>
      </c>
      <c r="B38" s="21" t="s">
        <v>162</v>
      </c>
      <c r="C38" s="21" t="s">
        <v>164</v>
      </c>
      <c r="D38" s="24">
        <v>259730</v>
      </c>
      <c r="E38" s="22">
        <v>1461.24098</v>
      </c>
      <c r="F38" s="23">
        <v>0.94492072477934796</v>
      </c>
      <c r="G38" s="22"/>
    </row>
    <row r="39" spans="1:7" x14ac:dyDescent="0.2">
      <c r="A39" s="21" t="s">
        <v>171</v>
      </c>
      <c r="B39" s="21" t="s">
        <v>170</v>
      </c>
      <c r="C39" s="21" t="s">
        <v>172</v>
      </c>
      <c r="D39" s="24">
        <v>176000</v>
      </c>
      <c r="E39" s="22">
        <v>1300.904</v>
      </c>
      <c r="F39" s="23">
        <v>0.84123780223324496</v>
      </c>
      <c r="G39" s="22"/>
    </row>
    <row r="40" spans="1:7" x14ac:dyDescent="0.2">
      <c r="A40" s="21" t="s">
        <v>169</v>
      </c>
      <c r="B40" s="21" t="s">
        <v>168</v>
      </c>
      <c r="C40" s="21" t="s">
        <v>104</v>
      </c>
      <c r="D40" s="24">
        <v>137000</v>
      </c>
      <c r="E40" s="22">
        <v>1280.4704999999999</v>
      </c>
      <c r="F40" s="23">
        <v>0.82802435017841802</v>
      </c>
      <c r="G40" s="22"/>
    </row>
    <row r="41" spans="1:7" x14ac:dyDescent="0.2">
      <c r="A41" s="21" t="s">
        <v>179</v>
      </c>
      <c r="B41" s="21" t="s">
        <v>178</v>
      </c>
      <c r="C41" s="21" t="s">
        <v>177</v>
      </c>
      <c r="D41" s="24">
        <v>343500</v>
      </c>
      <c r="E41" s="22">
        <v>1253.2597499999999</v>
      </c>
      <c r="F41" s="23">
        <v>0.81042834653240003</v>
      </c>
      <c r="G41" s="22"/>
    </row>
    <row r="42" spans="1:7" x14ac:dyDescent="0.2">
      <c r="A42" s="21" t="s">
        <v>181</v>
      </c>
      <c r="B42" s="21" t="s">
        <v>180</v>
      </c>
      <c r="C42" s="21" t="s">
        <v>182</v>
      </c>
      <c r="D42" s="24">
        <v>71800</v>
      </c>
      <c r="E42" s="22">
        <v>1222.8616999999999</v>
      </c>
      <c r="F42" s="23">
        <v>0.79077125517579305</v>
      </c>
      <c r="G42" s="22"/>
    </row>
    <row r="43" spans="1:7" x14ac:dyDescent="0.2">
      <c r="A43" s="21" t="s">
        <v>184</v>
      </c>
      <c r="B43" s="21" t="s">
        <v>183</v>
      </c>
      <c r="C43" s="21" t="s">
        <v>185</v>
      </c>
      <c r="D43" s="24">
        <v>138700</v>
      </c>
      <c r="E43" s="22">
        <v>1155.4403500000001</v>
      </c>
      <c r="F43" s="23">
        <v>0.74717281263307</v>
      </c>
      <c r="G43" s="22"/>
    </row>
    <row r="44" spans="1:7" x14ac:dyDescent="0.2">
      <c r="A44" s="21" t="s">
        <v>187</v>
      </c>
      <c r="B44" s="21" t="s">
        <v>186</v>
      </c>
      <c r="C44" s="21" t="s">
        <v>177</v>
      </c>
      <c r="D44" s="24">
        <v>11500</v>
      </c>
      <c r="E44" s="22">
        <v>1035.41975</v>
      </c>
      <c r="F44" s="23">
        <v>0.66956073228992796</v>
      </c>
      <c r="G44" s="22"/>
    </row>
    <row r="45" spans="1:7" x14ac:dyDescent="0.2">
      <c r="A45" s="21" t="s">
        <v>176</v>
      </c>
      <c r="B45" s="21" t="s">
        <v>175</v>
      </c>
      <c r="C45" s="21" t="s">
        <v>177</v>
      </c>
      <c r="D45" s="24">
        <v>125025</v>
      </c>
      <c r="E45" s="22">
        <v>1020.829125</v>
      </c>
      <c r="F45" s="23">
        <v>0.66012561232088296</v>
      </c>
      <c r="G45" s="22"/>
    </row>
    <row r="46" spans="1:7" x14ac:dyDescent="0.2">
      <c r="A46" s="21" t="s">
        <v>189</v>
      </c>
      <c r="B46" s="21" t="s">
        <v>188</v>
      </c>
      <c r="C46" s="21" t="s">
        <v>144</v>
      </c>
      <c r="D46" s="24">
        <v>112100</v>
      </c>
      <c r="E46" s="22">
        <v>1008.6758</v>
      </c>
      <c r="F46" s="23">
        <v>0.65226658781728697</v>
      </c>
      <c r="G46" s="22"/>
    </row>
    <row r="47" spans="1:7" x14ac:dyDescent="0.2">
      <c r="A47" s="21" t="s">
        <v>191</v>
      </c>
      <c r="B47" s="21" t="s">
        <v>190</v>
      </c>
      <c r="C47" s="21" t="s">
        <v>192</v>
      </c>
      <c r="D47" s="24">
        <v>38944</v>
      </c>
      <c r="E47" s="22">
        <v>982.94655999999998</v>
      </c>
      <c r="F47" s="23">
        <v>0.63562861198607201</v>
      </c>
      <c r="G47" s="22"/>
    </row>
    <row r="48" spans="1:7" x14ac:dyDescent="0.2">
      <c r="A48" s="21" t="s">
        <v>194</v>
      </c>
      <c r="B48" s="21" t="s">
        <v>193</v>
      </c>
      <c r="C48" s="21" t="s">
        <v>161</v>
      </c>
      <c r="D48" s="24">
        <v>106300</v>
      </c>
      <c r="E48" s="22">
        <v>880.11085000000003</v>
      </c>
      <c r="F48" s="23">
        <v>0.569129249487766</v>
      </c>
      <c r="G48" s="22"/>
    </row>
    <row r="49" spans="1:9" x14ac:dyDescent="0.2">
      <c r="A49" s="21" t="s">
        <v>196</v>
      </c>
      <c r="B49" s="21" t="s">
        <v>195</v>
      </c>
      <c r="C49" s="21" t="s">
        <v>161</v>
      </c>
      <c r="D49" s="24">
        <v>27154</v>
      </c>
      <c r="E49" s="22">
        <v>827.830421</v>
      </c>
      <c r="F49" s="23">
        <v>0.53532177930413205</v>
      </c>
      <c r="G49" s="22"/>
    </row>
    <row r="50" spans="1:9" x14ac:dyDescent="0.2">
      <c r="A50" s="21" t="s">
        <v>198</v>
      </c>
      <c r="B50" s="21" t="s">
        <v>197</v>
      </c>
      <c r="C50" s="21" t="s">
        <v>129</v>
      </c>
      <c r="D50" s="24">
        <v>55000</v>
      </c>
      <c r="E50" s="22">
        <v>384.065</v>
      </c>
      <c r="F50" s="23">
        <v>0.24835806217423501</v>
      </c>
      <c r="G50" s="22"/>
    </row>
    <row r="51" spans="1:9" x14ac:dyDescent="0.2">
      <c r="A51" s="20" t="s">
        <v>25</v>
      </c>
      <c r="B51" s="20"/>
      <c r="C51" s="20"/>
      <c r="D51" s="20"/>
      <c r="E51" s="25">
        <f>SUM(E7:E50)</f>
        <v>107124.91099199999</v>
      </c>
      <c r="F51" s="26">
        <f>SUM(F7:F50)</f>
        <v>69.273001456942296</v>
      </c>
      <c r="G51" s="25"/>
      <c r="H51" s="14"/>
      <c r="I51" s="14"/>
    </row>
    <row r="52" spans="1:9" x14ac:dyDescent="0.2">
      <c r="A52" s="21"/>
      <c r="B52" s="21"/>
      <c r="C52" s="21"/>
      <c r="D52" s="21"/>
      <c r="E52" s="22"/>
      <c r="F52" s="23"/>
      <c r="G52" s="22"/>
    </row>
    <row r="53" spans="1:9" x14ac:dyDescent="0.2">
      <c r="A53" s="20" t="s">
        <v>262</v>
      </c>
      <c r="B53" s="21"/>
      <c r="C53" s="21"/>
      <c r="D53" s="21"/>
      <c r="E53" s="22"/>
      <c r="F53" s="23"/>
      <c r="G53" s="22"/>
    </row>
    <row r="54" spans="1:9" x14ac:dyDescent="0.2">
      <c r="A54" s="21"/>
      <c r="B54" s="21" t="s">
        <v>263</v>
      </c>
      <c r="C54" s="21" t="s">
        <v>172</v>
      </c>
      <c r="D54" s="24">
        <v>27500</v>
      </c>
      <c r="E54" s="22">
        <v>2.7499999999999998E-3</v>
      </c>
      <c r="F54" s="23">
        <v>1.77830489885604E-6</v>
      </c>
      <c r="G54" s="22"/>
    </row>
    <row r="55" spans="1:9" x14ac:dyDescent="0.2">
      <c r="A55" s="21" t="s">
        <v>265</v>
      </c>
      <c r="B55" s="21" t="s">
        <v>264</v>
      </c>
      <c r="C55" s="21" t="s">
        <v>167</v>
      </c>
      <c r="D55" s="24">
        <v>27000</v>
      </c>
      <c r="E55" s="22">
        <v>2.7000000000000001E-3</v>
      </c>
      <c r="F55" s="23">
        <v>1.7459720825132099E-6</v>
      </c>
      <c r="G55" s="22"/>
    </row>
    <row r="56" spans="1:9" x14ac:dyDescent="0.2">
      <c r="A56" s="20" t="s">
        <v>25</v>
      </c>
      <c r="B56" s="20"/>
      <c r="C56" s="20"/>
      <c r="D56" s="20"/>
      <c r="E56" s="25">
        <f>SUM(E53:E55)</f>
        <v>5.45E-3</v>
      </c>
      <c r="F56" s="26">
        <f>SUM(F53:F55)</f>
        <v>3.5242769813692502E-6</v>
      </c>
      <c r="G56" s="25"/>
      <c r="H56" s="14"/>
      <c r="I56" s="14"/>
    </row>
    <row r="57" spans="1:9" x14ac:dyDescent="0.2">
      <c r="A57" s="21"/>
      <c r="B57" s="21"/>
      <c r="C57" s="21"/>
      <c r="D57" s="21"/>
      <c r="E57" s="22"/>
      <c r="F57" s="23"/>
      <c r="G57" s="22"/>
    </row>
    <row r="58" spans="1:9" x14ac:dyDescent="0.2">
      <c r="A58" s="20" t="s">
        <v>24</v>
      </c>
      <c r="B58" s="21"/>
      <c r="C58" s="21"/>
      <c r="D58" s="21"/>
      <c r="E58" s="22"/>
      <c r="F58" s="23"/>
      <c r="G58" s="22"/>
    </row>
    <row r="59" spans="1:9" x14ac:dyDescent="0.2">
      <c r="A59" s="20" t="s">
        <v>41</v>
      </c>
      <c r="B59" s="21"/>
      <c r="C59" s="21"/>
      <c r="D59" s="21"/>
      <c r="E59" s="22"/>
      <c r="F59" s="23"/>
      <c r="G59" s="22"/>
    </row>
    <row r="60" spans="1:9" x14ac:dyDescent="0.2">
      <c r="A60" s="21" t="s">
        <v>267</v>
      </c>
      <c r="B60" s="21" t="s">
        <v>266</v>
      </c>
      <c r="C60" s="21" t="s">
        <v>74</v>
      </c>
      <c r="D60" s="24">
        <v>4000</v>
      </c>
      <c r="E60" s="22">
        <v>4099.7282623000001</v>
      </c>
      <c r="F60" s="23">
        <v>2.6511152192097001</v>
      </c>
      <c r="G60" s="22">
        <v>7.6974999999999998</v>
      </c>
    </row>
    <row r="61" spans="1:9" x14ac:dyDescent="0.2">
      <c r="A61" s="21" t="s">
        <v>204</v>
      </c>
      <c r="B61" s="21" t="s">
        <v>203</v>
      </c>
      <c r="C61" s="21" t="s">
        <v>73</v>
      </c>
      <c r="D61" s="24">
        <v>3500</v>
      </c>
      <c r="E61" s="22">
        <v>3535.6946066</v>
      </c>
      <c r="F61" s="23">
        <v>2.2863792871911501</v>
      </c>
      <c r="G61" s="22">
        <v>7.84</v>
      </c>
    </row>
    <row r="62" spans="1:9" x14ac:dyDescent="0.2">
      <c r="A62" s="21" t="s">
        <v>200</v>
      </c>
      <c r="B62" s="21" t="s">
        <v>199</v>
      </c>
      <c r="C62" s="21" t="s">
        <v>73</v>
      </c>
      <c r="D62" s="24">
        <v>300</v>
      </c>
      <c r="E62" s="22">
        <v>3128.0663933999999</v>
      </c>
      <c r="F62" s="23">
        <v>2.02278392412006</v>
      </c>
      <c r="G62" s="22">
        <v>7.9950000000000001</v>
      </c>
    </row>
    <row r="63" spans="1:9" x14ac:dyDescent="0.2">
      <c r="A63" s="21" t="s">
        <v>202</v>
      </c>
      <c r="B63" s="21" t="s">
        <v>201</v>
      </c>
      <c r="C63" s="21" t="s">
        <v>73</v>
      </c>
      <c r="D63" s="24">
        <v>2000</v>
      </c>
      <c r="E63" s="22">
        <v>2078.3428524999999</v>
      </c>
      <c r="F63" s="23">
        <v>1.3439735549466201</v>
      </c>
      <c r="G63" s="22">
        <v>8.2375000000000007</v>
      </c>
    </row>
    <row r="64" spans="1:9" x14ac:dyDescent="0.2">
      <c r="A64" s="21" t="s">
        <v>269</v>
      </c>
      <c r="B64" s="21" t="s">
        <v>268</v>
      </c>
      <c r="C64" s="21" t="s">
        <v>73</v>
      </c>
      <c r="D64" s="24">
        <v>200</v>
      </c>
      <c r="E64" s="22">
        <v>2040.2090272999999</v>
      </c>
      <c r="F64" s="23">
        <v>1.31931407561379</v>
      </c>
      <c r="G64" s="22">
        <v>7.9450000000000003</v>
      </c>
    </row>
    <row r="65" spans="1:9" x14ac:dyDescent="0.2">
      <c r="A65" s="21" t="s">
        <v>271</v>
      </c>
      <c r="B65" s="21" t="s">
        <v>270</v>
      </c>
      <c r="C65" s="21" t="s">
        <v>73</v>
      </c>
      <c r="D65" s="24">
        <v>150</v>
      </c>
      <c r="E65" s="22">
        <v>1540.9227212999999</v>
      </c>
      <c r="F65" s="23">
        <v>0.996447426925955</v>
      </c>
      <c r="G65" s="22">
        <v>8.0449999999999999</v>
      </c>
    </row>
    <row r="66" spans="1:9" x14ac:dyDescent="0.2">
      <c r="A66" s="20" t="s">
        <v>25</v>
      </c>
      <c r="B66" s="20"/>
      <c r="C66" s="20"/>
      <c r="D66" s="20"/>
      <c r="E66" s="25">
        <f>SUM(E59:E65)</f>
        <v>16422.9638634</v>
      </c>
      <c r="F66" s="26">
        <f>SUM(F59:F65)</f>
        <v>10.620013488007276</v>
      </c>
      <c r="G66" s="25"/>
      <c r="H66" s="14"/>
      <c r="I66" s="14"/>
    </row>
    <row r="67" spans="1:9" x14ac:dyDescent="0.2">
      <c r="A67" s="21"/>
      <c r="B67" s="21"/>
      <c r="C67" s="21"/>
      <c r="D67" s="21"/>
      <c r="E67" s="22"/>
      <c r="F67" s="23"/>
      <c r="G67" s="22"/>
    </row>
    <row r="68" spans="1:9" x14ac:dyDescent="0.2">
      <c r="A68" s="20" t="s">
        <v>43</v>
      </c>
      <c r="B68" s="21"/>
      <c r="C68" s="21"/>
      <c r="D68" s="21"/>
      <c r="E68" s="22"/>
      <c r="F68" s="23"/>
      <c r="G68" s="22"/>
    </row>
    <row r="69" spans="1:9" x14ac:dyDescent="0.2">
      <c r="A69" s="20" t="s">
        <v>44</v>
      </c>
      <c r="B69" s="21"/>
      <c r="C69" s="21"/>
      <c r="D69" s="21"/>
      <c r="E69" s="22"/>
      <c r="F69" s="23"/>
      <c r="G69" s="22"/>
    </row>
    <row r="70" spans="1:9" x14ac:dyDescent="0.2">
      <c r="A70" s="21" t="s">
        <v>46</v>
      </c>
      <c r="B70" s="21" t="s">
        <v>45</v>
      </c>
      <c r="C70" s="21" t="s">
        <v>47</v>
      </c>
      <c r="D70" s="24">
        <v>700</v>
      </c>
      <c r="E70" s="22">
        <v>3428.4459999999999</v>
      </c>
      <c r="F70" s="23">
        <v>2.2170262971866901</v>
      </c>
      <c r="G70" s="22">
        <v>7.2549999999999999</v>
      </c>
    </row>
    <row r="71" spans="1:9" x14ac:dyDescent="0.2">
      <c r="A71" s="21" t="s">
        <v>56</v>
      </c>
      <c r="B71" s="21" t="s">
        <v>55</v>
      </c>
      <c r="C71" s="21" t="s">
        <v>48</v>
      </c>
      <c r="D71" s="24">
        <v>500</v>
      </c>
      <c r="E71" s="22">
        <v>2455.9850000000001</v>
      </c>
      <c r="F71" s="23">
        <v>1.5881782389152601</v>
      </c>
      <c r="G71" s="22">
        <v>7.3501000000000003</v>
      </c>
    </row>
    <row r="72" spans="1:9" x14ac:dyDescent="0.2">
      <c r="A72" s="21" t="s">
        <v>206</v>
      </c>
      <c r="B72" s="21" t="s">
        <v>205</v>
      </c>
      <c r="C72" s="21" t="s">
        <v>48</v>
      </c>
      <c r="D72" s="24">
        <v>400</v>
      </c>
      <c r="E72" s="22">
        <v>1958.7</v>
      </c>
      <c r="F72" s="23">
        <v>1.2666057474143</v>
      </c>
      <c r="G72" s="22">
        <v>7.4001999999999999</v>
      </c>
    </row>
    <row r="73" spans="1:9" x14ac:dyDescent="0.2">
      <c r="A73" s="20" t="s">
        <v>25</v>
      </c>
      <c r="B73" s="20"/>
      <c r="C73" s="20"/>
      <c r="D73" s="20"/>
      <c r="E73" s="25">
        <f>SUM(E69:E72)</f>
        <v>7843.1310000000003</v>
      </c>
      <c r="F73" s="26">
        <f>SUM(F69:F72)</f>
        <v>5.0718102835162497</v>
      </c>
      <c r="G73" s="25"/>
      <c r="H73" s="14"/>
      <c r="I73" s="14"/>
    </row>
    <row r="74" spans="1:9" x14ac:dyDescent="0.2">
      <c r="A74" s="21"/>
      <c r="B74" s="21"/>
      <c r="C74" s="21"/>
      <c r="D74" s="21"/>
      <c r="E74" s="22"/>
      <c r="F74" s="23"/>
      <c r="G74" s="22"/>
    </row>
    <row r="75" spans="1:9" x14ac:dyDescent="0.2">
      <c r="A75" s="20" t="s">
        <v>57</v>
      </c>
      <c r="B75" s="21"/>
      <c r="C75" s="21"/>
      <c r="D75" s="21"/>
      <c r="E75" s="22"/>
      <c r="F75" s="23"/>
      <c r="G75" s="22"/>
    </row>
    <row r="76" spans="1:9" x14ac:dyDescent="0.2">
      <c r="A76" s="21" t="s">
        <v>59</v>
      </c>
      <c r="B76" s="21" t="s">
        <v>58</v>
      </c>
      <c r="C76" s="21" t="s">
        <v>48</v>
      </c>
      <c r="D76" s="24">
        <v>700</v>
      </c>
      <c r="E76" s="22">
        <v>3419.3145</v>
      </c>
      <c r="F76" s="23">
        <v>2.2111213549380002</v>
      </c>
      <c r="G76" s="22">
        <v>7.9751000000000003</v>
      </c>
    </row>
    <row r="77" spans="1:9" x14ac:dyDescent="0.2">
      <c r="A77" s="21" t="s">
        <v>208</v>
      </c>
      <c r="B77" s="21" t="s">
        <v>207</v>
      </c>
      <c r="C77" s="21" t="s">
        <v>48</v>
      </c>
      <c r="D77" s="24">
        <v>400</v>
      </c>
      <c r="E77" s="22">
        <v>1952.2260000000001</v>
      </c>
      <c r="F77" s="23">
        <v>1.2624192943542301</v>
      </c>
      <c r="G77" s="22">
        <v>7.9751000000000003</v>
      </c>
    </row>
    <row r="78" spans="1:9" x14ac:dyDescent="0.2">
      <c r="A78" s="20" t="s">
        <v>25</v>
      </c>
      <c r="B78" s="20"/>
      <c r="C78" s="20"/>
      <c r="D78" s="20"/>
      <c r="E78" s="25">
        <f>SUM(E75:E77)</f>
        <v>5371.5405000000001</v>
      </c>
      <c r="F78" s="26">
        <f>SUM(F75:F77)</f>
        <v>3.4735406492922305</v>
      </c>
      <c r="G78" s="25"/>
      <c r="H78" s="14"/>
      <c r="I78" s="14"/>
    </row>
    <row r="79" spans="1:9" x14ac:dyDescent="0.2">
      <c r="A79" s="21"/>
      <c r="B79" s="21"/>
      <c r="C79" s="21"/>
      <c r="D79" s="21"/>
      <c r="E79" s="22"/>
      <c r="F79" s="23"/>
      <c r="G79" s="22"/>
    </row>
    <row r="80" spans="1:9" x14ac:dyDescent="0.2">
      <c r="A80" s="20" t="s">
        <v>67</v>
      </c>
      <c r="B80" s="21"/>
      <c r="C80" s="21"/>
      <c r="D80" s="21"/>
      <c r="E80" s="22"/>
      <c r="F80" s="23"/>
      <c r="G80" s="22"/>
    </row>
    <row r="81" spans="1:9" x14ac:dyDescent="0.2">
      <c r="A81" s="21" t="s">
        <v>210</v>
      </c>
      <c r="B81" s="21" t="s">
        <v>209</v>
      </c>
      <c r="C81" s="21" t="s">
        <v>68</v>
      </c>
      <c r="D81" s="24">
        <v>6500000</v>
      </c>
      <c r="E81" s="22">
        <v>6322.4723610999999</v>
      </c>
      <c r="F81" s="23">
        <v>4.0884667536822104</v>
      </c>
      <c r="G81" s="22">
        <v>7.3940244360499996</v>
      </c>
    </row>
    <row r="82" spans="1:9" x14ac:dyDescent="0.2">
      <c r="A82" s="21" t="s">
        <v>212</v>
      </c>
      <c r="B82" s="21" t="s">
        <v>211</v>
      </c>
      <c r="C82" s="21" t="s">
        <v>68</v>
      </c>
      <c r="D82" s="24">
        <v>5000000</v>
      </c>
      <c r="E82" s="22">
        <v>4814.3505556</v>
      </c>
      <c r="F82" s="23">
        <v>3.1132302464850201</v>
      </c>
      <c r="G82" s="22">
        <v>7.3857792720499997</v>
      </c>
    </row>
    <row r="83" spans="1:9" x14ac:dyDescent="0.2">
      <c r="A83" s="21" t="s">
        <v>214</v>
      </c>
      <c r="B83" s="21" t="s">
        <v>213</v>
      </c>
      <c r="C83" s="21" t="s">
        <v>68</v>
      </c>
      <c r="D83" s="24">
        <v>4000000</v>
      </c>
      <c r="E83" s="22">
        <v>3863.3848889000001</v>
      </c>
      <c r="F83" s="23">
        <v>2.4982822814899199</v>
      </c>
      <c r="G83" s="22">
        <v>7.3750926090125102</v>
      </c>
    </row>
    <row r="84" spans="1:9" x14ac:dyDescent="0.2">
      <c r="A84" s="21" t="s">
        <v>70</v>
      </c>
      <c r="B84" s="21" t="s">
        <v>69</v>
      </c>
      <c r="C84" s="21" t="s">
        <v>68</v>
      </c>
      <c r="D84" s="24">
        <v>20000</v>
      </c>
      <c r="E84" s="22">
        <v>20.730119999999999</v>
      </c>
      <c r="F84" s="23">
        <v>1.34052632544995E-2</v>
      </c>
      <c r="G84" s="22">
        <v>7.3963143842000001</v>
      </c>
    </row>
    <row r="85" spans="1:9" x14ac:dyDescent="0.2">
      <c r="A85" s="20" t="s">
        <v>25</v>
      </c>
      <c r="B85" s="20"/>
      <c r="C85" s="20"/>
      <c r="D85" s="20"/>
      <c r="E85" s="25">
        <f>SUM(E81:E84)</f>
        <v>15020.937925599999</v>
      </c>
      <c r="F85" s="26">
        <f>SUM(F81:F84)</f>
        <v>9.7133845449116496</v>
      </c>
      <c r="G85" s="25"/>
      <c r="H85" s="14"/>
      <c r="I85" s="14"/>
    </row>
    <row r="86" spans="1:9" x14ac:dyDescent="0.2">
      <c r="A86" s="21"/>
      <c r="B86" s="21"/>
      <c r="C86" s="21"/>
      <c r="D86" s="21"/>
      <c r="E86" s="22"/>
      <c r="F86" s="23"/>
      <c r="G86" s="22"/>
    </row>
    <row r="87" spans="1:9" x14ac:dyDescent="0.2">
      <c r="A87" s="20" t="s">
        <v>26</v>
      </c>
      <c r="B87" s="20"/>
      <c r="C87" s="20"/>
      <c r="D87" s="20"/>
      <c r="E87" s="25">
        <f>E51+E56+E66+E73+E78+E85</f>
        <v>151783.48973100001</v>
      </c>
      <c r="F87" s="26">
        <f>F51+F56+F66+F73+F78+F85</f>
        <v>98.15175394694667</v>
      </c>
      <c r="G87" s="25"/>
      <c r="H87" s="14"/>
      <c r="I87" s="14"/>
    </row>
    <row r="88" spans="1:9" x14ac:dyDescent="0.2">
      <c r="A88" s="20"/>
      <c r="B88" s="20"/>
      <c r="C88" s="20"/>
      <c r="D88" s="20"/>
      <c r="E88" s="25"/>
      <c r="F88" s="26"/>
      <c r="G88" s="25"/>
      <c r="H88" s="14"/>
      <c r="I88" s="14"/>
    </row>
    <row r="89" spans="1:9" x14ac:dyDescent="0.2">
      <c r="A89" s="20" t="s">
        <v>28</v>
      </c>
      <c r="B89" s="20"/>
      <c r="C89" s="20"/>
      <c r="D89" s="20"/>
      <c r="E89" s="25">
        <f>E91-(E51+E56+E66+E73+E78+E85)</f>
        <v>2858.1581533999997</v>
      </c>
      <c r="F89" s="26">
        <f>F91-(F51+F56+F66+F73+F78+F85)</f>
        <v>1.8482460530533302</v>
      </c>
      <c r="G89" s="25"/>
      <c r="H89" s="14"/>
      <c r="I89" s="14"/>
    </row>
    <row r="90" spans="1:9" x14ac:dyDescent="0.2">
      <c r="A90" s="20"/>
      <c r="B90" s="20"/>
      <c r="C90" s="20"/>
      <c r="D90" s="20"/>
      <c r="E90" s="25"/>
      <c r="F90" s="26"/>
      <c r="G90" s="25"/>
      <c r="H90" s="14"/>
      <c r="I90" s="14"/>
    </row>
    <row r="91" spans="1:9" x14ac:dyDescent="0.2">
      <c r="A91" s="27" t="s">
        <v>27</v>
      </c>
      <c r="B91" s="27"/>
      <c r="C91" s="27"/>
      <c r="D91" s="27"/>
      <c r="E91" s="28">
        <v>154641.64788440001</v>
      </c>
      <c r="F91" s="29">
        <v>100</v>
      </c>
      <c r="G91" s="28"/>
      <c r="H91" s="14"/>
      <c r="I91" s="14"/>
    </row>
    <row r="93" spans="1:9" x14ac:dyDescent="0.2">
      <c r="A93" s="14" t="s">
        <v>63</v>
      </c>
    </row>
    <row r="94" spans="1:9" x14ac:dyDescent="0.2">
      <c r="A94" s="14" t="s">
        <v>31</v>
      </c>
    </row>
    <row r="95" spans="1:9" x14ac:dyDescent="0.2">
      <c r="A95" s="14" t="s">
        <v>42</v>
      </c>
    </row>
    <row r="97" spans="1:5" x14ac:dyDescent="0.2">
      <c r="A97" s="14" t="s">
        <v>32</v>
      </c>
    </row>
    <row r="98" spans="1:5" x14ac:dyDescent="0.2">
      <c r="A98" s="14" t="s">
        <v>33</v>
      </c>
    </row>
    <row r="99" spans="1:5" x14ac:dyDescent="0.2">
      <c r="A99" s="14" t="s">
        <v>34</v>
      </c>
      <c r="B99" s="14"/>
      <c r="C99" s="30" t="s">
        <v>36</v>
      </c>
      <c r="D99" s="14" t="s">
        <v>35</v>
      </c>
    </row>
    <row r="100" spans="1:5" x14ac:dyDescent="0.2">
      <c r="A100" s="7" t="s">
        <v>71</v>
      </c>
      <c r="C100" s="31">
        <v>187.5823</v>
      </c>
      <c r="D100" s="31">
        <v>212.36680000000001</v>
      </c>
    </row>
    <row r="101" spans="1:5" x14ac:dyDescent="0.2">
      <c r="A101" s="7" t="s">
        <v>79</v>
      </c>
      <c r="C101" s="31">
        <v>23.592700000000001</v>
      </c>
      <c r="D101" s="31">
        <v>26.709900000000001</v>
      </c>
    </row>
    <row r="102" spans="1:5" x14ac:dyDescent="0.2">
      <c r="A102" s="7" t="s">
        <v>72</v>
      </c>
      <c r="C102" s="31">
        <v>209.54470000000001</v>
      </c>
      <c r="D102" s="31">
        <v>238.5932</v>
      </c>
    </row>
    <row r="103" spans="1:5" x14ac:dyDescent="0.2">
      <c r="A103" s="7" t="s">
        <v>80</v>
      </c>
      <c r="C103" s="31">
        <v>27.479099999999999</v>
      </c>
      <c r="D103" s="31">
        <v>31.285699999999999</v>
      </c>
    </row>
    <row r="105" spans="1:5" x14ac:dyDescent="0.2">
      <c r="A105" s="7" t="s">
        <v>37</v>
      </c>
    </row>
    <row r="107" spans="1:5" x14ac:dyDescent="0.2">
      <c r="A107" s="14" t="s">
        <v>38</v>
      </c>
      <c r="D107" s="30" t="s">
        <v>39</v>
      </c>
    </row>
    <row r="109" spans="1:5" x14ac:dyDescent="0.2">
      <c r="A109" s="14" t="s">
        <v>272</v>
      </c>
      <c r="D109" s="49">
        <v>0.30649999999999999</v>
      </c>
    </row>
    <row r="111" spans="1:5" x14ac:dyDescent="0.2">
      <c r="A111" s="14" t="s">
        <v>273</v>
      </c>
      <c r="D111" s="32">
        <v>1.8116163145682687</v>
      </c>
      <c r="E111" s="10" t="s">
        <v>40</v>
      </c>
    </row>
    <row r="113" spans="1:4" x14ac:dyDescent="0.2">
      <c r="A113" s="14" t="s">
        <v>274</v>
      </c>
      <c r="D113" s="30" t="s">
        <v>39</v>
      </c>
    </row>
    <row r="115" spans="1:4" x14ac:dyDescent="0.2">
      <c r="A115" s="57" t="s">
        <v>837</v>
      </c>
      <c r="B115" s="56"/>
      <c r="C115" s="56"/>
      <c r="D115" s="30"/>
    </row>
    <row r="116" spans="1:4" x14ac:dyDescent="0.2">
      <c r="A116" s="56"/>
      <c r="B116" s="56"/>
      <c r="C116" s="56"/>
      <c r="D116" s="30"/>
    </row>
    <row r="117" spans="1:4" x14ac:dyDescent="0.2">
      <c r="A117" s="58" t="s">
        <v>832</v>
      </c>
      <c r="B117" s="58" t="s">
        <v>833</v>
      </c>
      <c r="C117" s="58" t="s">
        <v>834</v>
      </c>
      <c r="D117" s="59" t="s">
        <v>3</v>
      </c>
    </row>
    <row r="118" spans="1:4" x14ac:dyDescent="0.2">
      <c r="A118" s="60" t="s">
        <v>146</v>
      </c>
      <c r="B118" s="61">
        <v>7386</v>
      </c>
      <c r="C118" s="62">
        <v>41.424381000000004</v>
      </c>
      <c r="D118" s="63">
        <f>C118/E91</f>
        <v>2.6787338059774274E-4</v>
      </c>
    </row>
    <row r="119" spans="1:4" x14ac:dyDescent="0.2">
      <c r="A119" s="64"/>
      <c r="B119" s="65"/>
      <c r="C119" s="66"/>
      <c r="D119" s="67"/>
    </row>
    <row r="120" spans="1:4" x14ac:dyDescent="0.2">
      <c r="A120" s="14" t="s">
        <v>806</v>
      </c>
    </row>
    <row r="121" spans="1:4" x14ac:dyDescent="0.2">
      <c r="A121" s="14"/>
    </row>
    <row r="122" spans="1:4" x14ac:dyDescent="0.2">
      <c r="A122" s="53" t="s">
        <v>804</v>
      </c>
    </row>
    <row r="123" spans="1:4" x14ac:dyDescent="0.2">
      <c r="A123" s="54"/>
    </row>
    <row r="124" spans="1:4" x14ac:dyDescent="0.2">
      <c r="A124" s="55"/>
    </row>
    <row r="125" spans="1:4" x14ac:dyDescent="0.2">
      <c r="A125" s="55"/>
    </row>
    <row r="126" spans="1:4" x14ac:dyDescent="0.2">
      <c r="A126" s="55"/>
    </row>
    <row r="127" spans="1:4" x14ac:dyDescent="0.2">
      <c r="A127" s="55"/>
    </row>
    <row r="128" spans="1:4" x14ac:dyDescent="0.2">
      <c r="A128" s="55"/>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3" t="s">
        <v>807</v>
      </c>
    </row>
    <row r="136" spans="1:1" x14ac:dyDescent="0.2">
      <c r="A136" s="55"/>
    </row>
    <row r="137" spans="1:1" x14ac:dyDescent="0.2">
      <c r="A137" s="53" t="s">
        <v>805</v>
      </c>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sheetData>
  <mergeCells count="1">
    <mergeCell ref="A1:G1"/>
  </mergeCells>
  <conditionalFormatting sqref="F2:F3 F252:F65541">
    <cfRule type="cellIs" dxfId="60" priority="2" stopIfTrue="1" operator="between">
      <formula>0.009</formula>
      <formula>-0.009</formula>
    </cfRule>
  </conditionalFormatting>
  <conditionalFormatting sqref="F5:F152">
    <cfRule type="cellIs" dxfId="5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5"/>
  <sheetViews>
    <sheetView workbookViewId="0">
      <selection sqref="A1:I1"/>
    </sheetView>
  </sheetViews>
  <sheetFormatPr defaultColWidth="9.140625" defaultRowHeight="11.25" x14ac:dyDescent="0.2"/>
  <cols>
    <col min="1" max="1" width="38.7109375" style="7" bestFit="1" customWidth="1"/>
    <col min="2" max="2" width="36.42578125" style="7" bestFit="1" customWidth="1"/>
    <col min="3" max="3" width="25.5703125" style="7" bestFit="1" customWidth="1"/>
    <col min="4" max="4" width="15.28515625" style="7" bestFit="1" customWidth="1"/>
    <col min="5" max="5" width="23" style="10" customWidth="1"/>
    <col min="6" max="6" width="22" style="11" customWidth="1"/>
    <col min="7" max="7" width="21.28515625" style="10" customWidth="1"/>
    <col min="8" max="8" width="18" style="7" customWidth="1"/>
    <col min="9" max="16384" width="9.140625" style="7"/>
  </cols>
  <sheetData>
    <row r="1" spans="1:11" s="1" customFormat="1" ht="15" customHeight="1" x14ac:dyDescent="0.2">
      <c r="A1" s="93" t="s">
        <v>10</v>
      </c>
      <c r="B1" s="94"/>
      <c r="C1" s="94"/>
      <c r="D1" s="94"/>
      <c r="E1" s="94"/>
      <c r="F1" s="94"/>
      <c r="G1" s="94"/>
      <c r="H1" s="94"/>
      <c r="I1" s="94"/>
    </row>
    <row r="2" spans="1:11" s="1" customFormat="1" ht="12" x14ac:dyDescent="0.2">
      <c r="E2" s="5"/>
      <c r="F2" s="9"/>
      <c r="G2" s="10"/>
    </row>
    <row r="3" spans="1:11" s="1" customFormat="1" ht="12" x14ac:dyDescent="0.2">
      <c r="A3" s="8" t="s">
        <v>7</v>
      </c>
      <c r="B3" s="2"/>
      <c r="C3" s="3"/>
      <c r="D3" s="3"/>
      <c r="E3" s="4"/>
      <c r="F3" s="9"/>
      <c r="G3" s="10"/>
    </row>
    <row r="4" spans="1:11" s="1" customFormat="1" ht="45" x14ac:dyDescent="0.2">
      <c r="A4" s="36" t="s">
        <v>2</v>
      </c>
      <c r="B4" s="36" t="s">
        <v>0</v>
      </c>
      <c r="C4" s="37" t="s">
        <v>4</v>
      </c>
      <c r="D4" s="37" t="s">
        <v>1</v>
      </c>
      <c r="E4" s="51" t="s">
        <v>6</v>
      </c>
      <c r="F4" s="51" t="s">
        <v>216</v>
      </c>
      <c r="G4" s="51" t="s">
        <v>217</v>
      </c>
      <c r="H4" s="51" t="s">
        <v>218</v>
      </c>
      <c r="I4" s="51" t="s">
        <v>5</v>
      </c>
      <c r="J4" s="33"/>
      <c r="K4" s="33"/>
    </row>
    <row r="5" spans="1:11" x14ac:dyDescent="0.2">
      <c r="A5" s="38" t="s">
        <v>83</v>
      </c>
      <c r="B5" s="39"/>
      <c r="C5" s="39"/>
      <c r="D5" s="39"/>
      <c r="E5" s="40"/>
      <c r="F5" s="41"/>
      <c r="G5" s="40"/>
      <c r="H5" s="39"/>
      <c r="I5" s="39"/>
    </row>
    <row r="6" spans="1:11" x14ac:dyDescent="0.2">
      <c r="A6" s="38" t="s">
        <v>41</v>
      </c>
      <c r="B6" s="39"/>
      <c r="C6" s="39"/>
      <c r="D6" s="39"/>
      <c r="E6" s="40"/>
      <c r="F6" s="41"/>
      <c r="G6" s="40"/>
      <c r="H6" s="39"/>
      <c r="I6" s="39"/>
    </row>
    <row r="7" spans="1:11" x14ac:dyDescent="0.2">
      <c r="A7" s="39" t="s">
        <v>85</v>
      </c>
      <c r="B7" s="39" t="s">
        <v>84</v>
      </c>
      <c r="C7" s="39" t="s">
        <v>86</v>
      </c>
      <c r="D7" s="42">
        <v>499000</v>
      </c>
      <c r="E7" s="40">
        <v>7778.4120000000003</v>
      </c>
      <c r="F7" s="41">
        <v>5.3351417355488904</v>
      </c>
      <c r="G7" s="40"/>
      <c r="H7" s="40"/>
      <c r="I7" s="43"/>
    </row>
    <row r="8" spans="1:11" x14ac:dyDescent="0.2">
      <c r="A8" s="39" t="s">
        <v>88</v>
      </c>
      <c r="B8" s="39" t="s">
        <v>87</v>
      </c>
      <c r="C8" s="39" t="s">
        <v>86</v>
      </c>
      <c r="D8" s="42">
        <v>749672</v>
      </c>
      <c r="E8" s="40">
        <v>7009.0583640000004</v>
      </c>
      <c r="F8" s="41">
        <v>4.8074491046082999</v>
      </c>
      <c r="G8" s="40"/>
      <c r="H8" s="40"/>
      <c r="I8" s="43"/>
    </row>
    <row r="9" spans="1:11" x14ac:dyDescent="0.2">
      <c r="A9" s="39" t="s">
        <v>90</v>
      </c>
      <c r="B9" s="39" t="s">
        <v>89</v>
      </c>
      <c r="C9" s="39" t="s">
        <v>91</v>
      </c>
      <c r="D9" s="42">
        <v>165900</v>
      </c>
      <c r="E9" s="40">
        <v>5158.1628000000001</v>
      </c>
      <c r="F9" s="41">
        <v>3.5379367450625798</v>
      </c>
      <c r="G9" s="40"/>
      <c r="H9" s="40"/>
      <c r="I9" s="43"/>
    </row>
    <row r="10" spans="1:11" x14ac:dyDescent="0.2">
      <c r="A10" s="39" t="s">
        <v>93</v>
      </c>
      <c r="B10" s="39" t="s">
        <v>92</v>
      </c>
      <c r="C10" s="39" t="s">
        <v>94</v>
      </c>
      <c r="D10" s="42">
        <v>329000</v>
      </c>
      <c r="E10" s="40">
        <v>4787.4435000000003</v>
      </c>
      <c r="F10" s="41">
        <v>3.2836637636875299</v>
      </c>
      <c r="G10" s="40"/>
      <c r="H10" s="40"/>
      <c r="I10" s="43"/>
    </row>
    <row r="11" spans="1:11" x14ac:dyDescent="0.2">
      <c r="A11" s="39" t="s">
        <v>96</v>
      </c>
      <c r="B11" s="39" t="s">
        <v>95</v>
      </c>
      <c r="C11" s="39" t="s">
        <v>86</v>
      </c>
      <c r="D11" s="42">
        <v>376000</v>
      </c>
      <c r="E11" s="40">
        <v>4039.18</v>
      </c>
      <c r="F11" s="41">
        <v>2.7704366643724199</v>
      </c>
      <c r="G11" s="40"/>
      <c r="H11" s="40"/>
      <c r="I11" s="43"/>
    </row>
    <row r="12" spans="1:11" x14ac:dyDescent="0.2">
      <c r="A12" s="39" t="s">
        <v>109</v>
      </c>
      <c r="B12" s="39" t="s">
        <v>108</v>
      </c>
      <c r="C12" s="39" t="s">
        <v>110</v>
      </c>
      <c r="D12" s="42">
        <v>136718</v>
      </c>
      <c r="E12" s="40">
        <v>3250.4020909999999</v>
      </c>
      <c r="F12" s="41">
        <v>2.2294211020204999</v>
      </c>
      <c r="G12" s="40"/>
      <c r="H12" s="40"/>
      <c r="I12" s="43"/>
    </row>
    <row r="13" spans="1:11" x14ac:dyDescent="0.2">
      <c r="A13" s="39" t="s">
        <v>98</v>
      </c>
      <c r="B13" s="39" t="s">
        <v>97</v>
      </c>
      <c r="C13" s="39" t="s">
        <v>94</v>
      </c>
      <c r="D13" s="42">
        <v>230714</v>
      </c>
      <c r="E13" s="40">
        <v>3093.6440259999999</v>
      </c>
      <c r="F13" s="41">
        <v>2.1219021772109898</v>
      </c>
      <c r="G13" s="40"/>
      <c r="H13" s="40"/>
      <c r="I13" s="43"/>
    </row>
    <row r="14" spans="1:11" x14ac:dyDescent="0.2">
      <c r="A14" s="39" t="s">
        <v>106</v>
      </c>
      <c r="B14" s="39" t="s">
        <v>105</v>
      </c>
      <c r="C14" s="39" t="s">
        <v>107</v>
      </c>
      <c r="D14" s="42">
        <v>427000</v>
      </c>
      <c r="E14" s="40">
        <v>3016.328</v>
      </c>
      <c r="F14" s="41">
        <v>2.0688718212541</v>
      </c>
      <c r="G14" s="40"/>
      <c r="H14" s="40"/>
      <c r="I14" s="43"/>
    </row>
    <row r="15" spans="1:11" x14ac:dyDescent="0.2">
      <c r="A15" s="39" t="s">
        <v>103</v>
      </c>
      <c r="B15" s="39" t="s">
        <v>102</v>
      </c>
      <c r="C15" s="39" t="s">
        <v>104</v>
      </c>
      <c r="D15" s="42">
        <v>245600</v>
      </c>
      <c r="E15" s="40">
        <v>3010.6876000000002</v>
      </c>
      <c r="F15" s="41">
        <v>2.0650031224187599</v>
      </c>
      <c r="G15" s="40"/>
      <c r="H15" s="40"/>
      <c r="I15" s="43"/>
    </row>
    <row r="16" spans="1:11" x14ac:dyDescent="0.2">
      <c r="A16" s="39" t="s">
        <v>118</v>
      </c>
      <c r="B16" s="39" t="s">
        <v>117</v>
      </c>
      <c r="C16" s="39" t="s">
        <v>86</v>
      </c>
      <c r="D16" s="42">
        <v>486000</v>
      </c>
      <c r="E16" s="40">
        <v>2744.6849999999999</v>
      </c>
      <c r="F16" s="41">
        <v>1.8825543689939599</v>
      </c>
      <c r="G16" s="40"/>
      <c r="H16" s="40"/>
      <c r="I16" s="43"/>
    </row>
    <row r="17" spans="1:9" x14ac:dyDescent="0.2">
      <c r="A17" s="39" t="s">
        <v>112</v>
      </c>
      <c r="B17" s="39" t="s">
        <v>111</v>
      </c>
      <c r="C17" s="39" t="s">
        <v>113</v>
      </c>
      <c r="D17" s="42">
        <v>1024000</v>
      </c>
      <c r="E17" s="40">
        <v>2675.712</v>
      </c>
      <c r="F17" s="41">
        <v>1.8352464183574999</v>
      </c>
      <c r="G17" s="40"/>
      <c r="H17" s="40"/>
      <c r="I17" s="43"/>
    </row>
    <row r="18" spans="1:9" x14ac:dyDescent="0.2">
      <c r="A18" s="39" t="s">
        <v>115</v>
      </c>
      <c r="B18" s="39" t="s">
        <v>114</v>
      </c>
      <c r="C18" s="39" t="s">
        <v>116</v>
      </c>
      <c r="D18" s="42">
        <v>250717</v>
      </c>
      <c r="E18" s="40">
        <v>2544.0253990000001</v>
      </c>
      <c r="F18" s="41">
        <v>1.74492378167952</v>
      </c>
      <c r="G18" s="40"/>
      <c r="H18" s="40"/>
      <c r="I18" s="43"/>
    </row>
    <row r="19" spans="1:9" x14ac:dyDescent="0.2">
      <c r="A19" s="39" t="s">
        <v>100</v>
      </c>
      <c r="B19" s="39" t="s">
        <v>99</v>
      </c>
      <c r="C19" s="39" t="s">
        <v>101</v>
      </c>
      <c r="D19" s="42">
        <v>425000</v>
      </c>
      <c r="E19" s="40">
        <v>2540.0124999999998</v>
      </c>
      <c r="F19" s="41">
        <v>1.74217137091297</v>
      </c>
      <c r="G19" s="40"/>
      <c r="H19" s="40"/>
      <c r="I19" s="43"/>
    </row>
    <row r="20" spans="1:9" x14ac:dyDescent="0.2">
      <c r="A20" s="39" t="s">
        <v>122</v>
      </c>
      <c r="B20" s="39" t="s">
        <v>121</v>
      </c>
      <c r="C20" s="39" t="s">
        <v>123</v>
      </c>
      <c r="D20" s="42">
        <v>1816000</v>
      </c>
      <c r="E20" s="40">
        <v>2395.3040000000001</v>
      </c>
      <c r="F20" s="41">
        <v>1.64291713266502</v>
      </c>
      <c r="G20" s="40"/>
      <c r="H20" s="40"/>
      <c r="I20" s="43"/>
    </row>
    <row r="21" spans="1:9" x14ac:dyDescent="0.2">
      <c r="A21" s="39" t="s">
        <v>120</v>
      </c>
      <c r="B21" s="39" t="s">
        <v>119</v>
      </c>
      <c r="C21" s="39" t="s">
        <v>86</v>
      </c>
      <c r="D21" s="42">
        <v>158200</v>
      </c>
      <c r="E21" s="40">
        <v>2319.3701999999998</v>
      </c>
      <c r="F21" s="41">
        <v>1.5908348328949899</v>
      </c>
      <c r="G21" s="40"/>
      <c r="H21" s="40"/>
      <c r="I21" s="43"/>
    </row>
    <row r="22" spans="1:9" x14ac:dyDescent="0.2">
      <c r="A22" s="39" t="s">
        <v>128</v>
      </c>
      <c r="B22" s="39" t="s">
        <v>127</v>
      </c>
      <c r="C22" s="39" t="s">
        <v>129</v>
      </c>
      <c r="D22" s="42">
        <v>1710000</v>
      </c>
      <c r="E22" s="40">
        <v>2027.2049999999999</v>
      </c>
      <c r="F22" s="41">
        <v>1.3904413911237099</v>
      </c>
      <c r="G22" s="40"/>
      <c r="H22" s="40"/>
      <c r="I22" s="43"/>
    </row>
    <row r="23" spans="1:9" x14ac:dyDescent="0.2">
      <c r="A23" s="39" t="s">
        <v>134</v>
      </c>
      <c r="B23" s="39" t="s">
        <v>133</v>
      </c>
      <c r="C23" s="39" t="s">
        <v>135</v>
      </c>
      <c r="D23" s="42">
        <v>1517000</v>
      </c>
      <c r="E23" s="40">
        <v>1940.2429999999999</v>
      </c>
      <c r="F23" s="41">
        <v>1.33079494971552</v>
      </c>
      <c r="G23" s="40"/>
      <c r="H23" s="40"/>
      <c r="I23" s="43"/>
    </row>
    <row r="24" spans="1:9" x14ac:dyDescent="0.2">
      <c r="A24" s="39" t="s">
        <v>146</v>
      </c>
      <c r="B24" s="39" t="s">
        <v>145</v>
      </c>
      <c r="C24" s="39" t="s">
        <v>144</v>
      </c>
      <c r="D24" s="42">
        <v>335400</v>
      </c>
      <c r="E24" s="40">
        <v>1881.0908999999999</v>
      </c>
      <c r="F24" s="41">
        <v>1.2902230646758299</v>
      </c>
      <c r="G24" s="40"/>
      <c r="H24" s="40"/>
      <c r="I24" s="43"/>
    </row>
    <row r="25" spans="1:9" x14ac:dyDescent="0.2">
      <c r="A25" s="39" t="s">
        <v>125</v>
      </c>
      <c r="B25" s="39" t="s">
        <v>124</v>
      </c>
      <c r="C25" s="39" t="s">
        <v>126</v>
      </c>
      <c r="D25" s="42">
        <v>1282000</v>
      </c>
      <c r="E25" s="40">
        <v>1870.4380000000001</v>
      </c>
      <c r="F25" s="41">
        <v>1.28291633787933</v>
      </c>
      <c r="G25" s="40"/>
      <c r="H25" s="40"/>
      <c r="I25" s="43"/>
    </row>
    <row r="26" spans="1:9" x14ac:dyDescent="0.2">
      <c r="A26" s="39" t="s">
        <v>137</v>
      </c>
      <c r="B26" s="39" t="s">
        <v>136</v>
      </c>
      <c r="C26" s="39" t="s">
        <v>138</v>
      </c>
      <c r="D26" s="42">
        <v>178000</v>
      </c>
      <c r="E26" s="40">
        <v>1866.953</v>
      </c>
      <c r="F26" s="41">
        <v>1.28052600821456</v>
      </c>
      <c r="G26" s="40"/>
      <c r="H26" s="40"/>
      <c r="I26" s="43"/>
    </row>
    <row r="27" spans="1:9" x14ac:dyDescent="0.2">
      <c r="A27" s="39" t="s">
        <v>174</v>
      </c>
      <c r="B27" s="39" t="s">
        <v>173</v>
      </c>
      <c r="C27" s="39" t="s">
        <v>104</v>
      </c>
      <c r="D27" s="42">
        <v>37100</v>
      </c>
      <c r="E27" s="40">
        <v>1752.43705</v>
      </c>
      <c r="F27" s="41">
        <v>1.2019805642047701</v>
      </c>
      <c r="G27" s="40"/>
      <c r="H27" s="40"/>
      <c r="I27" s="43"/>
    </row>
    <row r="28" spans="1:9" x14ac:dyDescent="0.2">
      <c r="A28" s="39" t="s">
        <v>140</v>
      </c>
      <c r="B28" s="39" t="s">
        <v>139</v>
      </c>
      <c r="C28" s="39" t="s">
        <v>141</v>
      </c>
      <c r="D28" s="42">
        <v>320000</v>
      </c>
      <c r="E28" s="40">
        <v>1723.68</v>
      </c>
      <c r="F28" s="41">
        <v>1.18225636630342</v>
      </c>
      <c r="G28" s="40"/>
      <c r="H28" s="40"/>
      <c r="I28" s="43"/>
    </row>
    <row r="29" spans="1:9" x14ac:dyDescent="0.2">
      <c r="A29" s="39" t="s">
        <v>143</v>
      </c>
      <c r="B29" s="39" t="s">
        <v>142</v>
      </c>
      <c r="C29" s="39" t="s">
        <v>144</v>
      </c>
      <c r="D29" s="42">
        <v>117500</v>
      </c>
      <c r="E29" s="40">
        <v>1634.3074999999999</v>
      </c>
      <c r="F29" s="41">
        <v>1.1209565849649701</v>
      </c>
      <c r="G29" s="40"/>
      <c r="H29" s="40"/>
      <c r="I29" s="43"/>
    </row>
    <row r="30" spans="1:9" x14ac:dyDescent="0.2">
      <c r="A30" s="39" t="s">
        <v>148</v>
      </c>
      <c r="B30" s="39" t="s">
        <v>147</v>
      </c>
      <c r="C30" s="39" t="s">
        <v>126</v>
      </c>
      <c r="D30" s="42">
        <v>64800</v>
      </c>
      <c r="E30" s="40">
        <v>1542.1104</v>
      </c>
      <c r="F30" s="41">
        <v>1.0577194362890501</v>
      </c>
      <c r="G30" s="40"/>
      <c r="H30" s="40"/>
      <c r="I30" s="43"/>
    </row>
    <row r="31" spans="1:9" x14ac:dyDescent="0.2">
      <c r="A31" s="39" t="s">
        <v>150</v>
      </c>
      <c r="B31" s="39" t="s">
        <v>149</v>
      </c>
      <c r="C31" s="39" t="s">
        <v>151</v>
      </c>
      <c r="D31" s="42">
        <v>197000</v>
      </c>
      <c r="E31" s="40">
        <v>1528.72</v>
      </c>
      <c r="F31" s="41">
        <v>1.04853508324942</v>
      </c>
      <c r="G31" s="40"/>
      <c r="H31" s="40"/>
      <c r="I31" s="43"/>
    </row>
    <row r="32" spans="1:9" x14ac:dyDescent="0.2">
      <c r="A32" s="39" t="s">
        <v>163</v>
      </c>
      <c r="B32" s="39" t="s">
        <v>162</v>
      </c>
      <c r="C32" s="39" t="s">
        <v>164</v>
      </c>
      <c r="D32" s="42">
        <v>269561</v>
      </c>
      <c r="E32" s="40">
        <v>1516.5501859999999</v>
      </c>
      <c r="F32" s="41">
        <v>1.0401879189972201</v>
      </c>
      <c r="G32" s="40"/>
      <c r="H32" s="40"/>
      <c r="I32" s="43"/>
    </row>
    <row r="33" spans="1:9" x14ac:dyDescent="0.2">
      <c r="A33" s="39" t="s">
        <v>155</v>
      </c>
      <c r="B33" s="39" t="s">
        <v>154</v>
      </c>
      <c r="C33" s="39" t="s">
        <v>94</v>
      </c>
      <c r="D33" s="42">
        <v>121400</v>
      </c>
      <c r="E33" s="40">
        <v>1482.2333000000001</v>
      </c>
      <c r="F33" s="41">
        <v>1.01665028037218</v>
      </c>
      <c r="G33" s="40"/>
      <c r="H33" s="40"/>
      <c r="I33" s="43"/>
    </row>
    <row r="34" spans="1:9" x14ac:dyDescent="0.2">
      <c r="A34" s="39" t="s">
        <v>166</v>
      </c>
      <c r="B34" s="39" t="s">
        <v>165</v>
      </c>
      <c r="C34" s="39" t="s">
        <v>167</v>
      </c>
      <c r="D34" s="42">
        <v>129500</v>
      </c>
      <c r="E34" s="40">
        <v>1444.184</v>
      </c>
      <c r="F34" s="41">
        <v>0.99055261307988596</v>
      </c>
      <c r="G34" s="40"/>
      <c r="H34" s="40"/>
      <c r="I34" s="43"/>
    </row>
    <row r="35" spans="1:9" x14ac:dyDescent="0.2">
      <c r="A35" s="39" t="s">
        <v>196</v>
      </c>
      <c r="B35" s="39" t="s">
        <v>195</v>
      </c>
      <c r="C35" s="39" t="s">
        <v>161</v>
      </c>
      <c r="D35" s="42">
        <v>47000</v>
      </c>
      <c r="E35" s="40">
        <v>1432.8655000000001</v>
      </c>
      <c r="F35" s="41">
        <v>0.98278935732359396</v>
      </c>
      <c r="G35" s="40"/>
      <c r="H35" s="40"/>
      <c r="I35" s="43"/>
    </row>
    <row r="36" spans="1:9" x14ac:dyDescent="0.2">
      <c r="A36" s="39" t="s">
        <v>157</v>
      </c>
      <c r="B36" s="39" t="s">
        <v>156</v>
      </c>
      <c r="C36" s="39" t="s">
        <v>158</v>
      </c>
      <c r="D36" s="42">
        <v>730000</v>
      </c>
      <c r="E36" s="40">
        <v>1423.135</v>
      </c>
      <c r="F36" s="41">
        <v>0.97611529626103299</v>
      </c>
      <c r="G36" s="40"/>
      <c r="H36" s="40"/>
      <c r="I36" s="43"/>
    </row>
    <row r="37" spans="1:9" x14ac:dyDescent="0.2">
      <c r="A37" s="39" t="s">
        <v>184</v>
      </c>
      <c r="B37" s="39" t="s">
        <v>183</v>
      </c>
      <c r="C37" s="39" t="s">
        <v>185</v>
      </c>
      <c r="D37" s="42">
        <v>168000</v>
      </c>
      <c r="E37" s="40">
        <v>1399.5239999999999</v>
      </c>
      <c r="F37" s="41">
        <v>0.95992072704587095</v>
      </c>
      <c r="G37" s="40"/>
      <c r="H37" s="40"/>
      <c r="I37" s="43"/>
    </row>
    <row r="38" spans="1:9" x14ac:dyDescent="0.2">
      <c r="A38" s="39" t="s">
        <v>153</v>
      </c>
      <c r="B38" s="39" t="s">
        <v>152</v>
      </c>
      <c r="C38" s="39" t="s">
        <v>107</v>
      </c>
      <c r="D38" s="42">
        <v>13000</v>
      </c>
      <c r="E38" s="40">
        <v>1379.1310000000001</v>
      </c>
      <c r="F38" s="41">
        <v>0.94593335463450401</v>
      </c>
      <c r="G38" s="40"/>
      <c r="H38" s="40"/>
      <c r="I38" s="43"/>
    </row>
    <row r="39" spans="1:9" x14ac:dyDescent="0.2">
      <c r="A39" s="39" t="s">
        <v>131</v>
      </c>
      <c r="B39" s="39" t="s">
        <v>130</v>
      </c>
      <c r="C39" s="39" t="s">
        <v>132</v>
      </c>
      <c r="D39" s="42">
        <v>311000</v>
      </c>
      <c r="E39" s="40">
        <v>1351.1395</v>
      </c>
      <c r="F39" s="41">
        <v>0.92673424048490405</v>
      </c>
      <c r="G39" s="40"/>
      <c r="H39" s="40"/>
      <c r="I39" s="43"/>
    </row>
    <row r="40" spans="1:9" x14ac:dyDescent="0.2">
      <c r="A40" s="39" t="s">
        <v>176</v>
      </c>
      <c r="B40" s="39" t="s">
        <v>175</v>
      </c>
      <c r="C40" s="39" t="s">
        <v>177</v>
      </c>
      <c r="D40" s="42">
        <v>152099</v>
      </c>
      <c r="E40" s="40">
        <v>1241.8883350000001</v>
      </c>
      <c r="F40" s="41">
        <v>0.85179986441317601</v>
      </c>
      <c r="G40" s="40"/>
      <c r="H40" s="40"/>
      <c r="I40" s="43"/>
    </row>
    <row r="41" spans="1:9" x14ac:dyDescent="0.2">
      <c r="A41" s="39" t="s">
        <v>179</v>
      </c>
      <c r="B41" s="39" t="s">
        <v>178</v>
      </c>
      <c r="C41" s="39" t="s">
        <v>177</v>
      </c>
      <c r="D41" s="42">
        <v>314000</v>
      </c>
      <c r="E41" s="40">
        <v>1145.6289999999999</v>
      </c>
      <c r="F41" s="41">
        <v>0.78577646585898797</v>
      </c>
      <c r="G41" s="40"/>
      <c r="H41" s="40"/>
      <c r="I41" s="43"/>
    </row>
    <row r="42" spans="1:9" x14ac:dyDescent="0.2">
      <c r="A42" s="39" t="s">
        <v>171</v>
      </c>
      <c r="B42" s="39" t="s">
        <v>170</v>
      </c>
      <c r="C42" s="39" t="s">
        <v>172</v>
      </c>
      <c r="D42" s="42">
        <v>151000</v>
      </c>
      <c r="E42" s="40">
        <v>1116.1165000000001</v>
      </c>
      <c r="F42" s="41">
        <v>0.76553411170361696</v>
      </c>
      <c r="G42" s="40"/>
      <c r="H42" s="40"/>
      <c r="I42" s="43"/>
    </row>
    <row r="43" spans="1:9" x14ac:dyDescent="0.2">
      <c r="A43" s="39" t="s">
        <v>160</v>
      </c>
      <c r="B43" s="39" t="s">
        <v>159</v>
      </c>
      <c r="C43" s="39" t="s">
        <v>161</v>
      </c>
      <c r="D43" s="42">
        <v>389400</v>
      </c>
      <c r="E43" s="40">
        <v>1109.5953</v>
      </c>
      <c r="F43" s="41">
        <v>0.76106128019432395</v>
      </c>
      <c r="G43" s="40"/>
      <c r="H43" s="40"/>
      <c r="I43" s="43"/>
    </row>
    <row r="44" spans="1:9" x14ac:dyDescent="0.2">
      <c r="A44" s="39" t="s">
        <v>181</v>
      </c>
      <c r="B44" s="39" t="s">
        <v>180</v>
      </c>
      <c r="C44" s="39" t="s">
        <v>182</v>
      </c>
      <c r="D44" s="42">
        <v>64000</v>
      </c>
      <c r="E44" s="40">
        <v>1090.0160000000001</v>
      </c>
      <c r="F44" s="41">
        <v>0.74763201717986405</v>
      </c>
      <c r="G44" s="40"/>
      <c r="H44" s="40"/>
      <c r="I44" s="43"/>
    </row>
    <row r="45" spans="1:9" x14ac:dyDescent="0.2">
      <c r="A45" s="39" t="s">
        <v>191</v>
      </c>
      <c r="B45" s="39" t="s">
        <v>190</v>
      </c>
      <c r="C45" s="39" t="s">
        <v>192</v>
      </c>
      <c r="D45" s="42">
        <v>41912</v>
      </c>
      <c r="E45" s="40">
        <v>1057.85888</v>
      </c>
      <c r="F45" s="41">
        <v>0.72557574232491295</v>
      </c>
      <c r="G45" s="40"/>
      <c r="H45" s="40"/>
      <c r="I45" s="43"/>
    </row>
    <row r="46" spans="1:9" x14ac:dyDescent="0.2">
      <c r="A46" s="39" t="s">
        <v>169</v>
      </c>
      <c r="B46" s="39" t="s">
        <v>168</v>
      </c>
      <c r="C46" s="39" t="s">
        <v>104</v>
      </c>
      <c r="D46" s="42">
        <v>113000</v>
      </c>
      <c r="E46" s="40">
        <v>1056.1545000000001</v>
      </c>
      <c r="F46" s="41">
        <v>0.72440672365230496</v>
      </c>
      <c r="G46" s="40"/>
      <c r="H46" s="40"/>
      <c r="I46" s="43"/>
    </row>
    <row r="47" spans="1:9" x14ac:dyDescent="0.2">
      <c r="A47" s="39" t="s">
        <v>187</v>
      </c>
      <c r="B47" s="39" t="s">
        <v>186</v>
      </c>
      <c r="C47" s="39" t="s">
        <v>177</v>
      </c>
      <c r="D47" s="42">
        <v>10500</v>
      </c>
      <c r="E47" s="40">
        <v>945.38324999999998</v>
      </c>
      <c r="F47" s="41">
        <v>0.64842973516494795</v>
      </c>
      <c r="G47" s="40"/>
      <c r="H47" s="40"/>
      <c r="I47" s="43"/>
    </row>
    <row r="48" spans="1:9" x14ac:dyDescent="0.2">
      <c r="A48" s="39" t="s">
        <v>189</v>
      </c>
      <c r="B48" s="39" t="s">
        <v>188</v>
      </c>
      <c r="C48" s="39" t="s">
        <v>144</v>
      </c>
      <c r="D48" s="42">
        <v>100000</v>
      </c>
      <c r="E48" s="40">
        <v>899.8</v>
      </c>
      <c r="F48" s="41">
        <v>0.61716460038975696</v>
      </c>
      <c r="G48" s="40"/>
      <c r="H48" s="40"/>
      <c r="I48" s="43"/>
    </row>
    <row r="49" spans="1:9" x14ac:dyDescent="0.2">
      <c r="A49" s="39" t="s">
        <v>194</v>
      </c>
      <c r="B49" s="39" t="s">
        <v>193</v>
      </c>
      <c r="C49" s="39" t="s">
        <v>161</v>
      </c>
      <c r="D49" s="42">
        <v>80000</v>
      </c>
      <c r="E49" s="40">
        <v>662.36</v>
      </c>
      <c r="F49" s="41">
        <v>0.454306673387597</v>
      </c>
      <c r="G49" s="40"/>
      <c r="H49" s="40"/>
      <c r="I49" s="43"/>
    </row>
    <row r="50" spans="1:9" x14ac:dyDescent="0.2">
      <c r="A50" s="39" t="s">
        <v>198</v>
      </c>
      <c r="B50" s="39" t="s">
        <v>197</v>
      </c>
      <c r="C50" s="39" t="s">
        <v>129</v>
      </c>
      <c r="D50" s="42">
        <v>50000</v>
      </c>
      <c r="E50" s="40">
        <v>349.15</v>
      </c>
      <c r="F50" s="41">
        <v>0.23947879553910201</v>
      </c>
      <c r="G50" s="40"/>
      <c r="H50" s="40"/>
      <c r="I50" s="43"/>
    </row>
    <row r="51" spans="1:9" x14ac:dyDescent="0.2">
      <c r="A51" s="38" t="s">
        <v>25</v>
      </c>
      <c r="B51" s="38"/>
      <c r="C51" s="38"/>
      <c r="D51" s="38"/>
      <c r="E51" s="44">
        <f>SUM(E7:E50)</f>
        <v>96232.326580999987</v>
      </c>
      <c r="F51" s="45">
        <f>SUM(F7:F50)</f>
        <v>66.004873726316376</v>
      </c>
      <c r="G51" s="44">
        <f>SUM(G7:G50)</f>
        <v>0</v>
      </c>
      <c r="H51" s="44">
        <f>SUM(H7:H50)</f>
        <v>0</v>
      </c>
      <c r="I51" s="38"/>
    </row>
    <row r="52" spans="1:9" x14ac:dyDescent="0.2">
      <c r="A52" s="39"/>
      <c r="B52" s="39"/>
      <c r="C52" s="39"/>
      <c r="D52" s="39"/>
      <c r="E52" s="40"/>
      <c r="F52" s="41"/>
      <c r="G52" s="40"/>
      <c r="H52" s="39"/>
      <c r="I52" s="39"/>
    </row>
    <row r="53" spans="1:9" x14ac:dyDescent="0.2">
      <c r="A53" s="38" t="s">
        <v>275</v>
      </c>
      <c r="B53" s="39"/>
      <c r="C53" s="39"/>
      <c r="D53" s="39"/>
      <c r="E53" s="40"/>
      <c r="F53" s="41"/>
      <c r="G53" s="40"/>
      <c r="H53" s="39"/>
      <c r="I53" s="39"/>
    </row>
    <row r="54" spans="1:9" x14ac:dyDescent="0.2">
      <c r="A54" s="39"/>
      <c r="B54" s="21" t="s">
        <v>836</v>
      </c>
      <c r="C54" s="39"/>
      <c r="D54" s="39"/>
      <c r="E54" s="40"/>
      <c r="F54" s="41"/>
      <c r="G54" s="40">
        <v>-24324.720000000001</v>
      </c>
      <c r="H54" s="40">
        <v>-16.684103243379301</v>
      </c>
      <c r="I54" s="43"/>
    </row>
    <row r="55" spans="1:9" x14ac:dyDescent="0.2">
      <c r="A55" s="38" t="s">
        <v>25</v>
      </c>
      <c r="B55" s="38"/>
      <c r="C55" s="38"/>
      <c r="D55" s="38"/>
      <c r="E55" s="44"/>
      <c r="F55" s="45"/>
      <c r="G55" s="44">
        <f>SUM(G53:G54)</f>
        <v>-24324.720000000001</v>
      </c>
      <c r="H55" s="44">
        <f>SUM(H53:H54)</f>
        <v>-16.684103243379301</v>
      </c>
      <c r="I55" s="38"/>
    </row>
    <row r="56" spans="1:9" x14ac:dyDescent="0.2">
      <c r="A56" s="39"/>
      <c r="B56" s="39"/>
      <c r="C56" s="39"/>
      <c r="D56" s="39"/>
      <c r="E56" s="40"/>
      <c r="F56" s="41"/>
      <c r="G56" s="40"/>
      <c r="H56" s="39"/>
      <c r="I56" s="39"/>
    </row>
    <row r="57" spans="1:9" x14ac:dyDescent="0.2">
      <c r="A57" s="38" t="s">
        <v>24</v>
      </c>
      <c r="B57" s="39"/>
      <c r="C57" s="39"/>
      <c r="D57" s="39"/>
      <c r="E57" s="40"/>
      <c r="F57" s="41"/>
      <c r="G57" s="40"/>
      <c r="H57" s="39"/>
      <c r="I57" s="39"/>
    </row>
    <row r="58" spans="1:9" x14ac:dyDescent="0.2">
      <c r="A58" s="38" t="s">
        <v>41</v>
      </c>
      <c r="B58" s="39"/>
      <c r="C58" s="39"/>
      <c r="D58" s="39"/>
      <c r="E58" s="40"/>
      <c r="F58" s="41"/>
      <c r="G58" s="40"/>
      <c r="H58" s="39"/>
      <c r="I58" s="39"/>
    </row>
    <row r="59" spans="1:9" x14ac:dyDescent="0.2">
      <c r="A59" s="39" t="s">
        <v>200</v>
      </c>
      <c r="B59" s="39" t="s">
        <v>199</v>
      </c>
      <c r="C59" s="39" t="s">
        <v>73</v>
      </c>
      <c r="D59" s="42">
        <v>200</v>
      </c>
      <c r="E59" s="40">
        <v>2085.3775955999999</v>
      </c>
      <c r="F59" s="41">
        <v>1.43034144304315</v>
      </c>
      <c r="G59" s="43"/>
      <c r="H59" s="43"/>
      <c r="I59" s="43">
        <v>7.9950000000000001</v>
      </c>
    </row>
    <row r="60" spans="1:9" x14ac:dyDescent="0.2">
      <c r="A60" s="39" t="s">
        <v>271</v>
      </c>
      <c r="B60" s="39" t="s">
        <v>270</v>
      </c>
      <c r="C60" s="39" t="s">
        <v>73</v>
      </c>
      <c r="D60" s="42">
        <v>150</v>
      </c>
      <c r="E60" s="40">
        <v>1540.9227212999999</v>
      </c>
      <c r="F60" s="41">
        <v>1.05690481831808</v>
      </c>
      <c r="G60" s="43"/>
      <c r="H60" s="43"/>
      <c r="I60" s="43">
        <v>8.0449999999999999</v>
      </c>
    </row>
    <row r="61" spans="1:9" x14ac:dyDescent="0.2">
      <c r="A61" s="39" t="s">
        <v>269</v>
      </c>
      <c r="B61" s="39" t="s">
        <v>268</v>
      </c>
      <c r="C61" s="39" t="s">
        <v>73</v>
      </c>
      <c r="D61" s="42">
        <v>150</v>
      </c>
      <c r="E61" s="40">
        <v>1530.1567705</v>
      </c>
      <c r="F61" s="41">
        <v>1.0495205510105701</v>
      </c>
      <c r="G61" s="43"/>
      <c r="H61" s="43"/>
      <c r="I61" s="43">
        <v>7.9450000000000003</v>
      </c>
    </row>
    <row r="62" spans="1:9" x14ac:dyDescent="0.2">
      <c r="A62" s="38" t="s">
        <v>25</v>
      </c>
      <c r="B62" s="38"/>
      <c r="C62" s="38"/>
      <c r="D62" s="38"/>
      <c r="E62" s="44">
        <f>SUM(E58:E61)</f>
        <v>5156.4570874000001</v>
      </c>
      <c r="F62" s="45">
        <f>SUM(F58:F61)</f>
        <v>3.5367668123718001</v>
      </c>
      <c r="G62" s="44"/>
      <c r="H62" s="38"/>
      <c r="I62" s="38"/>
    </row>
    <row r="63" spans="1:9" x14ac:dyDescent="0.2">
      <c r="A63" s="39"/>
      <c r="B63" s="39"/>
      <c r="C63" s="39"/>
      <c r="D63" s="39"/>
      <c r="E63" s="40"/>
      <c r="F63" s="41"/>
      <c r="G63" s="40"/>
      <c r="H63" s="39"/>
      <c r="I63" s="39"/>
    </row>
    <row r="64" spans="1:9" x14ac:dyDescent="0.2">
      <c r="A64" s="38" t="s">
        <v>43</v>
      </c>
      <c r="B64" s="39"/>
      <c r="C64" s="39"/>
      <c r="D64" s="39"/>
      <c r="E64" s="40"/>
      <c r="F64" s="41"/>
      <c r="G64" s="40"/>
      <c r="H64" s="39"/>
      <c r="I64" s="39"/>
    </row>
    <row r="65" spans="1:9" x14ac:dyDescent="0.2">
      <c r="A65" s="38" t="s">
        <v>44</v>
      </c>
      <c r="B65" s="39"/>
      <c r="C65" s="39"/>
      <c r="D65" s="39"/>
      <c r="E65" s="40"/>
      <c r="F65" s="41"/>
      <c r="G65" s="40"/>
      <c r="H65" s="39"/>
      <c r="I65" s="39"/>
    </row>
    <row r="66" spans="1:9" x14ac:dyDescent="0.2">
      <c r="A66" s="39" t="s">
        <v>206</v>
      </c>
      <c r="B66" s="39" t="s">
        <v>205</v>
      </c>
      <c r="C66" s="39" t="s">
        <v>48</v>
      </c>
      <c r="D66" s="42">
        <v>800</v>
      </c>
      <c r="E66" s="40">
        <v>3917.4</v>
      </c>
      <c r="F66" s="41">
        <v>2.68690887482422</v>
      </c>
      <c r="G66" s="43"/>
      <c r="H66" s="43"/>
      <c r="I66" s="43">
        <v>7.4001999999999999</v>
      </c>
    </row>
    <row r="67" spans="1:9" x14ac:dyDescent="0.2">
      <c r="A67" s="39" t="s">
        <v>50</v>
      </c>
      <c r="B67" s="39" t="s">
        <v>49</v>
      </c>
      <c r="C67" s="39" t="s">
        <v>48</v>
      </c>
      <c r="D67" s="42">
        <v>500</v>
      </c>
      <c r="E67" s="40">
        <v>2466.41</v>
      </c>
      <c r="F67" s="41">
        <v>1.6916880885166701</v>
      </c>
      <c r="G67" s="43"/>
      <c r="H67" s="43"/>
      <c r="I67" s="43">
        <v>7.3102</v>
      </c>
    </row>
    <row r="68" spans="1:9" x14ac:dyDescent="0.2">
      <c r="A68" s="39" t="s">
        <v>277</v>
      </c>
      <c r="B68" s="39" t="s">
        <v>276</v>
      </c>
      <c r="C68" s="39" t="s">
        <v>47</v>
      </c>
      <c r="D68" s="42">
        <v>500</v>
      </c>
      <c r="E68" s="40">
        <v>2462.7550000000001</v>
      </c>
      <c r="F68" s="41">
        <v>1.6891811574048401</v>
      </c>
      <c r="G68" s="43"/>
      <c r="H68" s="43"/>
      <c r="I68" s="43">
        <v>7.36</v>
      </c>
    </row>
    <row r="69" spans="1:9" x14ac:dyDescent="0.2">
      <c r="A69" s="39" t="s">
        <v>52</v>
      </c>
      <c r="B69" s="39" t="s">
        <v>51</v>
      </c>
      <c r="C69" s="39" t="s">
        <v>53</v>
      </c>
      <c r="D69" s="42">
        <v>500</v>
      </c>
      <c r="E69" s="40">
        <v>2461.7775000000001</v>
      </c>
      <c r="F69" s="41">
        <v>1.68851069908424</v>
      </c>
      <c r="G69" s="43"/>
      <c r="H69" s="43"/>
      <c r="I69" s="43">
        <v>7.3598999999999997</v>
      </c>
    </row>
    <row r="70" spans="1:9" x14ac:dyDescent="0.2">
      <c r="A70" s="39" t="s">
        <v>56</v>
      </c>
      <c r="B70" s="39" t="s">
        <v>55</v>
      </c>
      <c r="C70" s="39" t="s">
        <v>48</v>
      </c>
      <c r="D70" s="42">
        <v>100</v>
      </c>
      <c r="E70" s="40">
        <v>491.197</v>
      </c>
      <c r="F70" s="41">
        <v>0.33690753524966399</v>
      </c>
      <c r="G70" s="43"/>
      <c r="H70" s="43"/>
      <c r="I70" s="43">
        <v>7.3501000000000003</v>
      </c>
    </row>
    <row r="71" spans="1:9" x14ac:dyDescent="0.2">
      <c r="A71" s="38" t="s">
        <v>25</v>
      </c>
      <c r="B71" s="38"/>
      <c r="C71" s="38"/>
      <c r="D71" s="38"/>
      <c r="E71" s="44">
        <f>SUM(E65:E70)</f>
        <v>11799.539499999999</v>
      </c>
      <c r="F71" s="45">
        <f>SUM(F65:F70)</f>
        <v>8.093196355079634</v>
      </c>
      <c r="G71" s="44"/>
      <c r="H71" s="38"/>
      <c r="I71" s="38"/>
    </row>
    <row r="72" spans="1:9" x14ac:dyDescent="0.2">
      <c r="A72" s="39"/>
      <c r="B72" s="39"/>
      <c r="C72" s="39"/>
      <c r="D72" s="39"/>
      <c r="E72" s="40"/>
      <c r="F72" s="41"/>
      <c r="G72" s="40"/>
      <c r="H72" s="39"/>
      <c r="I72" s="39"/>
    </row>
    <row r="73" spans="1:9" x14ac:dyDescent="0.2">
      <c r="A73" s="38" t="s">
        <v>57</v>
      </c>
      <c r="B73" s="39"/>
      <c r="C73" s="39"/>
      <c r="D73" s="39"/>
      <c r="E73" s="40"/>
      <c r="F73" s="41"/>
      <c r="G73" s="40"/>
      <c r="H73" s="39"/>
      <c r="I73" s="39"/>
    </row>
    <row r="74" spans="1:9" x14ac:dyDescent="0.2">
      <c r="A74" s="39" t="s">
        <v>279</v>
      </c>
      <c r="B74" s="39" t="s">
        <v>278</v>
      </c>
      <c r="C74" s="39" t="s">
        <v>54</v>
      </c>
      <c r="D74" s="42">
        <v>500</v>
      </c>
      <c r="E74" s="40">
        <v>2490.665</v>
      </c>
      <c r="F74" s="41">
        <v>1.70832437144894</v>
      </c>
      <c r="G74" s="43"/>
      <c r="H74" s="43"/>
      <c r="I74" s="43">
        <v>7.6001000000000003</v>
      </c>
    </row>
    <row r="75" spans="1:9" x14ac:dyDescent="0.2">
      <c r="A75" s="39" t="s">
        <v>59</v>
      </c>
      <c r="B75" s="39" t="s">
        <v>58</v>
      </c>
      <c r="C75" s="39" t="s">
        <v>48</v>
      </c>
      <c r="D75" s="42">
        <v>500</v>
      </c>
      <c r="E75" s="40">
        <v>2442.3674999999998</v>
      </c>
      <c r="F75" s="41">
        <v>1.6751975573932301</v>
      </c>
      <c r="G75" s="43"/>
      <c r="H75" s="43"/>
      <c r="I75" s="43">
        <v>7.9751000000000003</v>
      </c>
    </row>
    <row r="76" spans="1:9" x14ac:dyDescent="0.2">
      <c r="A76" s="39" t="s">
        <v>208</v>
      </c>
      <c r="B76" s="39" t="s">
        <v>207</v>
      </c>
      <c r="C76" s="39" t="s">
        <v>48</v>
      </c>
      <c r="D76" s="42">
        <v>500</v>
      </c>
      <c r="E76" s="40">
        <v>2440.2824999999998</v>
      </c>
      <c r="F76" s="41">
        <v>1.6737674749395599</v>
      </c>
      <c r="G76" s="43"/>
      <c r="H76" s="43"/>
      <c r="I76" s="43">
        <v>7.9751000000000003</v>
      </c>
    </row>
    <row r="77" spans="1:9" x14ac:dyDescent="0.2">
      <c r="A77" s="38" t="s">
        <v>25</v>
      </c>
      <c r="B77" s="38"/>
      <c r="C77" s="38"/>
      <c r="D77" s="38"/>
      <c r="E77" s="44">
        <f>SUM(E73:E76)</f>
        <v>7373.3149999999987</v>
      </c>
      <c r="F77" s="45">
        <f>SUM(F73:F76)</f>
        <v>5.0572894037817306</v>
      </c>
      <c r="G77" s="44"/>
      <c r="H77" s="38"/>
      <c r="I77" s="38"/>
    </row>
    <row r="78" spans="1:9" x14ac:dyDescent="0.2">
      <c r="A78" s="39"/>
      <c r="B78" s="39"/>
      <c r="C78" s="39"/>
      <c r="D78" s="39"/>
      <c r="E78" s="40"/>
      <c r="F78" s="41"/>
      <c r="G78" s="40"/>
      <c r="H78" s="39"/>
      <c r="I78" s="39"/>
    </row>
    <row r="79" spans="1:9" x14ac:dyDescent="0.2">
      <c r="A79" s="38" t="s">
        <v>67</v>
      </c>
      <c r="B79" s="39"/>
      <c r="C79" s="39"/>
      <c r="D79" s="39"/>
      <c r="E79" s="40"/>
      <c r="F79" s="41"/>
      <c r="G79" s="40"/>
      <c r="H79" s="39"/>
      <c r="I79" s="39"/>
    </row>
    <row r="80" spans="1:9" x14ac:dyDescent="0.2">
      <c r="A80" s="39" t="s">
        <v>215</v>
      </c>
      <c r="B80" s="21" t="s">
        <v>801</v>
      </c>
      <c r="C80" s="39" t="s">
        <v>68</v>
      </c>
      <c r="D80" s="42">
        <v>15000000</v>
      </c>
      <c r="E80" s="40">
        <v>15037.615</v>
      </c>
      <c r="F80" s="41">
        <v>10.314162760935799</v>
      </c>
      <c r="G80" s="43"/>
      <c r="H80" s="43"/>
      <c r="I80" s="43">
        <v>7.3919881300499899</v>
      </c>
    </row>
    <row r="81" spans="1:9" x14ac:dyDescent="0.2">
      <c r="A81" s="39" t="s">
        <v>70</v>
      </c>
      <c r="B81" s="39" t="s">
        <v>69</v>
      </c>
      <c r="C81" s="39" t="s">
        <v>68</v>
      </c>
      <c r="D81" s="42">
        <v>480000</v>
      </c>
      <c r="E81" s="40">
        <v>497.52287999999999</v>
      </c>
      <c r="F81" s="41">
        <v>0.34124639855519101</v>
      </c>
      <c r="G81" s="43"/>
      <c r="H81" s="43"/>
      <c r="I81" s="43">
        <v>7.3963143842000001</v>
      </c>
    </row>
    <row r="82" spans="1:9" x14ac:dyDescent="0.2">
      <c r="A82" s="38" t="s">
        <v>25</v>
      </c>
      <c r="B82" s="38"/>
      <c r="C82" s="38"/>
      <c r="D82" s="38"/>
      <c r="E82" s="44">
        <f>SUM(E80:E81)</f>
        <v>15535.13788</v>
      </c>
      <c r="F82" s="45">
        <f>SUM(F80:F81)</f>
        <v>10.65540915949099</v>
      </c>
      <c r="G82" s="44"/>
      <c r="H82" s="38"/>
      <c r="I82" s="38"/>
    </row>
    <row r="83" spans="1:9" x14ac:dyDescent="0.2">
      <c r="A83" s="39"/>
      <c r="B83" s="39"/>
      <c r="C83" s="39"/>
      <c r="D83" s="39"/>
      <c r="E83" s="40"/>
      <c r="F83" s="41"/>
      <c r="G83" s="40"/>
      <c r="H83" s="39"/>
      <c r="I83" s="39"/>
    </row>
    <row r="84" spans="1:9" x14ac:dyDescent="0.2">
      <c r="A84" s="38" t="s">
        <v>26</v>
      </c>
      <c r="B84" s="38"/>
      <c r="C84" s="38"/>
      <c r="D84" s="38"/>
      <c r="E84" s="44">
        <f>E51+E55+E62+E71+E77+E82</f>
        <v>136096.7760484</v>
      </c>
      <c r="F84" s="45">
        <f>F51+F55+F62+F71+F77+F82</f>
        <v>93.347535457040536</v>
      </c>
      <c r="G84" s="44"/>
      <c r="H84" s="38"/>
      <c r="I84" s="38"/>
    </row>
    <row r="85" spans="1:9" x14ac:dyDescent="0.2">
      <c r="A85" s="38"/>
      <c r="B85" s="38"/>
      <c r="C85" s="38"/>
      <c r="D85" s="38"/>
      <c r="E85" s="44"/>
      <c r="F85" s="45"/>
      <c r="G85" s="44"/>
      <c r="H85" s="38"/>
      <c r="I85" s="38"/>
    </row>
    <row r="86" spans="1:9" x14ac:dyDescent="0.2">
      <c r="A86" s="38" t="s">
        <v>255</v>
      </c>
      <c r="B86" s="38"/>
      <c r="C86" s="38"/>
      <c r="D86" s="38"/>
      <c r="E86" s="90">
        <v>3767.0181699999998</v>
      </c>
      <c r="F86" s="90">
        <f>E86/E90*100</f>
        <v>2.5837633513547509</v>
      </c>
      <c r="G86" s="44"/>
      <c r="H86" s="38"/>
      <c r="I86" s="38"/>
    </row>
    <row r="87" spans="1:9" x14ac:dyDescent="0.2">
      <c r="A87" s="38"/>
      <c r="B87" s="38"/>
      <c r="C87" s="38"/>
      <c r="D87" s="38"/>
      <c r="E87" s="44"/>
      <c r="F87" s="45"/>
      <c r="G87" s="44"/>
      <c r="H87" s="38"/>
      <c r="I87" s="38"/>
    </row>
    <row r="88" spans="1:9" x14ac:dyDescent="0.2">
      <c r="A88" s="38" t="s">
        <v>28</v>
      </c>
      <c r="B88" s="38"/>
      <c r="C88" s="38"/>
      <c r="D88" s="38"/>
      <c r="E88" s="44">
        <f>E90-(E51+E55+E62+E71+E77+E82+E86)</f>
        <v>5931.9950138000131</v>
      </c>
      <c r="F88" s="45">
        <f>F90-(F51+F55+F62+F71+F77+F82+F86)</f>
        <v>4.0687011916047169</v>
      </c>
      <c r="G88" s="44"/>
      <c r="H88" s="38"/>
      <c r="I88" s="38"/>
    </row>
    <row r="89" spans="1:9" x14ac:dyDescent="0.2">
      <c r="A89" s="39"/>
      <c r="B89" s="39"/>
      <c r="C89" s="39"/>
      <c r="D89" s="39"/>
      <c r="E89" s="40"/>
      <c r="F89" s="41"/>
      <c r="G89" s="40"/>
      <c r="H89" s="39"/>
      <c r="I89" s="39"/>
    </row>
    <row r="90" spans="1:9" x14ac:dyDescent="0.2">
      <c r="A90" s="46" t="s">
        <v>27</v>
      </c>
      <c r="B90" s="46"/>
      <c r="C90" s="46"/>
      <c r="D90" s="46"/>
      <c r="E90" s="47">
        <v>145795.78923220001</v>
      </c>
      <c r="F90" s="48">
        <v>100</v>
      </c>
      <c r="G90" s="47"/>
      <c r="H90" s="46"/>
      <c r="I90" s="46"/>
    </row>
    <row r="92" spans="1:9" x14ac:dyDescent="0.2">
      <c r="A92" s="14" t="s">
        <v>63</v>
      </c>
    </row>
    <row r="93" spans="1:9" x14ac:dyDescent="0.2">
      <c r="A93" s="14" t="s">
        <v>31</v>
      </c>
    </row>
    <row r="95" spans="1:9" x14ac:dyDescent="0.2">
      <c r="A95" s="14" t="s">
        <v>32</v>
      </c>
    </row>
    <row r="96" spans="1:9" x14ac:dyDescent="0.2">
      <c r="A96" s="14" t="s">
        <v>33</v>
      </c>
    </row>
    <row r="97" spans="1:4" x14ac:dyDescent="0.2">
      <c r="A97" s="14" t="s">
        <v>34</v>
      </c>
      <c r="B97" s="14"/>
      <c r="C97" s="30" t="s">
        <v>36</v>
      </c>
      <c r="D97" s="14" t="s">
        <v>35</v>
      </c>
    </row>
    <row r="98" spans="1:4" x14ac:dyDescent="0.2">
      <c r="A98" s="7" t="s">
        <v>71</v>
      </c>
      <c r="C98" s="31">
        <v>10.4475</v>
      </c>
      <c r="D98" s="31">
        <v>11.6325</v>
      </c>
    </row>
    <row r="99" spans="1:4" x14ac:dyDescent="0.2">
      <c r="A99" s="7" t="s">
        <v>79</v>
      </c>
      <c r="C99" s="31">
        <v>10.4475</v>
      </c>
      <c r="D99" s="31">
        <v>11.6325</v>
      </c>
    </row>
    <row r="100" spans="1:4" x14ac:dyDescent="0.2">
      <c r="A100" s="7" t="s">
        <v>72</v>
      </c>
      <c r="C100" s="31">
        <v>10.5923</v>
      </c>
      <c r="D100" s="31">
        <v>11.903700000000001</v>
      </c>
    </row>
    <row r="101" spans="1:4" x14ac:dyDescent="0.2">
      <c r="A101" s="7" t="s">
        <v>80</v>
      </c>
      <c r="C101" s="31">
        <v>10.5923</v>
      </c>
      <c r="D101" s="31">
        <v>11.903700000000001</v>
      </c>
    </row>
    <row r="103" spans="1:4" x14ac:dyDescent="0.2">
      <c r="A103" s="7" t="s">
        <v>37</v>
      </c>
    </row>
    <row r="105" spans="1:4" x14ac:dyDescent="0.2">
      <c r="A105" s="14" t="s">
        <v>38</v>
      </c>
      <c r="D105" s="30" t="s">
        <v>39</v>
      </c>
    </row>
    <row r="107" spans="1:4" x14ac:dyDescent="0.2">
      <c r="A107" s="14" t="s">
        <v>256</v>
      </c>
      <c r="D107" s="32" t="s">
        <v>280</v>
      </c>
    </row>
    <row r="109" spans="1:4" x14ac:dyDescent="0.2">
      <c r="A109" s="14" t="s">
        <v>258</v>
      </c>
      <c r="D109" s="32">
        <f>ABS(+H51+H55)</f>
        <v>16.684103243379301</v>
      </c>
    </row>
    <row r="111" spans="1:4" x14ac:dyDescent="0.2">
      <c r="A111" s="14" t="s">
        <v>259</v>
      </c>
      <c r="D111" s="49">
        <v>1.3996</v>
      </c>
    </row>
    <row r="113" spans="1:9" x14ac:dyDescent="0.2">
      <c r="A113" s="14" t="s">
        <v>260</v>
      </c>
      <c r="D113" s="32">
        <v>1.8564615239282087</v>
      </c>
      <c r="E113" s="10" t="s">
        <v>40</v>
      </c>
    </row>
    <row r="115" spans="1:9" x14ac:dyDescent="0.2">
      <c r="A115" s="14" t="s">
        <v>261</v>
      </c>
      <c r="D115" s="30" t="s">
        <v>39</v>
      </c>
    </row>
    <row r="117" spans="1:9" x14ac:dyDescent="0.2">
      <c r="A117" s="57" t="s">
        <v>835</v>
      </c>
      <c r="B117" s="56"/>
      <c r="C117" s="56"/>
      <c r="D117" s="30"/>
    </row>
    <row r="118" spans="1:9" x14ac:dyDescent="0.2">
      <c r="A118" s="56"/>
      <c r="B118" s="56"/>
      <c r="C118" s="56"/>
      <c r="D118" s="30"/>
    </row>
    <row r="119" spans="1:9" x14ac:dyDescent="0.2">
      <c r="A119" s="58" t="s">
        <v>832</v>
      </c>
      <c r="B119" s="58" t="s">
        <v>833</v>
      </c>
      <c r="C119" s="58" t="s">
        <v>834</v>
      </c>
      <c r="D119" s="59" t="s">
        <v>3</v>
      </c>
    </row>
    <row r="120" spans="1:9" x14ac:dyDescent="0.2">
      <c r="A120" s="60" t="s">
        <v>146</v>
      </c>
      <c r="B120" s="61">
        <v>104252</v>
      </c>
      <c r="C120" s="62">
        <v>584.69734200000005</v>
      </c>
      <c r="D120" s="63">
        <f>C120/E90</f>
        <v>4.0103856570836106E-3</v>
      </c>
    </row>
    <row r="122" spans="1:9" x14ac:dyDescent="0.2">
      <c r="A122" s="14" t="s">
        <v>802</v>
      </c>
      <c r="G122" s="11"/>
      <c r="H122" s="11"/>
      <c r="I122" s="11"/>
    </row>
    <row r="123" spans="1:9" x14ac:dyDescent="0.2">
      <c r="G123" s="11"/>
      <c r="H123" s="11"/>
      <c r="I123" s="11"/>
    </row>
    <row r="124" spans="1:9" x14ac:dyDescent="0.2">
      <c r="A124" s="53" t="s">
        <v>804</v>
      </c>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A140" s="53" t="s">
        <v>808</v>
      </c>
      <c r="G140" s="11"/>
      <c r="H140" s="11"/>
      <c r="I140" s="11"/>
    </row>
    <row r="141" spans="1:9" x14ac:dyDescent="0.2">
      <c r="G141" s="11"/>
      <c r="H141" s="11"/>
      <c r="I141" s="11"/>
    </row>
    <row r="142" spans="1:9" x14ac:dyDescent="0.2">
      <c r="A142" s="53" t="s">
        <v>805</v>
      </c>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row r="155" spans="7:9" x14ac:dyDescent="0.2">
      <c r="G155" s="11"/>
      <c r="H155" s="11"/>
      <c r="I155" s="11"/>
    </row>
  </sheetData>
  <mergeCells count="1">
    <mergeCell ref="A1:I1"/>
  </mergeCells>
  <conditionalFormatting sqref="F2:F3 F258:F65541">
    <cfRule type="cellIs" dxfId="58" priority="3" stopIfTrue="1" operator="between">
      <formula>0.009</formula>
      <formula>-0.009</formula>
    </cfRule>
  </conditionalFormatting>
  <conditionalFormatting sqref="F5:F121">
    <cfRule type="cellIs" dxfId="57" priority="1" stopIfTrue="1" operator="between">
      <formula>0.009</formula>
      <formula>-0.009</formula>
    </cfRule>
  </conditionalFormatting>
  <conditionalFormatting sqref="F122:I155">
    <cfRule type="cellIs" dxfId="56"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7"/>
  <sheetViews>
    <sheetView workbookViewId="0">
      <selection sqref="A1:F1"/>
    </sheetView>
  </sheetViews>
  <sheetFormatPr defaultColWidth="9.140625" defaultRowHeight="11.25" x14ac:dyDescent="0.2"/>
  <cols>
    <col min="1" max="1" width="40.5703125" style="7" bestFit="1" customWidth="1"/>
    <col min="2" max="2" width="32.140625" style="7" bestFit="1" customWidth="1"/>
    <col min="3" max="3" width="23.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3" t="s">
        <v>11</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85</v>
      </c>
      <c r="B7" s="21" t="s">
        <v>84</v>
      </c>
      <c r="C7" s="21" t="s">
        <v>86</v>
      </c>
      <c r="D7" s="24">
        <v>700000</v>
      </c>
      <c r="E7" s="22">
        <v>10911.6</v>
      </c>
      <c r="F7" s="23">
        <v>7.1608683503175499</v>
      </c>
    </row>
    <row r="8" spans="1:6" x14ac:dyDescent="0.2">
      <c r="A8" s="21" t="s">
        <v>88</v>
      </c>
      <c r="B8" s="21" t="s">
        <v>87</v>
      </c>
      <c r="C8" s="21" t="s">
        <v>86</v>
      </c>
      <c r="D8" s="24">
        <v>800000</v>
      </c>
      <c r="E8" s="22">
        <v>7479.6</v>
      </c>
      <c r="F8" s="23">
        <v>4.9085771942735397</v>
      </c>
    </row>
    <row r="9" spans="1:6" x14ac:dyDescent="0.2">
      <c r="A9" s="21" t="s">
        <v>118</v>
      </c>
      <c r="B9" s="21" t="s">
        <v>117</v>
      </c>
      <c r="C9" s="21" t="s">
        <v>86</v>
      </c>
      <c r="D9" s="24">
        <v>950000</v>
      </c>
      <c r="E9" s="22">
        <v>5365.125</v>
      </c>
      <c r="F9" s="23">
        <v>3.5209276190473799</v>
      </c>
    </row>
    <row r="10" spans="1:6" x14ac:dyDescent="0.2">
      <c r="A10" s="21" t="s">
        <v>98</v>
      </c>
      <c r="B10" s="21" t="s">
        <v>97</v>
      </c>
      <c r="C10" s="21" t="s">
        <v>94</v>
      </c>
      <c r="D10" s="24">
        <v>400000</v>
      </c>
      <c r="E10" s="22">
        <v>5363.6</v>
      </c>
      <c r="F10" s="23">
        <v>3.5199268195098101</v>
      </c>
    </row>
    <row r="11" spans="1:6" x14ac:dyDescent="0.2">
      <c r="A11" s="21" t="s">
        <v>282</v>
      </c>
      <c r="B11" s="21" t="s">
        <v>281</v>
      </c>
      <c r="C11" s="21" t="s">
        <v>107</v>
      </c>
      <c r="D11" s="24">
        <v>1100000</v>
      </c>
      <c r="E11" s="22">
        <v>5255.8</v>
      </c>
      <c r="F11" s="23">
        <v>3.4491817767879098</v>
      </c>
    </row>
    <row r="12" spans="1:6" x14ac:dyDescent="0.2">
      <c r="A12" s="21" t="s">
        <v>284</v>
      </c>
      <c r="B12" s="21" t="s">
        <v>283</v>
      </c>
      <c r="C12" s="21" t="s">
        <v>285</v>
      </c>
      <c r="D12" s="24">
        <v>1500000</v>
      </c>
      <c r="E12" s="22">
        <v>5132.25</v>
      </c>
      <c r="F12" s="23">
        <v>3.3681006076943101</v>
      </c>
    </row>
    <row r="13" spans="1:6" x14ac:dyDescent="0.2">
      <c r="A13" s="21" t="s">
        <v>112</v>
      </c>
      <c r="B13" s="21" t="s">
        <v>111</v>
      </c>
      <c r="C13" s="21" t="s">
        <v>113</v>
      </c>
      <c r="D13" s="24">
        <v>1900000</v>
      </c>
      <c r="E13" s="22">
        <v>4964.7</v>
      </c>
      <c r="F13" s="23">
        <v>3.2581439109591201</v>
      </c>
    </row>
    <row r="14" spans="1:6" x14ac:dyDescent="0.2">
      <c r="A14" s="21" t="s">
        <v>120</v>
      </c>
      <c r="B14" s="21" t="s">
        <v>119</v>
      </c>
      <c r="C14" s="21" t="s">
        <v>86</v>
      </c>
      <c r="D14" s="24">
        <v>330000</v>
      </c>
      <c r="E14" s="22">
        <v>4838.13</v>
      </c>
      <c r="F14" s="23">
        <v>3.1750808306501201</v>
      </c>
    </row>
    <row r="15" spans="1:6" x14ac:dyDescent="0.2">
      <c r="A15" s="21" t="s">
        <v>96</v>
      </c>
      <c r="B15" s="21" t="s">
        <v>95</v>
      </c>
      <c r="C15" s="21" t="s">
        <v>86</v>
      </c>
      <c r="D15" s="24">
        <v>450000</v>
      </c>
      <c r="E15" s="22">
        <v>4834.125</v>
      </c>
      <c r="F15" s="23">
        <v>3.17245250137274</v>
      </c>
    </row>
    <row r="16" spans="1:6" x14ac:dyDescent="0.2">
      <c r="A16" s="21" t="s">
        <v>122</v>
      </c>
      <c r="B16" s="21" t="s">
        <v>121</v>
      </c>
      <c r="C16" s="21" t="s">
        <v>123</v>
      </c>
      <c r="D16" s="24">
        <v>3400000</v>
      </c>
      <c r="E16" s="22">
        <v>4484.6000000000004</v>
      </c>
      <c r="F16" s="23">
        <v>2.9430725286698598</v>
      </c>
    </row>
    <row r="17" spans="1:6" x14ac:dyDescent="0.2">
      <c r="A17" s="21" t="s">
        <v>157</v>
      </c>
      <c r="B17" s="21" t="s">
        <v>156</v>
      </c>
      <c r="C17" s="21" t="s">
        <v>158</v>
      </c>
      <c r="D17" s="24">
        <v>2300000</v>
      </c>
      <c r="E17" s="22">
        <v>4483.8500000000004</v>
      </c>
      <c r="F17" s="23">
        <v>2.9425803321759698</v>
      </c>
    </row>
    <row r="18" spans="1:6" x14ac:dyDescent="0.2">
      <c r="A18" s="21" t="s">
        <v>287</v>
      </c>
      <c r="B18" s="21" t="s">
        <v>286</v>
      </c>
      <c r="C18" s="21" t="s">
        <v>227</v>
      </c>
      <c r="D18" s="24">
        <v>1000000</v>
      </c>
      <c r="E18" s="22">
        <v>4358</v>
      </c>
      <c r="F18" s="23">
        <v>2.8599897605011102</v>
      </c>
    </row>
    <row r="19" spans="1:6" x14ac:dyDescent="0.2">
      <c r="A19" s="21" t="s">
        <v>289</v>
      </c>
      <c r="B19" s="21" t="s">
        <v>288</v>
      </c>
      <c r="C19" s="21" t="s">
        <v>177</v>
      </c>
      <c r="D19" s="24">
        <v>190000</v>
      </c>
      <c r="E19" s="22">
        <v>3810.355</v>
      </c>
      <c r="F19" s="23">
        <v>2.50059116197205</v>
      </c>
    </row>
    <row r="20" spans="1:6" x14ac:dyDescent="0.2">
      <c r="A20" s="21" t="s">
        <v>155</v>
      </c>
      <c r="B20" s="21" t="s">
        <v>154</v>
      </c>
      <c r="C20" s="21" t="s">
        <v>94</v>
      </c>
      <c r="D20" s="24">
        <v>300000</v>
      </c>
      <c r="E20" s="22">
        <v>3662.85</v>
      </c>
      <c r="F20" s="23">
        <v>2.40378923686358</v>
      </c>
    </row>
    <row r="21" spans="1:6" x14ac:dyDescent="0.2">
      <c r="A21" s="21" t="s">
        <v>291</v>
      </c>
      <c r="B21" s="21" t="s">
        <v>290</v>
      </c>
      <c r="C21" s="21" t="s">
        <v>292</v>
      </c>
      <c r="D21" s="24">
        <v>710000</v>
      </c>
      <c r="E21" s="22">
        <v>3593.665</v>
      </c>
      <c r="F21" s="23">
        <v>2.3583857509571402</v>
      </c>
    </row>
    <row r="22" spans="1:6" x14ac:dyDescent="0.2">
      <c r="A22" s="21" t="s">
        <v>100</v>
      </c>
      <c r="B22" s="21" t="s">
        <v>99</v>
      </c>
      <c r="C22" s="21" t="s">
        <v>101</v>
      </c>
      <c r="D22" s="24">
        <v>600000</v>
      </c>
      <c r="E22" s="22">
        <v>3585.9</v>
      </c>
      <c r="F22" s="23">
        <v>2.3532898765903898</v>
      </c>
    </row>
    <row r="23" spans="1:6" x14ac:dyDescent="0.2">
      <c r="A23" s="21" t="s">
        <v>179</v>
      </c>
      <c r="B23" s="21" t="s">
        <v>178</v>
      </c>
      <c r="C23" s="21" t="s">
        <v>177</v>
      </c>
      <c r="D23" s="24">
        <v>830000</v>
      </c>
      <c r="E23" s="22">
        <v>3028.2550000000001</v>
      </c>
      <c r="F23" s="23">
        <v>1.98732865814279</v>
      </c>
    </row>
    <row r="24" spans="1:6" x14ac:dyDescent="0.2">
      <c r="A24" s="21" t="s">
        <v>253</v>
      </c>
      <c r="B24" s="21" t="s">
        <v>252</v>
      </c>
      <c r="C24" s="21" t="s">
        <v>177</v>
      </c>
      <c r="D24" s="24">
        <v>160000</v>
      </c>
      <c r="E24" s="22">
        <v>3000.88</v>
      </c>
      <c r="F24" s="23">
        <v>1.96936348611578</v>
      </c>
    </row>
    <row r="25" spans="1:6" x14ac:dyDescent="0.2">
      <c r="A25" s="21" t="s">
        <v>181</v>
      </c>
      <c r="B25" s="21" t="s">
        <v>180</v>
      </c>
      <c r="C25" s="21" t="s">
        <v>182</v>
      </c>
      <c r="D25" s="24">
        <v>170000</v>
      </c>
      <c r="E25" s="22">
        <v>2895.355</v>
      </c>
      <c r="F25" s="23">
        <v>1.90011143942535</v>
      </c>
    </row>
    <row r="26" spans="1:6" x14ac:dyDescent="0.2">
      <c r="A26" s="21" t="s">
        <v>160</v>
      </c>
      <c r="B26" s="21" t="s">
        <v>159</v>
      </c>
      <c r="C26" s="21" t="s">
        <v>161</v>
      </c>
      <c r="D26" s="24">
        <v>1000000</v>
      </c>
      <c r="E26" s="22">
        <v>2849.5</v>
      </c>
      <c r="F26" s="23">
        <v>1.8700185457888701</v>
      </c>
    </row>
    <row r="27" spans="1:6" x14ac:dyDescent="0.2">
      <c r="A27" s="21" t="s">
        <v>143</v>
      </c>
      <c r="B27" s="21" t="s">
        <v>142</v>
      </c>
      <c r="C27" s="21" t="s">
        <v>144</v>
      </c>
      <c r="D27" s="24">
        <v>200000</v>
      </c>
      <c r="E27" s="22">
        <v>2781.8</v>
      </c>
      <c r="F27" s="23">
        <v>1.8255896089403301</v>
      </c>
    </row>
    <row r="28" spans="1:6" x14ac:dyDescent="0.2">
      <c r="A28" s="21" t="s">
        <v>125</v>
      </c>
      <c r="B28" s="21" t="s">
        <v>124</v>
      </c>
      <c r="C28" s="21" t="s">
        <v>126</v>
      </c>
      <c r="D28" s="24">
        <v>1800000</v>
      </c>
      <c r="E28" s="22">
        <v>2626.2</v>
      </c>
      <c r="F28" s="23">
        <v>1.7234752430078</v>
      </c>
    </row>
    <row r="29" spans="1:6" x14ac:dyDescent="0.2">
      <c r="A29" s="21" t="s">
        <v>231</v>
      </c>
      <c r="B29" s="21" t="s">
        <v>230</v>
      </c>
      <c r="C29" s="21" t="s">
        <v>110</v>
      </c>
      <c r="D29" s="24">
        <v>720000</v>
      </c>
      <c r="E29" s="22">
        <v>2501.2800000000002</v>
      </c>
      <c r="F29" s="23">
        <v>1.6414949949853599</v>
      </c>
    </row>
    <row r="30" spans="1:6" x14ac:dyDescent="0.2">
      <c r="A30" s="21" t="s">
        <v>294</v>
      </c>
      <c r="B30" s="21" t="s">
        <v>293</v>
      </c>
      <c r="C30" s="21" t="s">
        <v>110</v>
      </c>
      <c r="D30" s="24">
        <v>1800000</v>
      </c>
      <c r="E30" s="22">
        <v>2487.6</v>
      </c>
      <c r="F30" s="23">
        <v>1.63251733093679</v>
      </c>
    </row>
    <row r="31" spans="1:6" x14ac:dyDescent="0.2">
      <c r="A31" s="21" t="s">
        <v>249</v>
      </c>
      <c r="B31" s="21" t="s">
        <v>248</v>
      </c>
      <c r="C31" s="21" t="s">
        <v>110</v>
      </c>
      <c r="D31" s="24">
        <v>2200000</v>
      </c>
      <c r="E31" s="22">
        <v>2458.5</v>
      </c>
      <c r="F31" s="23">
        <v>1.6134201069738301</v>
      </c>
    </row>
    <row r="32" spans="1:6" x14ac:dyDescent="0.2">
      <c r="A32" s="21" t="s">
        <v>176</v>
      </c>
      <c r="B32" s="21" t="s">
        <v>175</v>
      </c>
      <c r="C32" s="21" t="s">
        <v>177</v>
      </c>
      <c r="D32" s="24">
        <v>300000</v>
      </c>
      <c r="E32" s="22">
        <v>2449.5</v>
      </c>
      <c r="F32" s="23">
        <v>1.6075137490471501</v>
      </c>
    </row>
    <row r="33" spans="1:9" x14ac:dyDescent="0.2">
      <c r="A33" s="21" t="s">
        <v>163</v>
      </c>
      <c r="B33" s="21" t="s">
        <v>162</v>
      </c>
      <c r="C33" s="21" t="s">
        <v>164</v>
      </c>
      <c r="D33" s="24">
        <v>420000</v>
      </c>
      <c r="E33" s="22">
        <v>2362.92</v>
      </c>
      <c r="F33" s="23">
        <v>1.5506945857923999</v>
      </c>
    </row>
    <row r="34" spans="1:9" x14ac:dyDescent="0.2">
      <c r="A34" s="21" t="s">
        <v>247</v>
      </c>
      <c r="B34" s="21" t="s">
        <v>246</v>
      </c>
      <c r="C34" s="21" t="s">
        <v>113</v>
      </c>
      <c r="D34" s="24">
        <v>1100000</v>
      </c>
      <c r="E34" s="22">
        <v>2298.4499999999998</v>
      </c>
      <c r="F34" s="23">
        <v>1.50838537517755</v>
      </c>
    </row>
    <row r="35" spans="1:9" x14ac:dyDescent="0.2">
      <c r="A35" s="21" t="s">
        <v>296</v>
      </c>
      <c r="B35" s="21" t="s">
        <v>295</v>
      </c>
      <c r="C35" s="21" t="s">
        <v>86</v>
      </c>
      <c r="D35" s="24">
        <v>1500000</v>
      </c>
      <c r="E35" s="22">
        <v>2195.25</v>
      </c>
      <c r="F35" s="23">
        <v>1.4406591376181901</v>
      </c>
    </row>
    <row r="36" spans="1:9" x14ac:dyDescent="0.2">
      <c r="A36" s="21" t="s">
        <v>134</v>
      </c>
      <c r="B36" s="21" t="s">
        <v>133</v>
      </c>
      <c r="C36" s="21" t="s">
        <v>135</v>
      </c>
      <c r="D36" s="24">
        <v>1600000</v>
      </c>
      <c r="E36" s="22">
        <v>2046.4</v>
      </c>
      <c r="F36" s="23">
        <v>1.3429745401306701</v>
      </c>
    </row>
    <row r="37" spans="1:9" x14ac:dyDescent="0.2">
      <c r="A37" s="21" t="s">
        <v>298</v>
      </c>
      <c r="B37" s="21" t="s">
        <v>297</v>
      </c>
      <c r="C37" s="21" t="s">
        <v>123</v>
      </c>
      <c r="D37" s="24">
        <v>700000</v>
      </c>
      <c r="E37" s="22">
        <v>2019.5</v>
      </c>
      <c r="F37" s="23">
        <v>1.32532109254979</v>
      </c>
    </row>
    <row r="38" spans="1:9" x14ac:dyDescent="0.2">
      <c r="A38" s="21" t="s">
        <v>300</v>
      </c>
      <c r="B38" s="21" t="s">
        <v>299</v>
      </c>
      <c r="C38" s="21" t="s">
        <v>123</v>
      </c>
      <c r="D38" s="24">
        <v>900000</v>
      </c>
      <c r="E38" s="22">
        <v>1825.2</v>
      </c>
      <c r="F38" s="23">
        <v>1.1978093875325</v>
      </c>
    </row>
    <row r="39" spans="1:9" x14ac:dyDescent="0.2">
      <c r="A39" s="21" t="s">
        <v>302</v>
      </c>
      <c r="B39" s="21" t="s">
        <v>301</v>
      </c>
      <c r="C39" s="21" t="s">
        <v>303</v>
      </c>
      <c r="D39" s="24">
        <v>300000</v>
      </c>
      <c r="E39" s="22">
        <v>1546.95</v>
      </c>
      <c r="F39" s="23">
        <v>1.0152044882990301</v>
      </c>
    </row>
    <row r="40" spans="1:9" x14ac:dyDescent="0.2">
      <c r="A40" s="21" t="s">
        <v>305</v>
      </c>
      <c r="B40" s="21" t="s">
        <v>304</v>
      </c>
      <c r="C40" s="21" t="s">
        <v>144</v>
      </c>
      <c r="D40" s="24">
        <v>1300000</v>
      </c>
      <c r="E40" s="22">
        <v>1511.25</v>
      </c>
      <c r="F40" s="23">
        <v>0.99177593518983398</v>
      </c>
    </row>
    <row r="41" spans="1:9" x14ac:dyDescent="0.2">
      <c r="A41" s="21" t="s">
        <v>307</v>
      </c>
      <c r="B41" s="21" t="s">
        <v>306</v>
      </c>
      <c r="C41" s="21" t="s">
        <v>161</v>
      </c>
      <c r="D41" s="24">
        <v>60000</v>
      </c>
      <c r="E41" s="22">
        <v>1469.61</v>
      </c>
      <c r="F41" s="23">
        <v>0.96444918584901995</v>
      </c>
    </row>
    <row r="42" spans="1:9" x14ac:dyDescent="0.2">
      <c r="A42" s="21" t="s">
        <v>198</v>
      </c>
      <c r="B42" s="21" t="s">
        <v>197</v>
      </c>
      <c r="C42" s="21" t="s">
        <v>129</v>
      </c>
      <c r="D42" s="24">
        <v>200000</v>
      </c>
      <c r="E42" s="22">
        <v>1396.6</v>
      </c>
      <c r="F42" s="23">
        <v>0.916535497823737</v>
      </c>
    </row>
    <row r="43" spans="1:9" x14ac:dyDescent="0.2">
      <c r="A43" s="21" t="s">
        <v>191</v>
      </c>
      <c r="B43" s="21" t="s">
        <v>190</v>
      </c>
      <c r="C43" s="21" t="s">
        <v>192</v>
      </c>
      <c r="D43" s="24">
        <v>55000</v>
      </c>
      <c r="E43" s="22">
        <v>1388.2</v>
      </c>
      <c r="F43" s="23">
        <v>0.911022897092161</v>
      </c>
    </row>
    <row r="44" spans="1:9" x14ac:dyDescent="0.2">
      <c r="A44" s="21" t="s">
        <v>309</v>
      </c>
      <c r="B44" s="21" t="s">
        <v>308</v>
      </c>
      <c r="C44" s="21" t="s">
        <v>310</v>
      </c>
      <c r="D44" s="24">
        <v>275000</v>
      </c>
      <c r="E44" s="22">
        <v>640.20000000000005</v>
      </c>
      <c r="F44" s="23">
        <v>0.42013892718513302</v>
      </c>
    </row>
    <row r="45" spans="1:9" x14ac:dyDescent="0.2">
      <c r="A45" s="21" t="s">
        <v>312</v>
      </c>
      <c r="B45" s="21" t="s">
        <v>311</v>
      </c>
      <c r="C45" s="21" t="s">
        <v>313</v>
      </c>
      <c r="D45" s="24">
        <v>10000</v>
      </c>
      <c r="E45" s="22">
        <v>604.71</v>
      </c>
      <c r="F45" s="23">
        <v>0.39684818909422298</v>
      </c>
    </row>
    <row r="46" spans="1:9" x14ac:dyDescent="0.2">
      <c r="A46" s="21" t="s">
        <v>314</v>
      </c>
      <c r="B46" s="21" t="s">
        <v>839</v>
      </c>
      <c r="C46" s="21" t="s">
        <v>101</v>
      </c>
      <c r="D46" s="24">
        <v>658</v>
      </c>
      <c r="E46" s="22">
        <v>3.8453520000000001</v>
      </c>
      <c r="F46" s="23">
        <v>2.5235583629009701E-3</v>
      </c>
    </row>
    <row r="47" spans="1:9" x14ac:dyDescent="0.2">
      <c r="A47" s="20" t="s">
        <v>25</v>
      </c>
      <c r="B47" s="20"/>
      <c r="C47" s="20"/>
      <c r="D47" s="20"/>
      <c r="E47" s="25">
        <f>SUM(E7:E46)</f>
        <v>130512.105352</v>
      </c>
      <c r="F47" s="26">
        <f>SUM(F7:F46)</f>
        <v>85.650134219403768</v>
      </c>
      <c r="G47" s="14"/>
      <c r="H47" s="14"/>
      <c r="I47" s="14"/>
    </row>
    <row r="48" spans="1:9" x14ac:dyDescent="0.2">
      <c r="A48" s="21"/>
      <c r="B48" s="21"/>
      <c r="C48" s="21"/>
      <c r="D48" s="21"/>
      <c r="E48" s="22"/>
      <c r="F48" s="23"/>
    </row>
    <row r="49" spans="1:9" x14ac:dyDescent="0.2">
      <c r="A49" s="20" t="s">
        <v>315</v>
      </c>
      <c r="B49" s="21"/>
      <c r="C49" s="21"/>
      <c r="D49" s="21"/>
      <c r="E49" s="22"/>
      <c r="F49" s="23"/>
    </row>
    <row r="50" spans="1:9" x14ac:dyDescent="0.2">
      <c r="A50" s="21" t="s">
        <v>317</v>
      </c>
      <c r="B50" s="21" t="s">
        <v>316</v>
      </c>
      <c r="C50" s="21" t="s">
        <v>425</v>
      </c>
      <c r="D50" s="24">
        <v>1700000</v>
      </c>
      <c r="E50" s="22">
        <v>4070.14</v>
      </c>
      <c r="F50" s="23">
        <v>2.6710781835259199</v>
      </c>
    </row>
    <row r="51" spans="1:9" x14ac:dyDescent="0.2">
      <c r="A51" s="20" t="s">
        <v>25</v>
      </c>
      <c r="B51" s="20"/>
      <c r="C51" s="20"/>
      <c r="D51" s="20"/>
      <c r="E51" s="25">
        <f>SUM(E49:E50)</f>
        <v>4070.14</v>
      </c>
      <c r="F51" s="26">
        <f>SUM(F49:F50)</f>
        <v>2.6710781835259199</v>
      </c>
      <c r="G51" s="14"/>
      <c r="H51" s="14"/>
      <c r="I51" s="14"/>
    </row>
    <row r="52" spans="1:9" x14ac:dyDescent="0.2">
      <c r="A52" s="21"/>
      <c r="B52" s="21"/>
      <c r="C52" s="21"/>
      <c r="D52" s="21"/>
      <c r="E52" s="22"/>
      <c r="F52" s="23"/>
    </row>
    <row r="53" spans="1:9" x14ac:dyDescent="0.2">
      <c r="A53" s="20" t="s">
        <v>318</v>
      </c>
      <c r="B53" s="21"/>
      <c r="C53" s="21"/>
      <c r="D53" s="21"/>
      <c r="E53" s="22"/>
      <c r="F53" s="23"/>
    </row>
    <row r="54" spans="1:9" x14ac:dyDescent="0.2">
      <c r="A54" s="21" t="s">
        <v>320</v>
      </c>
      <c r="B54" s="21" t="s">
        <v>319</v>
      </c>
      <c r="C54" s="21" t="s">
        <v>167</v>
      </c>
      <c r="D54" s="24">
        <v>46000</v>
      </c>
      <c r="E54" s="22">
        <v>2699.3298869999999</v>
      </c>
      <c r="F54" s="23">
        <v>1.7714676083145</v>
      </c>
    </row>
    <row r="55" spans="1:9" x14ac:dyDescent="0.2">
      <c r="A55" s="20" t="s">
        <v>25</v>
      </c>
      <c r="B55" s="20"/>
      <c r="C55" s="20"/>
      <c r="D55" s="20"/>
      <c r="E55" s="25">
        <f>SUM(E53:E54)</f>
        <v>2699.3298869999999</v>
      </c>
      <c r="F55" s="26">
        <f>SUM(F53:F54)</f>
        <v>1.7714676083145</v>
      </c>
      <c r="G55" s="14"/>
      <c r="H55" s="14"/>
      <c r="I55" s="14"/>
    </row>
    <row r="56" spans="1:9" x14ac:dyDescent="0.2">
      <c r="A56" s="21"/>
      <c r="B56" s="21"/>
      <c r="C56" s="21"/>
      <c r="D56" s="21"/>
      <c r="E56" s="22"/>
      <c r="F56" s="23"/>
    </row>
    <row r="57" spans="1:9" x14ac:dyDescent="0.2">
      <c r="A57" s="20" t="s">
        <v>26</v>
      </c>
      <c r="B57" s="20"/>
      <c r="C57" s="20"/>
      <c r="D57" s="20"/>
      <c r="E57" s="25">
        <f>E47+E51+E55</f>
        <v>137281.575239</v>
      </c>
      <c r="F57" s="26">
        <f>F47+F51+F55</f>
        <v>90.092680011244184</v>
      </c>
      <c r="G57" s="14"/>
      <c r="H57" s="14"/>
      <c r="I57" s="14"/>
    </row>
    <row r="58" spans="1:9" x14ac:dyDescent="0.2">
      <c r="A58" s="20"/>
      <c r="B58" s="20"/>
      <c r="C58" s="20"/>
      <c r="D58" s="20"/>
      <c r="E58" s="25"/>
      <c r="F58" s="26"/>
      <c r="G58" s="14"/>
      <c r="H58" s="14"/>
      <c r="I58" s="14"/>
    </row>
    <row r="59" spans="1:9" x14ac:dyDescent="0.2">
      <c r="A59" s="20" t="s">
        <v>28</v>
      </c>
      <c r="B59" s="20"/>
      <c r="C59" s="20"/>
      <c r="D59" s="20"/>
      <c r="E59" s="25">
        <f>E61-(E47+E51+E55)</f>
        <v>15096.592689699988</v>
      </c>
      <c r="F59" s="26">
        <f>F61-(F47+F51+F55)</f>
        <v>9.9073199887558161</v>
      </c>
      <c r="G59" s="14"/>
      <c r="H59" s="14"/>
      <c r="I59" s="14"/>
    </row>
    <row r="60" spans="1:9" x14ac:dyDescent="0.2">
      <c r="A60" s="20"/>
      <c r="B60" s="20"/>
      <c r="C60" s="20"/>
      <c r="D60" s="20"/>
      <c r="E60" s="25"/>
      <c r="F60" s="26"/>
      <c r="G60" s="14"/>
      <c r="H60" s="14"/>
      <c r="I60" s="14"/>
    </row>
    <row r="61" spans="1:9" x14ac:dyDescent="0.2">
      <c r="A61" s="27" t="s">
        <v>27</v>
      </c>
      <c r="B61" s="27"/>
      <c r="C61" s="27"/>
      <c r="D61" s="27"/>
      <c r="E61" s="28">
        <v>152378.16792869999</v>
      </c>
      <c r="F61" s="29">
        <v>100</v>
      </c>
      <c r="G61" s="14"/>
      <c r="H61" s="14"/>
      <c r="I61" s="14"/>
    </row>
    <row r="62" spans="1:9" x14ac:dyDescent="0.2">
      <c r="F62" s="15" t="s">
        <v>29</v>
      </c>
    </row>
    <row r="63" spans="1:9" x14ac:dyDescent="0.2">
      <c r="A63" s="14" t="s">
        <v>31</v>
      </c>
    </row>
    <row r="64" spans="1:9" x14ac:dyDescent="0.2">
      <c r="A64" s="14" t="s">
        <v>42</v>
      </c>
    </row>
    <row r="65" spans="1:4" x14ac:dyDescent="0.2">
      <c r="A65" s="7" t="s">
        <v>838</v>
      </c>
    </row>
    <row r="66" spans="1:4" x14ac:dyDescent="0.2">
      <c r="A66" s="14" t="s">
        <v>32</v>
      </c>
    </row>
    <row r="67" spans="1:4" x14ac:dyDescent="0.2">
      <c r="A67" s="14" t="s">
        <v>33</v>
      </c>
    </row>
    <row r="68" spans="1:4" x14ac:dyDescent="0.2">
      <c r="A68" s="14" t="s">
        <v>34</v>
      </c>
      <c r="B68" s="14"/>
      <c r="C68" s="30" t="s">
        <v>36</v>
      </c>
      <c r="D68" s="14" t="s">
        <v>35</v>
      </c>
    </row>
    <row r="69" spans="1:4" x14ac:dyDescent="0.2">
      <c r="A69" s="7" t="s">
        <v>71</v>
      </c>
      <c r="C69" s="31">
        <v>473.27530000000002</v>
      </c>
      <c r="D69" s="31">
        <v>555.36069999999995</v>
      </c>
    </row>
    <row r="70" spans="1:4" x14ac:dyDescent="0.2">
      <c r="A70" s="7" t="s">
        <v>79</v>
      </c>
      <c r="C70" s="31">
        <v>80.100099999999998</v>
      </c>
      <c r="D70" s="31">
        <v>93.992800000000003</v>
      </c>
    </row>
    <row r="71" spans="1:4" x14ac:dyDescent="0.2">
      <c r="A71" s="7" t="s">
        <v>72</v>
      </c>
      <c r="C71" s="31">
        <v>514.55790000000002</v>
      </c>
      <c r="D71" s="31">
        <v>607.63009999999997</v>
      </c>
    </row>
    <row r="72" spans="1:4" x14ac:dyDescent="0.2">
      <c r="A72" s="7" t="s">
        <v>80</v>
      </c>
      <c r="C72" s="31">
        <v>89.980199999999996</v>
      </c>
      <c r="D72" s="31">
        <v>106.2514</v>
      </c>
    </row>
    <row r="74" spans="1:4" x14ac:dyDescent="0.2">
      <c r="A74" s="7" t="s">
        <v>37</v>
      </c>
    </row>
    <row r="76" spans="1:4" x14ac:dyDescent="0.2">
      <c r="A76" s="14" t="s">
        <v>38</v>
      </c>
      <c r="D76" s="30" t="s">
        <v>39</v>
      </c>
    </row>
    <row r="78" spans="1:4" x14ac:dyDescent="0.2">
      <c r="A78" s="14" t="s">
        <v>272</v>
      </c>
      <c r="D78" s="49">
        <v>0.1583</v>
      </c>
    </row>
    <row r="80" spans="1:4" x14ac:dyDescent="0.2">
      <c r="A80" s="100" t="s">
        <v>840</v>
      </c>
      <c r="B80" s="100"/>
      <c r="C80" s="100"/>
      <c r="D80" s="30" t="s">
        <v>39</v>
      </c>
    </row>
    <row r="81" spans="1:4" x14ac:dyDescent="0.2">
      <c r="A81" s="52"/>
      <c r="B81" s="56"/>
      <c r="C81" s="56"/>
      <c r="D81" s="30"/>
    </row>
    <row r="82" spans="1:4" x14ac:dyDescent="0.2">
      <c r="A82" s="14" t="s">
        <v>809</v>
      </c>
    </row>
    <row r="83" spans="1:4" x14ac:dyDescent="0.2">
      <c r="A83" s="52"/>
    </row>
    <row r="84" spans="1:4" x14ac:dyDescent="0.2">
      <c r="A84" s="53" t="s">
        <v>804</v>
      </c>
    </row>
    <row r="85" spans="1:4" x14ac:dyDescent="0.2">
      <c r="A85" s="54"/>
    </row>
    <row r="86" spans="1:4" x14ac:dyDescent="0.2">
      <c r="A86" s="55"/>
    </row>
    <row r="87" spans="1:4" x14ac:dyDescent="0.2">
      <c r="A87" s="55"/>
    </row>
    <row r="88" spans="1:4" x14ac:dyDescent="0.2">
      <c r="A88" s="55"/>
    </row>
    <row r="89" spans="1:4" x14ac:dyDescent="0.2">
      <c r="A89" s="55"/>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3" t="s">
        <v>810</v>
      </c>
    </row>
    <row r="99" spans="1:1" x14ac:dyDescent="0.2">
      <c r="A99" s="55"/>
    </row>
    <row r="100" spans="1:1" x14ac:dyDescent="0.2">
      <c r="A100" s="53" t="s">
        <v>1226</v>
      </c>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5" spans="1:1" x14ac:dyDescent="0.2">
      <c r="A115" s="14" t="s">
        <v>811</v>
      </c>
    </row>
    <row r="117" spans="1:1" x14ac:dyDescent="0.2">
      <c r="A117" s="53" t="s">
        <v>1227</v>
      </c>
    </row>
  </sheetData>
  <mergeCells count="2">
    <mergeCell ref="A1:F1"/>
    <mergeCell ref="A80:C80"/>
  </mergeCells>
  <conditionalFormatting sqref="F2:F3 F220:F65539">
    <cfRule type="cellIs" dxfId="55" priority="3" stopIfTrue="1" operator="between">
      <formula>0.009</formula>
      <formula>-0.009</formula>
    </cfRule>
  </conditionalFormatting>
  <conditionalFormatting sqref="F5:F131">
    <cfRule type="cellIs" dxfId="54"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0"/>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3" t="s">
        <v>12</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112</v>
      </c>
      <c r="B7" s="21" t="s">
        <v>111</v>
      </c>
      <c r="C7" s="21" t="s">
        <v>113</v>
      </c>
      <c r="D7" s="24">
        <v>3800000</v>
      </c>
      <c r="E7" s="22">
        <v>9929.4</v>
      </c>
      <c r="F7" s="23">
        <v>5.8214974270062996</v>
      </c>
    </row>
    <row r="8" spans="1:6" x14ac:dyDescent="0.2">
      <c r="A8" s="21" t="s">
        <v>247</v>
      </c>
      <c r="B8" s="21" t="s">
        <v>246</v>
      </c>
      <c r="C8" s="21" t="s">
        <v>113</v>
      </c>
      <c r="D8" s="24">
        <v>3800000</v>
      </c>
      <c r="E8" s="22">
        <v>7940.1</v>
      </c>
      <c r="F8" s="23">
        <v>4.6551928334212196</v>
      </c>
    </row>
    <row r="9" spans="1:6" x14ac:dyDescent="0.2">
      <c r="A9" s="21" t="s">
        <v>323</v>
      </c>
      <c r="B9" s="21" t="s">
        <v>322</v>
      </c>
      <c r="C9" s="21" t="s">
        <v>113</v>
      </c>
      <c r="D9" s="24">
        <v>14000000</v>
      </c>
      <c r="E9" s="22">
        <v>7616</v>
      </c>
      <c r="F9" s="23">
        <v>4.4651765871130102</v>
      </c>
    </row>
    <row r="10" spans="1:6" x14ac:dyDescent="0.2">
      <c r="A10" s="21" t="s">
        <v>284</v>
      </c>
      <c r="B10" s="21" t="s">
        <v>283</v>
      </c>
      <c r="C10" s="21" t="s">
        <v>285</v>
      </c>
      <c r="D10" s="24">
        <v>2200000</v>
      </c>
      <c r="E10" s="22">
        <v>7527.3</v>
      </c>
      <c r="F10" s="23">
        <v>4.4131727579012301</v>
      </c>
    </row>
    <row r="11" spans="1:6" x14ac:dyDescent="0.2">
      <c r="A11" s="21" t="s">
        <v>93</v>
      </c>
      <c r="B11" s="21" t="s">
        <v>92</v>
      </c>
      <c r="C11" s="21" t="s">
        <v>94</v>
      </c>
      <c r="D11" s="24">
        <v>500000</v>
      </c>
      <c r="E11" s="22">
        <v>7275.75</v>
      </c>
      <c r="F11" s="23">
        <v>4.2656917743812404</v>
      </c>
    </row>
    <row r="12" spans="1:6" x14ac:dyDescent="0.2">
      <c r="A12" s="21" t="s">
        <v>98</v>
      </c>
      <c r="B12" s="21" t="s">
        <v>97</v>
      </c>
      <c r="C12" s="21" t="s">
        <v>94</v>
      </c>
      <c r="D12" s="24">
        <v>530000</v>
      </c>
      <c r="E12" s="22">
        <v>7106.77</v>
      </c>
      <c r="F12" s="23">
        <v>4.1666206688546703</v>
      </c>
    </row>
    <row r="13" spans="1:6" x14ac:dyDescent="0.2">
      <c r="A13" s="21" t="s">
        <v>122</v>
      </c>
      <c r="B13" s="21" t="s">
        <v>121</v>
      </c>
      <c r="C13" s="21" t="s">
        <v>123</v>
      </c>
      <c r="D13" s="24">
        <v>5250000</v>
      </c>
      <c r="E13" s="22">
        <v>6924.75</v>
      </c>
      <c r="F13" s="23">
        <v>4.0599043555161298</v>
      </c>
    </row>
    <row r="14" spans="1:6" x14ac:dyDescent="0.2">
      <c r="A14" s="21" t="s">
        <v>157</v>
      </c>
      <c r="B14" s="21" t="s">
        <v>156</v>
      </c>
      <c r="C14" s="21" t="s">
        <v>158</v>
      </c>
      <c r="D14" s="24">
        <v>3500000</v>
      </c>
      <c r="E14" s="22">
        <v>6823.25</v>
      </c>
      <c r="F14" s="23">
        <v>4.0003960278386099</v>
      </c>
    </row>
    <row r="15" spans="1:6" x14ac:dyDescent="0.2">
      <c r="A15" s="21" t="s">
        <v>85</v>
      </c>
      <c r="B15" s="21" t="s">
        <v>84</v>
      </c>
      <c r="C15" s="21" t="s">
        <v>86</v>
      </c>
      <c r="D15" s="24">
        <v>420000</v>
      </c>
      <c r="E15" s="22">
        <v>6546.96</v>
      </c>
      <c r="F15" s="23">
        <v>3.8384102558778102</v>
      </c>
    </row>
    <row r="16" spans="1:6" x14ac:dyDescent="0.2">
      <c r="A16" s="21" t="s">
        <v>287</v>
      </c>
      <c r="B16" s="21" t="s">
        <v>286</v>
      </c>
      <c r="C16" s="21" t="s">
        <v>227</v>
      </c>
      <c r="D16" s="24">
        <v>1500000</v>
      </c>
      <c r="E16" s="22">
        <v>6537</v>
      </c>
      <c r="F16" s="23">
        <v>3.83257081800916</v>
      </c>
    </row>
    <row r="17" spans="1:6" x14ac:dyDescent="0.2">
      <c r="A17" s="21" t="s">
        <v>231</v>
      </c>
      <c r="B17" s="21" t="s">
        <v>230</v>
      </c>
      <c r="C17" s="21" t="s">
        <v>110</v>
      </c>
      <c r="D17" s="24">
        <v>1500000</v>
      </c>
      <c r="E17" s="22">
        <v>5211</v>
      </c>
      <c r="F17" s="23">
        <v>3.0551516800743101</v>
      </c>
    </row>
    <row r="18" spans="1:6" x14ac:dyDescent="0.2">
      <c r="A18" s="21" t="s">
        <v>300</v>
      </c>
      <c r="B18" s="21" t="s">
        <v>299</v>
      </c>
      <c r="C18" s="21" t="s">
        <v>123</v>
      </c>
      <c r="D18" s="24">
        <v>2400000</v>
      </c>
      <c r="E18" s="22">
        <v>4867.2</v>
      </c>
      <c r="F18" s="23">
        <v>2.8535855415961699</v>
      </c>
    </row>
    <row r="19" spans="1:6" x14ac:dyDescent="0.2">
      <c r="A19" s="21" t="s">
        <v>155</v>
      </c>
      <c r="B19" s="21" t="s">
        <v>154</v>
      </c>
      <c r="C19" s="21" t="s">
        <v>94</v>
      </c>
      <c r="D19" s="24">
        <v>350000</v>
      </c>
      <c r="E19" s="22">
        <v>4273.3249999999998</v>
      </c>
      <c r="F19" s="23">
        <v>2.50540319578844</v>
      </c>
    </row>
    <row r="20" spans="1:6" x14ac:dyDescent="0.2">
      <c r="A20" s="21" t="s">
        <v>325</v>
      </c>
      <c r="B20" s="21" t="s">
        <v>324</v>
      </c>
      <c r="C20" s="21" t="s">
        <v>94</v>
      </c>
      <c r="D20" s="24">
        <v>120000</v>
      </c>
      <c r="E20" s="22">
        <v>4185.12</v>
      </c>
      <c r="F20" s="23">
        <v>2.4536895796032598</v>
      </c>
    </row>
    <row r="21" spans="1:6" x14ac:dyDescent="0.2">
      <c r="A21" s="21" t="s">
        <v>294</v>
      </c>
      <c r="B21" s="21" t="s">
        <v>293</v>
      </c>
      <c r="C21" s="21" t="s">
        <v>110</v>
      </c>
      <c r="D21" s="24">
        <v>2700000</v>
      </c>
      <c r="E21" s="22">
        <v>3731.4</v>
      </c>
      <c r="F21" s="23">
        <v>2.1876785605506202</v>
      </c>
    </row>
    <row r="22" spans="1:6" x14ac:dyDescent="0.2">
      <c r="A22" s="21" t="s">
        <v>226</v>
      </c>
      <c r="B22" s="21" t="s">
        <v>225</v>
      </c>
      <c r="C22" s="21" t="s">
        <v>227</v>
      </c>
      <c r="D22" s="24">
        <v>120000</v>
      </c>
      <c r="E22" s="22">
        <v>3054.66</v>
      </c>
      <c r="F22" s="23">
        <v>1.79091338151138</v>
      </c>
    </row>
    <row r="23" spans="1:6" x14ac:dyDescent="0.2">
      <c r="A23" s="21" t="s">
        <v>249</v>
      </c>
      <c r="B23" s="21" t="s">
        <v>248</v>
      </c>
      <c r="C23" s="21" t="s">
        <v>110</v>
      </c>
      <c r="D23" s="24">
        <v>2550000</v>
      </c>
      <c r="E23" s="22">
        <v>2849.625</v>
      </c>
      <c r="F23" s="23">
        <v>1.67070362815808</v>
      </c>
    </row>
    <row r="24" spans="1:6" x14ac:dyDescent="0.2">
      <c r="A24" s="21" t="s">
        <v>307</v>
      </c>
      <c r="B24" s="21" t="s">
        <v>306</v>
      </c>
      <c r="C24" s="21" t="s">
        <v>161</v>
      </c>
      <c r="D24" s="24">
        <v>115000</v>
      </c>
      <c r="E24" s="22">
        <v>2816.7525000000001</v>
      </c>
      <c r="F24" s="23">
        <v>1.65143084489129</v>
      </c>
    </row>
    <row r="25" spans="1:6" x14ac:dyDescent="0.2">
      <c r="A25" s="21" t="s">
        <v>125</v>
      </c>
      <c r="B25" s="21" t="s">
        <v>124</v>
      </c>
      <c r="C25" s="21" t="s">
        <v>126</v>
      </c>
      <c r="D25" s="24">
        <v>1700000</v>
      </c>
      <c r="E25" s="22">
        <v>2480.3000000000002</v>
      </c>
      <c r="F25" s="23">
        <v>1.45417246441917</v>
      </c>
    </row>
    <row r="26" spans="1:6" x14ac:dyDescent="0.2">
      <c r="A26" s="21" t="s">
        <v>327</v>
      </c>
      <c r="B26" s="21" t="s">
        <v>326</v>
      </c>
      <c r="C26" s="21" t="s">
        <v>292</v>
      </c>
      <c r="D26" s="24">
        <v>100000</v>
      </c>
      <c r="E26" s="22">
        <v>2196.1999999999998</v>
      </c>
      <c r="F26" s="23">
        <v>1.28760777581639</v>
      </c>
    </row>
    <row r="27" spans="1:6" x14ac:dyDescent="0.2">
      <c r="A27" s="21" t="s">
        <v>289</v>
      </c>
      <c r="B27" s="21" t="s">
        <v>288</v>
      </c>
      <c r="C27" s="21" t="s">
        <v>177</v>
      </c>
      <c r="D27" s="24">
        <v>100000</v>
      </c>
      <c r="E27" s="22">
        <v>2005.45</v>
      </c>
      <c r="F27" s="23">
        <v>1.1757731600086401</v>
      </c>
    </row>
    <row r="28" spans="1:6" x14ac:dyDescent="0.2">
      <c r="A28" s="21" t="s">
        <v>329</v>
      </c>
      <c r="B28" s="21" t="s">
        <v>328</v>
      </c>
      <c r="C28" s="21" t="s">
        <v>113</v>
      </c>
      <c r="D28" s="24">
        <v>2000000</v>
      </c>
      <c r="E28" s="22">
        <v>1944</v>
      </c>
      <c r="F28" s="23">
        <v>1.1397457044836801</v>
      </c>
    </row>
    <row r="29" spans="1:6" x14ac:dyDescent="0.2">
      <c r="A29" s="21" t="s">
        <v>331</v>
      </c>
      <c r="B29" s="21" t="s">
        <v>330</v>
      </c>
      <c r="C29" s="21" t="s">
        <v>172</v>
      </c>
      <c r="D29" s="24">
        <v>335961</v>
      </c>
      <c r="E29" s="22">
        <v>1922.5368229999999</v>
      </c>
      <c r="F29" s="23">
        <v>1.12716208113475</v>
      </c>
    </row>
    <row r="30" spans="1:6" x14ac:dyDescent="0.2">
      <c r="A30" s="21" t="s">
        <v>333</v>
      </c>
      <c r="B30" s="21" t="s">
        <v>332</v>
      </c>
      <c r="C30" s="21" t="s">
        <v>310</v>
      </c>
      <c r="D30" s="24">
        <v>600000</v>
      </c>
      <c r="E30" s="22">
        <v>1909.5</v>
      </c>
      <c r="F30" s="23">
        <v>1.1195187359627501</v>
      </c>
    </row>
    <row r="31" spans="1:6" x14ac:dyDescent="0.2">
      <c r="A31" s="21" t="s">
        <v>298</v>
      </c>
      <c r="B31" s="21" t="s">
        <v>297</v>
      </c>
      <c r="C31" s="21" t="s">
        <v>123</v>
      </c>
      <c r="D31" s="24">
        <v>650000</v>
      </c>
      <c r="E31" s="22">
        <v>1875.25</v>
      </c>
      <c r="F31" s="23">
        <v>1.0994383396774801</v>
      </c>
    </row>
    <row r="32" spans="1:6" x14ac:dyDescent="0.2">
      <c r="A32" s="21" t="s">
        <v>309</v>
      </c>
      <c r="B32" s="21" t="s">
        <v>308</v>
      </c>
      <c r="C32" s="21" t="s">
        <v>310</v>
      </c>
      <c r="D32" s="24">
        <v>500000</v>
      </c>
      <c r="E32" s="22">
        <v>1164</v>
      </c>
      <c r="F32" s="23">
        <v>0.682440329227882</v>
      </c>
    </row>
    <row r="33" spans="1:9" x14ac:dyDescent="0.2">
      <c r="A33" s="21" t="s">
        <v>335</v>
      </c>
      <c r="B33" s="21" t="s">
        <v>334</v>
      </c>
      <c r="C33" s="21" t="s">
        <v>101</v>
      </c>
      <c r="D33" s="24">
        <v>500000</v>
      </c>
      <c r="E33" s="22">
        <v>1032.5</v>
      </c>
      <c r="F33" s="23">
        <v>0.60534333327129597</v>
      </c>
    </row>
    <row r="34" spans="1:9" x14ac:dyDescent="0.2">
      <c r="A34" s="20" t="s">
        <v>25</v>
      </c>
      <c r="B34" s="20"/>
      <c r="C34" s="20"/>
      <c r="D34" s="20"/>
      <c r="E34" s="25">
        <f>SUM(E7:E33)</f>
        <v>121746.099323</v>
      </c>
      <c r="F34" s="26">
        <f>SUM(F7:F33)</f>
        <v>71.378391842094985</v>
      </c>
      <c r="G34" s="14"/>
      <c r="H34" s="14"/>
      <c r="I34" s="14"/>
    </row>
    <row r="35" spans="1:9" x14ac:dyDescent="0.2">
      <c r="A35" s="21"/>
      <c r="B35" s="21"/>
      <c r="C35" s="21"/>
      <c r="D35" s="21"/>
      <c r="E35" s="22"/>
      <c r="F35" s="23"/>
    </row>
    <row r="36" spans="1:9" x14ac:dyDescent="0.2">
      <c r="A36" s="20" t="s">
        <v>315</v>
      </c>
      <c r="B36" s="21"/>
      <c r="C36" s="21"/>
      <c r="D36" s="21"/>
      <c r="E36" s="22"/>
      <c r="F36" s="23"/>
    </row>
    <row r="37" spans="1:9" x14ac:dyDescent="0.2">
      <c r="A37" s="21" t="s">
        <v>337</v>
      </c>
      <c r="B37" s="21" t="s">
        <v>336</v>
      </c>
      <c r="C37" s="21" t="s">
        <v>425</v>
      </c>
      <c r="D37" s="24">
        <v>1900000</v>
      </c>
      <c r="E37" s="22">
        <v>6121.23</v>
      </c>
      <c r="F37" s="23">
        <v>3.5888094643295401</v>
      </c>
    </row>
    <row r="38" spans="1:9" x14ac:dyDescent="0.2">
      <c r="A38" s="21" t="s">
        <v>317</v>
      </c>
      <c r="B38" s="21" t="s">
        <v>316</v>
      </c>
      <c r="C38" s="21" t="s">
        <v>425</v>
      </c>
      <c r="D38" s="24">
        <v>2350000</v>
      </c>
      <c r="E38" s="22">
        <v>5626.37</v>
      </c>
      <c r="F38" s="23">
        <v>3.2986785181768701</v>
      </c>
    </row>
    <row r="39" spans="1:9" x14ac:dyDescent="0.2">
      <c r="A39" s="20" t="s">
        <v>25</v>
      </c>
      <c r="B39" s="20"/>
      <c r="C39" s="20"/>
      <c r="D39" s="20"/>
      <c r="E39" s="25">
        <f>SUM(E36:E38)</f>
        <v>11747.599999999999</v>
      </c>
      <c r="F39" s="26">
        <f>SUM(F36:F38)</f>
        <v>6.8874879825064106</v>
      </c>
      <c r="G39" s="14"/>
      <c r="H39" s="14"/>
      <c r="I39" s="14"/>
    </row>
    <row r="40" spans="1:9" x14ac:dyDescent="0.2">
      <c r="A40" s="21"/>
      <c r="B40" s="21"/>
      <c r="C40" s="21"/>
      <c r="D40" s="21"/>
      <c r="E40" s="22"/>
      <c r="F40" s="23"/>
    </row>
    <row r="41" spans="1:9" x14ac:dyDescent="0.2">
      <c r="A41" s="20" t="s">
        <v>318</v>
      </c>
      <c r="B41" s="21"/>
      <c r="C41" s="21"/>
      <c r="D41" s="21"/>
      <c r="E41" s="22"/>
      <c r="F41" s="23"/>
    </row>
    <row r="42" spans="1:9" x14ac:dyDescent="0.2">
      <c r="A42" s="21" t="s">
        <v>339</v>
      </c>
      <c r="B42" s="21" t="s">
        <v>338</v>
      </c>
      <c r="C42" s="21" t="s">
        <v>340</v>
      </c>
      <c r="D42" s="24">
        <v>155000</v>
      </c>
      <c r="E42" s="22">
        <v>3896.101357</v>
      </c>
      <c r="F42" s="23">
        <v>2.2842411449968001</v>
      </c>
    </row>
    <row r="43" spans="1:9" x14ac:dyDescent="0.2">
      <c r="A43" s="21" t="s">
        <v>342</v>
      </c>
      <c r="B43" s="21" t="s">
        <v>341</v>
      </c>
      <c r="C43" s="21" t="s">
        <v>343</v>
      </c>
      <c r="D43" s="24">
        <v>86900</v>
      </c>
      <c r="E43" s="22">
        <v>3456.1057660000001</v>
      </c>
      <c r="F43" s="23">
        <v>2.0262765951850699</v>
      </c>
    </row>
    <row r="44" spans="1:9" x14ac:dyDescent="0.2">
      <c r="A44" s="21" t="s">
        <v>345</v>
      </c>
      <c r="B44" s="21" t="s">
        <v>344</v>
      </c>
      <c r="C44" s="21" t="s">
        <v>340</v>
      </c>
      <c r="D44" s="24">
        <v>187038</v>
      </c>
      <c r="E44" s="22">
        <v>2542.2455150000001</v>
      </c>
      <c r="F44" s="23">
        <v>1.49049043490954</v>
      </c>
    </row>
    <row r="45" spans="1:9" x14ac:dyDescent="0.2">
      <c r="A45" s="21" t="s">
        <v>347</v>
      </c>
      <c r="B45" s="21" t="s">
        <v>346</v>
      </c>
      <c r="C45" s="21" t="s">
        <v>161</v>
      </c>
      <c r="D45" s="24">
        <v>65000</v>
      </c>
      <c r="E45" s="22">
        <v>1596.4982050000001</v>
      </c>
      <c r="F45" s="23">
        <v>0.93600924452914303</v>
      </c>
    </row>
    <row r="46" spans="1:9" x14ac:dyDescent="0.2">
      <c r="A46" s="21" t="s">
        <v>349</v>
      </c>
      <c r="B46" s="21" t="s">
        <v>348</v>
      </c>
      <c r="C46" s="21" t="s">
        <v>292</v>
      </c>
      <c r="D46" s="24">
        <v>1316500</v>
      </c>
      <c r="E46" s="22">
        <v>1534.920284</v>
      </c>
      <c r="F46" s="23">
        <v>0.89990679033635201</v>
      </c>
    </row>
    <row r="47" spans="1:9" x14ac:dyDescent="0.2">
      <c r="A47" s="21" t="s">
        <v>320</v>
      </c>
      <c r="B47" s="21" t="s">
        <v>319</v>
      </c>
      <c r="C47" s="21" t="s">
        <v>167</v>
      </c>
      <c r="D47" s="24">
        <v>25300</v>
      </c>
      <c r="E47" s="22">
        <v>1484.6314379999999</v>
      </c>
      <c r="F47" s="23">
        <v>0.87042299598864603</v>
      </c>
    </row>
    <row r="48" spans="1:9" x14ac:dyDescent="0.2">
      <c r="A48" s="21" t="s">
        <v>351</v>
      </c>
      <c r="B48" s="21" t="s">
        <v>350</v>
      </c>
      <c r="C48" s="21" t="s">
        <v>340</v>
      </c>
      <c r="D48" s="24">
        <v>858000</v>
      </c>
      <c r="E48" s="22">
        <v>1472.0201070000001</v>
      </c>
      <c r="F48" s="23">
        <v>0.86302911207142796</v>
      </c>
    </row>
    <row r="49" spans="1:9" x14ac:dyDescent="0.2">
      <c r="A49" s="21" t="s">
        <v>353</v>
      </c>
      <c r="B49" s="21" t="s">
        <v>352</v>
      </c>
      <c r="C49" s="21" t="s">
        <v>116</v>
      </c>
      <c r="D49" s="24">
        <v>43300</v>
      </c>
      <c r="E49" s="22">
        <v>1451.3830190000001</v>
      </c>
      <c r="F49" s="23">
        <v>0.85092981556882896</v>
      </c>
    </row>
    <row r="50" spans="1:9" x14ac:dyDescent="0.2">
      <c r="A50" s="21" t="s">
        <v>355</v>
      </c>
      <c r="B50" s="21" t="s">
        <v>354</v>
      </c>
      <c r="C50" s="21" t="s">
        <v>107</v>
      </c>
      <c r="D50" s="24">
        <v>12220</v>
      </c>
      <c r="E50" s="22">
        <v>1446.1727679999999</v>
      </c>
      <c r="F50" s="23">
        <v>0.84787510301917302</v>
      </c>
    </row>
    <row r="51" spans="1:9" x14ac:dyDescent="0.2">
      <c r="A51" s="21" t="s">
        <v>357</v>
      </c>
      <c r="B51" s="21" t="s">
        <v>356</v>
      </c>
      <c r="C51" s="21" t="s">
        <v>138</v>
      </c>
      <c r="D51" s="24">
        <v>4177000</v>
      </c>
      <c r="E51" s="22">
        <v>1303.641466</v>
      </c>
      <c r="F51" s="23">
        <v>0.764310576677112</v>
      </c>
    </row>
    <row r="52" spans="1:9" x14ac:dyDescent="0.2">
      <c r="A52" s="21" t="s">
        <v>359</v>
      </c>
      <c r="B52" s="21" t="s">
        <v>358</v>
      </c>
      <c r="C52" s="21" t="s">
        <v>161</v>
      </c>
      <c r="D52" s="24">
        <v>2297307</v>
      </c>
      <c r="E52" s="22">
        <v>1106.210818</v>
      </c>
      <c r="F52" s="23">
        <v>0.64855917081732395</v>
      </c>
    </row>
    <row r="53" spans="1:9" x14ac:dyDescent="0.2">
      <c r="A53" s="21" t="s">
        <v>361</v>
      </c>
      <c r="B53" s="21" t="s">
        <v>360</v>
      </c>
      <c r="C53" s="21" t="s">
        <v>362</v>
      </c>
      <c r="D53" s="24">
        <v>1575983</v>
      </c>
      <c r="E53" s="22">
        <v>755.50995799999998</v>
      </c>
      <c r="F53" s="23">
        <v>0.44294713442651501</v>
      </c>
    </row>
    <row r="54" spans="1:9" x14ac:dyDescent="0.2">
      <c r="A54" s="21" t="s">
        <v>364</v>
      </c>
      <c r="B54" s="21" t="s">
        <v>363</v>
      </c>
      <c r="C54" s="21" t="s">
        <v>362</v>
      </c>
      <c r="D54" s="24">
        <v>244000</v>
      </c>
      <c r="E54" s="22">
        <v>658.75300360000006</v>
      </c>
      <c r="F54" s="23">
        <v>0.38621960193869398</v>
      </c>
    </row>
    <row r="55" spans="1:9" x14ac:dyDescent="0.2">
      <c r="A55" s="20" t="s">
        <v>25</v>
      </c>
      <c r="B55" s="20"/>
      <c r="C55" s="20"/>
      <c r="D55" s="20"/>
      <c r="E55" s="25">
        <f>SUM(E41:E54)</f>
        <v>22704.193704599998</v>
      </c>
      <c r="F55" s="26">
        <f>SUM(F41:F54)</f>
        <v>13.311217720464626</v>
      </c>
      <c r="G55" s="14"/>
      <c r="H55" s="14"/>
      <c r="I55" s="14"/>
    </row>
    <row r="56" spans="1:9" x14ac:dyDescent="0.2">
      <c r="A56" s="21"/>
      <c r="B56" s="21"/>
      <c r="C56" s="21"/>
      <c r="D56" s="21"/>
      <c r="E56" s="22"/>
      <c r="F56" s="23"/>
    </row>
    <row r="57" spans="1:9" x14ac:dyDescent="0.2">
      <c r="A57" s="20" t="s">
        <v>365</v>
      </c>
      <c r="B57" s="21"/>
      <c r="C57" s="21"/>
      <c r="D57" s="21"/>
      <c r="E57" s="22"/>
      <c r="F57" s="23"/>
    </row>
    <row r="58" spans="1:9" x14ac:dyDescent="0.2">
      <c r="A58" s="21" t="s">
        <v>367</v>
      </c>
      <c r="B58" s="21" t="s">
        <v>366</v>
      </c>
      <c r="C58" s="21" t="s">
        <v>368</v>
      </c>
      <c r="D58" s="24">
        <v>3408000</v>
      </c>
      <c r="E58" s="22">
        <v>3179.991145</v>
      </c>
      <c r="F58" s="23">
        <v>1.8643936459927399</v>
      </c>
    </row>
    <row r="59" spans="1:9" x14ac:dyDescent="0.2">
      <c r="A59" s="20" t="s">
        <v>25</v>
      </c>
      <c r="B59" s="20"/>
      <c r="C59" s="20"/>
      <c r="D59" s="20"/>
      <c r="E59" s="25">
        <f>SUM(E58:E58)</f>
        <v>3179.991145</v>
      </c>
      <c r="F59" s="26">
        <f>SUM(F58:F58)</f>
        <v>1.8643936459927399</v>
      </c>
      <c r="G59" s="14"/>
      <c r="H59" s="14"/>
      <c r="I59" s="14"/>
    </row>
    <row r="60" spans="1:9" x14ac:dyDescent="0.2">
      <c r="A60" s="21"/>
      <c r="B60" s="21"/>
      <c r="C60" s="21"/>
      <c r="D60" s="21"/>
      <c r="E60" s="22"/>
      <c r="F60" s="23"/>
    </row>
    <row r="61" spans="1:9" x14ac:dyDescent="0.2">
      <c r="A61" s="20" t="s">
        <v>26</v>
      </c>
      <c r="B61" s="20"/>
      <c r="C61" s="20"/>
      <c r="D61" s="20"/>
      <c r="E61" s="25">
        <f>E34+E39+E55+E59</f>
        <v>159377.88417260002</v>
      </c>
      <c r="F61" s="26">
        <f>F34+F39+F55+F59</f>
        <v>93.441491191058759</v>
      </c>
      <c r="G61" s="14"/>
      <c r="H61" s="14"/>
      <c r="I61" s="14"/>
    </row>
    <row r="62" spans="1:9" x14ac:dyDescent="0.2">
      <c r="A62" s="20"/>
      <c r="B62" s="20"/>
      <c r="C62" s="20"/>
      <c r="D62" s="20"/>
      <c r="E62" s="25"/>
      <c r="F62" s="26"/>
      <c r="G62" s="14"/>
      <c r="H62" s="14"/>
      <c r="I62" s="14"/>
    </row>
    <row r="63" spans="1:9" x14ac:dyDescent="0.2">
      <c r="A63" s="20" t="s">
        <v>28</v>
      </c>
      <c r="B63" s="20"/>
      <c r="C63" s="20"/>
      <c r="D63" s="20"/>
      <c r="E63" s="25">
        <f>E65-(E34+E39+E55+E59)</f>
        <v>11186.478768399975</v>
      </c>
      <c r="F63" s="26">
        <f>F65-(F34+F39+F55+F59)</f>
        <v>6.5585088089412409</v>
      </c>
      <c r="G63" s="14"/>
      <c r="H63" s="14"/>
      <c r="I63" s="14"/>
    </row>
    <row r="64" spans="1:9" x14ac:dyDescent="0.2">
      <c r="A64" s="20"/>
      <c r="B64" s="20"/>
      <c r="C64" s="20"/>
      <c r="D64" s="20"/>
      <c r="E64" s="25"/>
      <c r="F64" s="26"/>
      <c r="G64" s="14"/>
      <c r="H64" s="14"/>
      <c r="I64" s="14"/>
    </row>
    <row r="65" spans="1:9" x14ac:dyDescent="0.2">
      <c r="A65" s="27" t="s">
        <v>27</v>
      </c>
      <c r="B65" s="27"/>
      <c r="C65" s="27"/>
      <c r="D65" s="27"/>
      <c r="E65" s="28">
        <v>170564.362941</v>
      </c>
      <c r="F65" s="29">
        <v>100</v>
      </c>
      <c r="G65" s="14"/>
      <c r="H65" s="14"/>
      <c r="I65" s="14"/>
    </row>
    <row r="67" spans="1:9" x14ac:dyDescent="0.2">
      <c r="A67" s="14" t="s">
        <v>32</v>
      </c>
    </row>
    <row r="68" spans="1:9" x14ac:dyDescent="0.2">
      <c r="A68" s="14" t="s">
        <v>33</v>
      </c>
    </row>
    <row r="69" spans="1:9" x14ac:dyDescent="0.2">
      <c r="A69" s="14" t="s">
        <v>34</v>
      </c>
      <c r="B69" s="14"/>
      <c r="C69" s="30" t="s">
        <v>36</v>
      </c>
      <c r="D69" s="14" t="s">
        <v>35</v>
      </c>
    </row>
    <row r="70" spans="1:9" x14ac:dyDescent="0.2">
      <c r="A70" s="7" t="s">
        <v>71</v>
      </c>
      <c r="C70" s="31">
        <v>90.807599999999994</v>
      </c>
      <c r="D70" s="31">
        <v>104.2103</v>
      </c>
    </row>
    <row r="71" spans="1:9" x14ac:dyDescent="0.2">
      <c r="A71" s="7" t="s">
        <v>79</v>
      </c>
      <c r="C71" s="31">
        <v>20.104299999999999</v>
      </c>
      <c r="D71" s="31">
        <v>22.127600000000001</v>
      </c>
    </row>
    <row r="72" spans="1:9" x14ac:dyDescent="0.2">
      <c r="A72" s="7" t="s">
        <v>72</v>
      </c>
      <c r="C72" s="31">
        <v>97.621499999999997</v>
      </c>
      <c r="D72" s="31">
        <v>112.5376</v>
      </c>
    </row>
    <row r="73" spans="1:9" x14ac:dyDescent="0.2">
      <c r="A73" s="7" t="s">
        <v>80</v>
      </c>
      <c r="C73" s="31">
        <v>22.293399999999998</v>
      </c>
      <c r="D73" s="31">
        <v>24.6982</v>
      </c>
    </row>
    <row r="75" spans="1:9" x14ac:dyDescent="0.2">
      <c r="A75" s="14" t="s">
        <v>38</v>
      </c>
    </row>
    <row r="76" spans="1:9" x14ac:dyDescent="0.2">
      <c r="A76" s="95" t="s">
        <v>64</v>
      </c>
      <c r="B76" s="96"/>
      <c r="C76" s="34" t="s">
        <v>65</v>
      </c>
    </row>
    <row r="77" spans="1:9" x14ac:dyDescent="0.2">
      <c r="A77" s="91" t="s">
        <v>79</v>
      </c>
      <c r="B77" s="92"/>
      <c r="C77" s="35">
        <v>0.9</v>
      </c>
    </row>
    <row r="78" spans="1:9" x14ac:dyDescent="0.2">
      <c r="A78" s="91" t="s">
        <v>80</v>
      </c>
      <c r="B78" s="92"/>
      <c r="C78" s="35">
        <v>0.95</v>
      </c>
    </row>
    <row r="79" spans="1:9" x14ac:dyDescent="0.2">
      <c r="A79" s="7" t="s">
        <v>66</v>
      </c>
    </row>
    <row r="80" spans="1:9" x14ac:dyDescent="0.2">
      <c r="A80" s="7" t="s">
        <v>37</v>
      </c>
    </row>
    <row r="82" spans="1:4" x14ac:dyDescent="0.2">
      <c r="A82" s="14" t="s">
        <v>272</v>
      </c>
      <c r="D82" s="49">
        <v>7.4800000000000005E-2</v>
      </c>
    </row>
    <row r="84" spans="1:4" x14ac:dyDescent="0.2">
      <c r="A84" s="100" t="s">
        <v>840</v>
      </c>
      <c r="B84" s="100"/>
      <c r="C84" s="100"/>
      <c r="D84" s="30" t="s">
        <v>39</v>
      </c>
    </row>
    <row r="86" spans="1:4" x14ac:dyDescent="0.2">
      <c r="A86" s="14" t="s">
        <v>809</v>
      </c>
    </row>
    <row r="87" spans="1:4" x14ac:dyDescent="0.2">
      <c r="A87" s="52"/>
    </row>
    <row r="88" spans="1:4" x14ac:dyDescent="0.2">
      <c r="A88" s="53" t="s">
        <v>804</v>
      </c>
    </row>
    <row r="89" spans="1:4" x14ac:dyDescent="0.2">
      <c r="A89" s="54"/>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3" t="s">
        <v>812</v>
      </c>
    </row>
    <row r="102" spans="1:1" x14ac:dyDescent="0.2">
      <c r="A102" s="55"/>
    </row>
    <row r="103" spans="1:1" x14ac:dyDescent="0.2">
      <c r="A103" s="53" t="s">
        <v>1226</v>
      </c>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8" spans="1:1" x14ac:dyDescent="0.2">
      <c r="A118" s="14" t="s">
        <v>813</v>
      </c>
    </row>
    <row r="120" spans="1:1" x14ac:dyDescent="0.2">
      <c r="A120" s="53" t="s">
        <v>1227</v>
      </c>
    </row>
  </sheetData>
  <mergeCells count="5">
    <mergeCell ref="A1:F1"/>
    <mergeCell ref="A76:B76"/>
    <mergeCell ref="A77:B77"/>
    <mergeCell ref="A78:B78"/>
    <mergeCell ref="A84:C84"/>
  </mergeCells>
  <conditionalFormatting sqref="F2:F3 F223:F65536">
    <cfRule type="cellIs" dxfId="53" priority="2" stopIfTrue="1" operator="between">
      <formula>0.009</formula>
      <formula>-0.009</formula>
    </cfRule>
  </conditionalFormatting>
  <conditionalFormatting sqref="F5:F134">
    <cfRule type="cellIs" dxfId="52"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3"/>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4.710937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3" t="s">
        <v>13</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128</v>
      </c>
      <c r="B7" s="21" t="s">
        <v>127</v>
      </c>
      <c r="C7" s="21" t="s">
        <v>129</v>
      </c>
      <c r="D7" s="24">
        <v>8244316</v>
      </c>
      <c r="E7" s="22">
        <v>9773.6366180000005</v>
      </c>
      <c r="F7" s="23">
        <v>8.9677975243815897</v>
      </c>
    </row>
    <row r="8" spans="1:6" x14ac:dyDescent="0.2">
      <c r="A8" s="21" t="s">
        <v>184</v>
      </c>
      <c r="B8" s="21" t="s">
        <v>183</v>
      </c>
      <c r="C8" s="21" t="s">
        <v>185</v>
      </c>
      <c r="D8" s="24">
        <v>1071994</v>
      </c>
      <c r="E8" s="22">
        <v>8930.2460169999995</v>
      </c>
      <c r="F8" s="23">
        <v>8.1939447161233794</v>
      </c>
    </row>
    <row r="9" spans="1:6" x14ac:dyDescent="0.2">
      <c r="A9" s="21" t="s">
        <v>370</v>
      </c>
      <c r="B9" s="21" t="s">
        <v>369</v>
      </c>
      <c r="C9" s="21" t="s">
        <v>94</v>
      </c>
      <c r="D9" s="24">
        <v>900820</v>
      </c>
      <c r="E9" s="22">
        <v>4850.4652900000001</v>
      </c>
      <c r="F9" s="23">
        <v>4.4505430598525697</v>
      </c>
    </row>
    <row r="10" spans="1:6" x14ac:dyDescent="0.2">
      <c r="A10" s="21" t="s">
        <v>98</v>
      </c>
      <c r="B10" s="21" t="s">
        <v>97</v>
      </c>
      <c r="C10" s="21" t="s">
        <v>94</v>
      </c>
      <c r="D10" s="24">
        <v>347251</v>
      </c>
      <c r="E10" s="22">
        <v>4656.2886589999998</v>
      </c>
      <c r="F10" s="23">
        <v>4.2723763468025302</v>
      </c>
    </row>
    <row r="11" spans="1:6" x14ac:dyDescent="0.2">
      <c r="A11" s="21" t="s">
        <v>372</v>
      </c>
      <c r="B11" s="21" t="s">
        <v>371</v>
      </c>
      <c r="C11" s="21" t="s">
        <v>94</v>
      </c>
      <c r="D11" s="24">
        <v>622842</v>
      </c>
      <c r="E11" s="22">
        <v>3926.0845469999999</v>
      </c>
      <c r="F11" s="23">
        <v>3.60237776962739</v>
      </c>
    </row>
    <row r="12" spans="1:6" x14ac:dyDescent="0.2">
      <c r="A12" s="21" t="s">
        <v>374</v>
      </c>
      <c r="B12" s="21" t="s">
        <v>373</v>
      </c>
      <c r="C12" s="21" t="s">
        <v>94</v>
      </c>
      <c r="D12" s="24">
        <v>67115</v>
      </c>
      <c r="E12" s="22">
        <v>3866.3944780000002</v>
      </c>
      <c r="F12" s="23">
        <v>3.5476091636386502</v>
      </c>
    </row>
    <row r="13" spans="1:6" x14ac:dyDescent="0.2">
      <c r="A13" s="21" t="s">
        <v>325</v>
      </c>
      <c r="B13" s="21" t="s">
        <v>324</v>
      </c>
      <c r="C13" s="21" t="s">
        <v>94</v>
      </c>
      <c r="D13" s="24">
        <v>109822</v>
      </c>
      <c r="E13" s="22">
        <v>3830.1520719999999</v>
      </c>
      <c r="F13" s="23">
        <v>3.5143549542274002</v>
      </c>
    </row>
    <row r="14" spans="1:6" x14ac:dyDescent="0.2">
      <c r="A14" s="21" t="s">
        <v>155</v>
      </c>
      <c r="B14" s="21" t="s">
        <v>154</v>
      </c>
      <c r="C14" s="21" t="s">
        <v>94</v>
      </c>
      <c r="D14" s="24">
        <v>312383</v>
      </c>
      <c r="E14" s="22">
        <v>3814.0402389999999</v>
      </c>
      <c r="F14" s="23">
        <v>3.4995715463989798</v>
      </c>
    </row>
    <row r="15" spans="1:6" x14ac:dyDescent="0.2">
      <c r="A15" s="21" t="s">
        <v>376</v>
      </c>
      <c r="B15" s="21" t="s">
        <v>375</v>
      </c>
      <c r="C15" s="21" t="s">
        <v>94</v>
      </c>
      <c r="D15" s="24">
        <v>150738</v>
      </c>
      <c r="E15" s="22">
        <v>3549.3523169999999</v>
      </c>
      <c r="F15" s="23">
        <v>3.2567072181637999</v>
      </c>
    </row>
    <row r="16" spans="1:6" x14ac:dyDescent="0.2">
      <c r="A16" s="21" t="s">
        <v>378</v>
      </c>
      <c r="B16" s="21" t="s">
        <v>377</v>
      </c>
      <c r="C16" s="21" t="s">
        <v>167</v>
      </c>
      <c r="D16" s="24">
        <v>257127</v>
      </c>
      <c r="E16" s="22">
        <v>3376.0775100000001</v>
      </c>
      <c r="F16" s="23">
        <v>3.09771896783429</v>
      </c>
    </row>
    <row r="17" spans="1:6" x14ac:dyDescent="0.2">
      <c r="A17" s="21" t="s">
        <v>380</v>
      </c>
      <c r="B17" s="21" t="s">
        <v>379</v>
      </c>
      <c r="C17" s="21" t="s">
        <v>129</v>
      </c>
      <c r="D17" s="24">
        <v>121949</v>
      </c>
      <c r="E17" s="22">
        <v>3175.6129350000001</v>
      </c>
      <c r="F17" s="23">
        <v>2.9137827535391501</v>
      </c>
    </row>
    <row r="18" spans="1:6" x14ac:dyDescent="0.2">
      <c r="A18" s="21" t="s">
        <v>382</v>
      </c>
      <c r="B18" s="21" t="s">
        <v>381</v>
      </c>
      <c r="C18" s="21" t="s">
        <v>94</v>
      </c>
      <c r="D18" s="24">
        <v>441533</v>
      </c>
      <c r="E18" s="22">
        <v>2913.8970340000001</v>
      </c>
      <c r="F18" s="23">
        <v>2.6736454023349299</v>
      </c>
    </row>
    <row r="19" spans="1:6" x14ac:dyDescent="0.2">
      <c r="A19" s="21" t="s">
        <v>93</v>
      </c>
      <c r="B19" s="21" t="s">
        <v>92</v>
      </c>
      <c r="C19" s="21" t="s">
        <v>94</v>
      </c>
      <c r="D19" s="24">
        <v>200000</v>
      </c>
      <c r="E19" s="22">
        <v>2910.3</v>
      </c>
      <c r="F19" s="23">
        <v>2.67034494480197</v>
      </c>
    </row>
    <row r="20" spans="1:6" x14ac:dyDescent="0.2">
      <c r="A20" s="21" t="s">
        <v>384</v>
      </c>
      <c r="B20" s="21" t="s">
        <v>383</v>
      </c>
      <c r="C20" s="21" t="s">
        <v>94</v>
      </c>
      <c r="D20" s="24">
        <v>126186</v>
      </c>
      <c r="E20" s="22">
        <v>2807.3861280000001</v>
      </c>
      <c r="F20" s="23">
        <v>2.5759163505521698</v>
      </c>
    </row>
    <row r="21" spans="1:6" x14ac:dyDescent="0.2">
      <c r="A21" s="21" t="s">
        <v>166</v>
      </c>
      <c r="B21" s="21" t="s">
        <v>165</v>
      </c>
      <c r="C21" s="21" t="s">
        <v>167</v>
      </c>
      <c r="D21" s="24">
        <v>250691</v>
      </c>
      <c r="E21" s="22">
        <v>2795.7060320000001</v>
      </c>
      <c r="F21" s="23">
        <v>2.5651992817591198</v>
      </c>
    </row>
    <row r="22" spans="1:6" x14ac:dyDescent="0.2">
      <c r="A22" s="21" t="s">
        <v>191</v>
      </c>
      <c r="B22" s="21" t="s">
        <v>190</v>
      </c>
      <c r="C22" s="21" t="s">
        <v>192</v>
      </c>
      <c r="D22" s="24">
        <v>110494</v>
      </c>
      <c r="E22" s="22">
        <v>2788.8685599999999</v>
      </c>
      <c r="F22" s="23">
        <v>2.5589255612524999</v>
      </c>
    </row>
    <row r="23" spans="1:6" x14ac:dyDescent="0.2">
      <c r="A23" s="21" t="s">
        <v>386</v>
      </c>
      <c r="B23" s="21" t="s">
        <v>385</v>
      </c>
      <c r="C23" s="21" t="s">
        <v>94</v>
      </c>
      <c r="D23" s="24">
        <v>335464</v>
      </c>
      <c r="E23" s="22">
        <v>2463.8153480000001</v>
      </c>
      <c r="F23" s="23">
        <v>2.2606730781903299</v>
      </c>
    </row>
    <row r="24" spans="1:6" x14ac:dyDescent="0.2">
      <c r="A24" s="21" t="s">
        <v>115</v>
      </c>
      <c r="B24" s="21" t="s">
        <v>114</v>
      </c>
      <c r="C24" s="21" t="s">
        <v>116</v>
      </c>
      <c r="D24" s="24">
        <v>242266</v>
      </c>
      <c r="E24" s="22">
        <v>2458.2731020000001</v>
      </c>
      <c r="F24" s="23">
        <v>2.25558779193498</v>
      </c>
    </row>
    <row r="25" spans="1:6" x14ac:dyDescent="0.2">
      <c r="A25" s="21" t="s">
        <v>388</v>
      </c>
      <c r="B25" s="21" t="s">
        <v>387</v>
      </c>
      <c r="C25" s="21" t="s">
        <v>129</v>
      </c>
      <c r="D25" s="24">
        <v>47417</v>
      </c>
      <c r="E25" s="22">
        <v>2186.3978699999998</v>
      </c>
      <c r="F25" s="23">
        <v>2.0061287494348701</v>
      </c>
    </row>
    <row r="26" spans="1:6" x14ac:dyDescent="0.2">
      <c r="A26" s="21" t="s">
        <v>390</v>
      </c>
      <c r="B26" s="21" t="s">
        <v>389</v>
      </c>
      <c r="C26" s="21" t="s">
        <v>129</v>
      </c>
      <c r="D26" s="24">
        <v>1171319</v>
      </c>
      <c r="E26" s="22">
        <v>2059.1788019999999</v>
      </c>
      <c r="F26" s="23">
        <v>1.8893989294450999</v>
      </c>
    </row>
    <row r="27" spans="1:6" x14ac:dyDescent="0.2">
      <c r="A27" s="21" t="s">
        <v>392</v>
      </c>
      <c r="B27" s="21" t="s">
        <v>391</v>
      </c>
      <c r="C27" s="21" t="s">
        <v>192</v>
      </c>
      <c r="D27" s="24">
        <v>1075255</v>
      </c>
      <c r="E27" s="22">
        <v>1909.1152529999999</v>
      </c>
      <c r="F27" s="23">
        <v>1.7517081623519499</v>
      </c>
    </row>
    <row r="28" spans="1:6" x14ac:dyDescent="0.2">
      <c r="A28" s="21" t="s">
        <v>394</v>
      </c>
      <c r="B28" s="21" t="s">
        <v>393</v>
      </c>
      <c r="C28" s="21" t="s">
        <v>185</v>
      </c>
      <c r="D28" s="24">
        <v>180000</v>
      </c>
      <c r="E28" s="22">
        <v>1576.53</v>
      </c>
      <c r="F28" s="23">
        <v>1.4465446571929499</v>
      </c>
    </row>
    <row r="29" spans="1:6" x14ac:dyDescent="0.2">
      <c r="A29" s="21" t="s">
        <v>396</v>
      </c>
      <c r="B29" s="21" t="s">
        <v>395</v>
      </c>
      <c r="C29" s="21" t="s">
        <v>94</v>
      </c>
      <c r="D29" s="24">
        <v>20262</v>
      </c>
      <c r="E29" s="22">
        <v>1296.757869</v>
      </c>
      <c r="F29" s="23">
        <v>1.1898398172409499</v>
      </c>
    </row>
    <row r="30" spans="1:6" x14ac:dyDescent="0.2">
      <c r="A30" s="21" t="s">
        <v>398</v>
      </c>
      <c r="B30" s="21" t="s">
        <v>397</v>
      </c>
      <c r="C30" s="21" t="s">
        <v>340</v>
      </c>
      <c r="D30" s="24">
        <v>88070</v>
      </c>
      <c r="E30" s="22">
        <v>792.76210500000002</v>
      </c>
      <c r="F30" s="23">
        <v>0.72739864602182602</v>
      </c>
    </row>
    <row r="31" spans="1:6" x14ac:dyDescent="0.2">
      <c r="A31" s="21" t="s">
        <v>400</v>
      </c>
      <c r="B31" s="21" t="s">
        <v>399</v>
      </c>
      <c r="C31" s="21" t="s">
        <v>192</v>
      </c>
      <c r="D31" s="24">
        <v>624353</v>
      </c>
      <c r="E31" s="22">
        <v>578.4630545</v>
      </c>
      <c r="F31" s="23">
        <v>0.53076861263058195</v>
      </c>
    </row>
    <row r="32" spans="1:6" x14ac:dyDescent="0.2">
      <c r="A32" s="21" t="s">
        <v>402</v>
      </c>
      <c r="B32" s="21" t="s">
        <v>401</v>
      </c>
      <c r="C32" s="21" t="s">
        <v>94</v>
      </c>
      <c r="D32" s="24">
        <v>63629</v>
      </c>
      <c r="E32" s="22">
        <v>59.4613005</v>
      </c>
      <c r="F32" s="23">
        <v>5.45586995160382E-2</v>
      </c>
    </row>
    <row r="33" spans="1:9" x14ac:dyDescent="0.2">
      <c r="A33" s="20" t="s">
        <v>25</v>
      </c>
      <c r="B33" s="20"/>
      <c r="C33" s="20"/>
      <c r="D33" s="20"/>
      <c r="E33" s="25">
        <f>SUM(E7:E32)</f>
        <v>83345.263139999995</v>
      </c>
      <c r="F33" s="26">
        <f>SUM(F7:F32)</f>
        <v>76.473422705249973</v>
      </c>
      <c r="G33" s="14"/>
      <c r="H33" s="14"/>
      <c r="I33" s="14"/>
    </row>
    <row r="34" spans="1:9" x14ac:dyDescent="0.2">
      <c r="A34" s="21"/>
      <c r="B34" s="21"/>
      <c r="C34" s="21"/>
      <c r="D34" s="21"/>
      <c r="E34" s="22"/>
      <c r="F34" s="23"/>
    </row>
    <row r="35" spans="1:9" x14ac:dyDescent="0.2">
      <c r="A35" s="20" t="s">
        <v>318</v>
      </c>
      <c r="B35" s="21"/>
      <c r="C35" s="21"/>
      <c r="D35" s="21"/>
      <c r="E35" s="22"/>
      <c r="F35" s="23"/>
    </row>
    <row r="36" spans="1:9" x14ac:dyDescent="0.2">
      <c r="A36" s="21" t="s">
        <v>320</v>
      </c>
      <c r="B36" s="21" t="s">
        <v>319</v>
      </c>
      <c r="C36" s="21" t="s">
        <v>167</v>
      </c>
      <c r="D36" s="24">
        <v>62010</v>
      </c>
      <c r="E36" s="22">
        <v>3638.81405</v>
      </c>
      <c r="F36" s="23">
        <v>3.3387928060653098</v>
      </c>
    </row>
    <row r="37" spans="1:9" x14ac:dyDescent="0.2">
      <c r="A37" s="21" t="s">
        <v>404</v>
      </c>
      <c r="B37" s="21" t="s">
        <v>403</v>
      </c>
      <c r="C37" s="21" t="s">
        <v>129</v>
      </c>
      <c r="D37" s="24">
        <v>14487</v>
      </c>
      <c r="E37" s="22">
        <v>1764.6062710000001</v>
      </c>
      <c r="F37" s="23">
        <v>1.6191139866442299</v>
      </c>
    </row>
    <row r="38" spans="1:9" x14ac:dyDescent="0.2">
      <c r="A38" s="21" t="s">
        <v>406</v>
      </c>
      <c r="B38" s="21" t="s">
        <v>405</v>
      </c>
      <c r="C38" s="21" t="s">
        <v>167</v>
      </c>
      <c r="D38" s="24">
        <v>94899</v>
      </c>
      <c r="E38" s="22">
        <v>1584.0707629999999</v>
      </c>
      <c r="F38" s="23">
        <v>1.4534636821584199</v>
      </c>
    </row>
    <row r="39" spans="1:9" x14ac:dyDescent="0.2">
      <c r="A39" s="21" t="s">
        <v>408</v>
      </c>
      <c r="B39" s="21" t="s">
        <v>407</v>
      </c>
      <c r="C39" s="21" t="s">
        <v>94</v>
      </c>
      <c r="D39" s="24">
        <v>4715</v>
      </c>
      <c r="E39" s="22">
        <v>1286.1081509999999</v>
      </c>
      <c r="F39" s="23">
        <v>1.1800681714914101</v>
      </c>
    </row>
    <row r="40" spans="1:9" x14ac:dyDescent="0.2">
      <c r="A40" s="21" t="s">
        <v>410</v>
      </c>
      <c r="B40" s="21" t="s">
        <v>409</v>
      </c>
      <c r="C40" s="21" t="s">
        <v>94</v>
      </c>
      <c r="D40" s="24">
        <v>3698</v>
      </c>
      <c r="E40" s="22">
        <v>1168.2931840000001</v>
      </c>
      <c r="F40" s="23">
        <v>1.07196708172388</v>
      </c>
    </row>
    <row r="41" spans="1:9" x14ac:dyDescent="0.2">
      <c r="A41" s="21" t="s">
        <v>412</v>
      </c>
      <c r="B41" s="21" t="s">
        <v>411</v>
      </c>
      <c r="C41" s="21" t="s">
        <v>340</v>
      </c>
      <c r="D41" s="24">
        <v>6859</v>
      </c>
      <c r="E41" s="22">
        <v>1086.297975</v>
      </c>
      <c r="F41" s="23">
        <v>0.99673240081430403</v>
      </c>
    </row>
    <row r="42" spans="1:9" x14ac:dyDescent="0.2">
      <c r="A42" s="21" t="s">
        <v>414</v>
      </c>
      <c r="B42" s="21" t="s">
        <v>413</v>
      </c>
      <c r="C42" s="21" t="s">
        <v>94</v>
      </c>
      <c r="D42" s="24">
        <v>9392</v>
      </c>
      <c r="E42" s="22">
        <v>1037.8178849999999</v>
      </c>
      <c r="F42" s="23">
        <v>0.95224950789774998</v>
      </c>
    </row>
    <row r="43" spans="1:9" x14ac:dyDescent="0.2">
      <c r="A43" s="21" t="s">
        <v>339</v>
      </c>
      <c r="B43" s="21" t="s">
        <v>338</v>
      </c>
      <c r="C43" s="21" t="s">
        <v>340</v>
      </c>
      <c r="D43" s="24">
        <v>37000</v>
      </c>
      <c r="E43" s="22">
        <v>930.03709800000001</v>
      </c>
      <c r="F43" s="23">
        <v>0.85335527716132198</v>
      </c>
    </row>
    <row r="44" spans="1:9" x14ac:dyDescent="0.2">
      <c r="A44" s="21" t="s">
        <v>416</v>
      </c>
      <c r="B44" s="21" t="s">
        <v>415</v>
      </c>
      <c r="C44" s="21" t="s">
        <v>94</v>
      </c>
      <c r="D44" s="24">
        <v>25217</v>
      </c>
      <c r="E44" s="22">
        <v>880.40701549999994</v>
      </c>
      <c r="F44" s="23">
        <v>0.80781720895049103</v>
      </c>
    </row>
    <row r="45" spans="1:9" x14ac:dyDescent="0.2">
      <c r="A45" s="21" t="s">
        <v>418</v>
      </c>
      <c r="B45" s="21" t="s">
        <v>417</v>
      </c>
      <c r="C45" s="21" t="s">
        <v>129</v>
      </c>
      <c r="D45" s="24">
        <v>111883</v>
      </c>
      <c r="E45" s="22">
        <v>869.03931460000001</v>
      </c>
      <c r="F45" s="23">
        <v>0.79738677819340897</v>
      </c>
    </row>
    <row r="46" spans="1:9" x14ac:dyDescent="0.2">
      <c r="A46" s="21" t="s">
        <v>420</v>
      </c>
      <c r="B46" s="21" t="s">
        <v>419</v>
      </c>
      <c r="C46" s="21" t="s">
        <v>94</v>
      </c>
      <c r="D46" s="24">
        <v>7250</v>
      </c>
      <c r="E46" s="22">
        <v>410.02344729999999</v>
      </c>
      <c r="F46" s="23">
        <v>0.376216898514872</v>
      </c>
    </row>
    <row r="47" spans="1:9" x14ac:dyDescent="0.2">
      <c r="A47" s="20" t="s">
        <v>25</v>
      </c>
      <c r="B47" s="20"/>
      <c r="C47" s="20"/>
      <c r="D47" s="20"/>
      <c r="E47" s="25">
        <f>SUM(E35:E46)</f>
        <v>14655.5151544</v>
      </c>
      <c r="F47" s="26">
        <f>SUM(F35:F46)</f>
        <v>13.447163799615399</v>
      </c>
      <c r="G47" s="14"/>
      <c r="H47" s="14"/>
      <c r="I47" s="14"/>
    </row>
    <row r="48" spans="1:9" x14ac:dyDescent="0.2">
      <c r="A48" s="21"/>
      <c r="B48" s="21"/>
      <c r="C48" s="21"/>
      <c r="D48" s="21"/>
      <c r="E48" s="22"/>
      <c r="F48" s="23"/>
    </row>
    <row r="49" spans="1:9" x14ac:dyDescent="0.2">
      <c r="A49" s="20" t="s">
        <v>365</v>
      </c>
      <c r="B49" s="21"/>
      <c r="C49" s="21"/>
      <c r="D49" s="21"/>
      <c r="E49" s="22"/>
      <c r="F49" s="23"/>
    </row>
    <row r="50" spans="1:9" x14ac:dyDescent="0.2">
      <c r="A50" s="21" t="s">
        <v>422</v>
      </c>
      <c r="B50" s="21" t="s">
        <v>421</v>
      </c>
      <c r="C50" s="21" t="s">
        <v>368</v>
      </c>
      <c r="D50" s="24">
        <v>175810.12400000001</v>
      </c>
      <c r="E50" s="22">
        <v>8180.9694669999999</v>
      </c>
      <c r="F50" s="23">
        <v>7.5064462288364497</v>
      </c>
    </row>
    <row r="51" spans="1:9" x14ac:dyDescent="0.2">
      <c r="A51" s="20" t="s">
        <v>25</v>
      </c>
      <c r="B51" s="20"/>
      <c r="C51" s="20"/>
      <c r="D51" s="20"/>
      <c r="E51" s="25">
        <f>SUM(E50:E50)</f>
        <v>8180.9694669999999</v>
      </c>
      <c r="F51" s="26">
        <f>SUM(F50:F50)</f>
        <v>7.5064462288364497</v>
      </c>
      <c r="G51" s="14"/>
      <c r="H51" s="14"/>
      <c r="I51" s="14"/>
    </row>
    <row r="52" spans="1:9" x14ac:dyDescent="0.2">
      <c r="A52" s="21"/>
      <c r="B52" s="21"/>
      <c r="C52" s="21"/>
      <c r="D52" s="21"/>
      <c r="E52" s="22"/>
      <c r="F52" s="23"/>
    </row>
    <row r="53" spans="1:9" x14ac:dyDescent="0.2">
      <c r="A53" s="20" t="s">
        <v>26</v>
      </c>
      <c r="B53" s="20"/>
      <c r="C53" s="20"/>
      <c r="D53" s="20"/>
      <c r="E53" s="25">
        <f>E33+E47+E51</f>
        <v>106181.74776139999</v>
      </c>
      <c r="F53" s="26">
        <f>F33+F47+F51</f>
        <v>97.427032733701822</v>
      </c>
      <c r="G53" s="14"/>
      <c r="H53" s="14"/>
      <c r="I53" s="14"/>
    </row>
    <row r="54" spans="1:9" x14ac:dyDescent="0.2">
      <c r="A54" s="20"/>
      <c r="B54" s="20"/>
      <c r="C54" s="20"/>
      <c r="D54" s="20"/>
      <c r="E54" s="25"/>
      <c r="F54" s="26"/>
      <c r="G54" s="14"/>
      <c r="H54" s="14"/>
      <c r="I54" s="14"/>
    </row>
    <row r="55" spans="1:9" x14ac:dyDescent="0.2">
      <c r="A55" s="20" t="s">
        <v>28</v>
      </c>
      <c r="B55" s="20"/>
      <c r="C55" s="20"/>
      <c r="D55" s="20"/>
      <c r="E55" s="25">
        <f>E57-(E33+E47+E51)</f>
        <v>2804.172041400001</v>
      </c>
      <c r="F55" s="26">
        <f>F57-(F33+F47+F51)</f>
        <v>2.5729672662981784</v>
      </c>
      <c r="G55" s="14"/>
      <c r="H55" s="14"/>
      <c r="I55" s="14"/>
    </row>
    <row r="56" spans="1:9" x14ac:dyDescent="0.2">
      <c r="A56" s="20"/>
      <c r="B56" s="20"/>
      <c r="C56" s="20"/>
      <c r="D56" s="20"/>
      <c r="E56" s="25"/>
      <c r="F56" s="26"/>
      <c r="G56" s="14"/>
      <c r="H56" s="14"/>
      <c r="I56" s="14"/>
    </row>
    <row r="57" spans="1:9" x14ac:dyDescent="0.2">
      <c r="A57" s="27" t="s">
        <v>27</v>
      </c>
      <c r="B57" s="27"/>
      <c r="C57" s="27"/>
      <c r="D57" s="27"/>
      <c r="E57" s="28">
        <v>108985.9198028</v>
      </c>
      <c r="F57" s="29">
        <v>100</v>
      </c>
      <c r="G57" s="14"/>
      <c r="H57" s="14"/>
      <c r="I57" s="14"/>
    </row>
    <row r="59" spans="1:9" x14ac:dyDescent="0.2">
      <c r="A59" s="14" t="s">
        <v>32</v>
      </c>
    </row>
    <row r="60" spans="1:9" x14ac:dyDescent="0.2">
      <c r="A60" s="14" t="s">
        <v>33</v>
      </c>
    </row>
    <row r="61" spans="1:9" x14ac:dyDescent="0.2">
      <c r="A61" s="14" t="s">
        <v>34</v>
      </c>
      <c r="B61" s="14"/>
      <c r="C61" s="30" t="s">
        <v>36</v>
      </c>
      <c r="D61" s="14" t="s">
        <v>35</v>
      </c>
    </row>
    <row r="62" spans="1:9" x14ac:dyDescent="0.2">
      <c r="A62" s="7" t="s">
        <v>71</v>
      </c>
      <c r="C62" s="31">
        <v>311.3954</v>
      </c>
      <c r="D62" s="31">
        <v>402.15</v>
      </c>
    </row>
    <row r="63" spans="1:9" x14ac:dyDescent="0.2">
      <c r="A63" s="7" t="s">
        <v>79</v>
      </c>
      <c r="C63" s="31">
        <v>34.835299999999997</v>
      </c>
      <c r="D63" s="31">
        <v>41.221899999999998</v>
      </c>
    </row>
    <row r="64" spans="1:9" x14ac:dyDescent="0.2">
      <c r="A64" s="7" t="s">
        <v>72</v>
      </c>
      <c r="C64" s="31">
        <v>335.3279</v>
      </c>
      <c r="D64" s="31">
        <v>435.4228</v>
      </c>
    </row>
    <row r="65" spans="1:4" x14ac:dyDescent="0.2">
      <c r="A65" s="7" t="s">
        <v>80</v>
      </c>
      <c r="C65" s="31">
        <v>38.244</v>
      </c>
      <c r="D65" s="31">
        <v>45.348799999999997</v>
      </c>
    </row>
    <row r="67" spans="1:4" x14ac:dyDescent="0.2">
      <c r="A67" s="14" t="s">
        <v>38</v>
      </c>
    </row>
    <row r="68" spans="1:4" x14ac:dyDescent="0.2">
      <c r="A68" s="95" t="s">
        <v>64</v>
      </c>
      <c r="B68" s="96"/>
      <c r="C68" s="34" t="s">
        <v>65</v>
      </c>
    </row>
    <row r="69" spans="1:4" x14ac:dyDescent="0.2">
      <c r="A69" s="91" t="s">
        <v>79</v>
      </c>
      <c r="B69" s="92"/>
      <c r="C69" s="35">
        <v>3.5</v>
      </c>
    </row>
    <row r="70" spans="1:4" x14ac:dyDescent="0.2">
      <c r="A70" s="91" t="s">
        <v>80</v>
      </c>
      <c r="B70" s="92"/>
      <c r="C70" s="35">
        <v>4</v>
      </c>
    </row>
    <row r="71" spans="1:4" x14ac:dyDescent="0.2">
      <c r="A71" s="7" t="s">
        <v>66</v>
      </c>
    </row>
    <row r="72" spans="1:4" x14ac:dyDescent="0.2">
      <c r="A72" s="7" t="s">
        <v>37</v>
      </c>
    </row>
    <row r="74" spans="1:4" x14ac:dyDescent="0.2">
      <c r="A74" s="14" t="s">
        <v>272</v>
      </c>
      <c r="D74" s="49">
        <v>0.28160000000000002</v>
      </c>
    </row>
    <row r="76" spans="1:4" x14ac:dyDescent="0.2">
      <c r="A76" s="100" t="s">
        <v>840</v>
      </c>
      <c r="B76" s="100"/>
      <c r="C76" s="100"/>
      <c r="D76" s="30" t="s">
        <v>39</v>
      </c>
    </row>
    <row r="77" spans="1:4" x14ac:dyDescent="0.2">
      <c r="A77" s="56"/>
      <c r="B77" s="56"/>
      <c r="C77" s="56"/>
      <c r="D77" s="30"/>
    </row>
    <row r="78" spans="1:4" x14ac:dyDescent="0.2">
      <c r="A78" s="57" t="s">
        <v>843</v>
      </c>
      <c r="B78" s="56"/>
      <c r="C78" s="56"/>
      <c r="D78" s="30"/>
    </row>
    <row r="79" spans="1:4" x14ac:dyDescent="0.2">
      <c r="A79" s="56"/>
      <c r="B79" s="56"/>
      <c r="C79" s="56"/>
      <c r="D79" s="30"/>
    </row>
    <row r="80" spans="1:4" x14ac:dyDescent="0.2">
      <c r="A80" s="58" t="s">
        <v>832</v>
      </c>
      <c r="B80" s="58" t="s">
        <v>833</v>
      </c>
      <c r="C80" s="58" t="s">
        <v>834</v>
      </c>
      <c r="D80" s="59" t="s">
        <v>3</v>
      </c>
    </row>
    <row r="81" spans="1:4" x14ac:dyDescent="0.2">
      <c r="A81" s="60" t="s">
        <v>380</v>
      </c>
      <c r="B81" s="61">
        <v>40000</v>
      </c>
      <c r="C81" s="62">
        <v>1041.6199999999999</v>
      </c>
      <c r="D81" s="63">
        <f>C81/E57</f>
        <v>9.5573813744446578E-3</v>
      </c>
    </row>
    <row r="83" spans="1:4" x14ac:dyDescent="0.2">
      <c r="A83" s="14" t="s">
        <v>814</v>
      </c>
    </row>
    <row r="84" spans="1:4" x14ac:dyDescent="0.2">
      <c r="A84" s="14"/>
    </row>
    <row r="85" spans="1:4" x14ac:dyDescent="0.2">
      <c r="A85" s="53" t="s">
        <v>804</v>
      </c>
    </row>
    <row r="86" spans="1:4" x14ac:dyDescent="0.2">
      <c r="A86" s="54"/>
    </row>
    <row r="87" spans="1:4" x14ac:dyDescent="0.2">
      <c r="A87" s="55"/>
    </row>
    <row r="88" spans="1:4" x14ac:dyDescent="0.2">
      <c r="A88" s="55"/>
    </row>
    <row r="89" spans="1:4" x14ac:dyDescent="0.2">
      <c r="A89" s="55"/>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3" t="s">
        <v>815</v>
      </c>
    </row>
    <row r="100" spans="1:1" x14ac:dyDescent="0.2">
      <c r="A100" s="55"/>
    </row>
    <row r="101" spans="1:1" x14ac:dyDescent="0.2">
      <c r="A101" s="53" t="s">
        <v>805</v>
      </c>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sheetData>
  <mergeCells count="5">
    <mergeCell ref="A1:F1"/>
    <mergeCell ref="A68:B68"/>
    <mergeCell ref="A69:B69"/>
    <mergeCell ref="A70:B70"/>
    <mergeCell ref="A76:C76"/>
  </mergeCells>
  <conditionalFormatting sqref="F2:F3 F216:F65541">
    <cfRule type="cellIs" dxfId="51" priority="2" stopIfTrue="1" operator="between">
      <formula>0.009</formula>
      <formula>-0.009</formula>
    </cfRule>
  </conditionalFormatting>
  <conditionalFormatting sqref="F5:F115">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6"/>
  <sheetViews>
    <sheetView workbookViewId="0">
      <selection sqref="A1:G1"/>
    </sheetView>
  </sheetViews>
  <sheetFormatPr defaultColWidth="9.140625" defaultRowHeight="11.25" x14ac:dyDescent="0.2"/>
  <cols>
    <col min="1" max="1" width="38.7109375" style="7" bestFit="1" customWidth="1"/>
    <col min="2" max="2" width="48.570312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customHeight="1" x14ac:dyDescent="0.2">
      <c r="A1" s="93" t="s">
        <v>14</v>
      </c>
      <c r="B1" s="94"/>
      <c r="C1" s="94"/>
      <c r="D1" s="94"/>
      <c r="E1" s="94"/>
      <c r="F1" s="94"/>
      <c r="G1" s="94"/>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83</v>
      </c>
      <c r="B5" s="17"/>
      <c r="C5" s="17"/>
      <c r="D5" s="17"/>
      <c r="E5" s="18"/>
      <c r="F5" s="19"/>
      <c r="G5" s="18"/>
    </row>
    <row r="6" spans="1:7" x14ac:dyDescent="0.2">
      <c r="A6" s="20" t="s">
        <v>41</v>
      </c>
      <c r="B6" s="21"/>
      <c r="C6" s="21"/>
      <c r="D6" s="21"/>
      <c r="E6" s="22"/>
      <c r="F6" s="23"/>
      <c r="G6" s="22"/>
    </row>
    <row r="7" spans="1:7" x14ac:dyDescent="0.2">
      <c r="A7" s="21" t="s">
        <v>424</v>
      </c>
      <c r="B7" s="21" t="s">
        <v>423</v>
      </c>
      <c r="C7" s="21" t="s">
        <v>425</v>
      </c>
      <c r="D7" s="24">
        <v>5743691</v>
      </c>
      <c r="E7" s="22">
        <v>46882.877789999999</v>
      </c>
      <c r="F7" s="23">
        <v>4.35042222121234</v>
      </c>
      <c r="G7" s="22"/>
    </row>
    <row r="8" spans="1:7" x14ac:dyDescent="0.2">
      <c r="A8" s="21" t="s">
        <v>427</v>
      </c>
      <c r="B8" s="21" t="s">
        <v>426</v>
      </c>
      <c r="C8" s="21" t="s">
        <v>86</v>
      </c>
      <c r="D8" s="24">
        <v>48064081</v>
      </c>
      <c r="E8" s="22">
        <v>45132.172059999997</v>
      </c>
      <c r="F8" s="23">
        <v>4.1879682621206804</v>
      </c>
      <c r="G8" s="22"/>
    </row>
    <row r="9" spans="1:7" x14ac:dyDescent="0.2">
      <c r="A9" s="21" t="s">
        <v>429</v>
      </c>
      <c r="B9" s="21" t="s">
        <v>428</v>
      </c>
      <c r="C9" s="21" t="s">
        <v>430</v>
      </c>
      <c r="D9" s="24">
        <v>954140</v>
      </c>
      <c r="E9" s="22">
        <v>30488.11249</v>
      </c>
      <c r="F9" s="23">
        <v>2.8290960007495198</v>
      </c>
      <c r="G9" s="22"/>
    </row>
    <row r="10" spans="1:7" x14ac:dyDescent="0.2">
      <c r="A10" s="21" t="s">
        <v>432</v>
      </c>
      <c r="B10" s="21" t="s">
        <v>431</v>
      </c>
      <c r="C10" s="21" t="s">
        <v>433</v>
      </c>
      <c r="D10" s="24">
        <v>1387967</v>
      </c>
      <c r="E10" s="22">
        <v>30481.14329</v>
      </c>
      <c r="F10" s="23">
        <v>2.8284493048986401</v>
      </c>
      <c r="G10" s="22"/>
    </row>
    <row r="11" spans="1:7" x14ac:dyDescent="0.2">
      <c r="A11" s="21" t="s">
        <v>435</v>
      </c>
      <c r="B11" s="21" t="s">
        <v>434</v>
      </c>
      <c r="C11" s="21" t="s">
        <v>161</v>
      </c>
      <c r="D11" s="24">
        <v>8913469</v>
      </c>
      <c r="E11" s="22">
        <v>28977.687720000002</v>
      </c>
      <c r="F11" s="23">
        <v>2.68893853191173</v>
      </c>
      <c r="G11" s="22"/>
    </row>
    <row r="12" spans="1:7" x14ac:dyDescent="0.2">
      <c r="A12" s="21" t="s">
        <v>437</v>
      </c>
      <c r="B12" s="21" t="s">
        <v>436</v>
      </c>
      <c r="C12" s="21" t="s">
        <v>94</v>
      </c>
      <c r="D12" s="24">
        <v>1872610</v>
      </c>
      <c r="E12" s="22">
        <v>28076.041730000001</v>
      </c>
      <c r="F12" s="23">
        <v>2.60527172357004</v>
      </c>
      <c r="G12" s="22"/>
    </row>
    <row r="13" spans="1:7" x14ac:dyDescent="0.2">
      <c r="A13" s="21" t="s">
        <v>131</v>
      </c>
      <c r="B13" s="21" t="s">
        <v>130</v>
      </c>
      <c r="C13" s="21" t="s">
        <v>132</v>
      </c>
      <c r="D13" s="24">
        <v>6053034</v>
      </c>
      <c r="E13" s="22">
        <v>26297.406210000001</v>
      </c>
      <c r="F13" s="23">
        <v>2.4402260639519402</v>
      </c>
      <c r="G13" s="22"/>
    </row>
    <row r="14" spans="1:7" x14ac:dyDescent="0.2">
      <c r="A14" s="21" t="s">
        <v>439</v>
      </c>
      <c r="B14" s="21" t="s">
        <v>438</v>
      </c>
      <c r="C14" s="21" t="s">
        <v>86</v>
      </c>
      <c r="D14" s="24">
        <v>15398917</v>
      </c>
      <c r="E14" s="22">
        <v>23814.425139999999</v>
      </c>
      <c r="F14" s="23">
        <v>2.2098217771212001</v>
      </c>
      <c r="G14" s="22"/>
    </row>
    <row r="15" spans="1:7" x14ac:dyDescent="0.2">
      <c r="A15" s="21" t="s">
        <v>441</v>
      </c>
      <c r="B15" s="21" t="s">
        <v>440</v>
      </c>
      <c r="C15" s="21" t="s">
        <v>104</v>
      </c>
      <c r="D15" s="24">
        <v>1588976</v>
      </c>
      <c r="E15" s="22">
        <v>23054.45278</v>
      </c>
      <c r="F15" s="23">
        <v>2.1393013483783099</v>
      </c>
      <c r="G15" s="22"/>
    </row>
    <row r="16" spans="1:7" x14ac:dyDescent="0.2">
      <c r="A16" s="21" t="s">
        <v>443</v>
      </c>
      <c r="B16" s="21" t="s">
        <v>442</v>
      </c>
      <c r="C16" s="21" t="s">
        <v>101</v>
      </c>
      <c r="D16" s="24">
        <v>1812883</v>
      </c>
      <c r="E16" s="22">
        <v>21575.120579999999</v>
      </c>
      <c r="F16" s="23">
        <v>2.0020290652163801</v>
      </c>
      <c r="G16" s="22"/>
    </row>
    <row r="17" spans="1:7" x14ac:dyDescent="0.2">
      <c r="A17" s="21" t="s">
        <v>88</v>
      </c>
      <c r="B17" s="21" t="s">
        <v>87</v>
      </c>
      <c r="C17" s="21" t="s">
        <v>86</v>
      </c>
      <c r="D17" s="24">
        <v>2259945</v>
      </c>
      <c r="E17" s="22">
        <v>21129.355780000002</v>
      </c>
      <c r="F17" s="23">
        <v>1.9606650282210301</v>
      </c>
      <c r="G17" s="22"/>
    </row>
    <row r="18" spans="1:7" x14ac:dyDescent="0.2">
      <c r="A18" s="21" t="s">
        <v>445</v>
      </c>
      <c r="B18" s="21" t="s">
        <v>444</v>
      </c>
      <c r="C18" s="21" t="s">
        <v>167</v>
      </c>
      <c r="D18" s="24">
        <v>1035911</v>
      </c>
      <c r="E18" s="22">
        <v>20046.949670000002</v>
      </c>
      <c r="F18" s="23">
        <v>1.86022487148806</v>
      </c>
      <c r="G18" s="22"/>
    </row>
    <row r="19" spans="1:7" x14ac:dyDescent="0.2">
      <c r="A19" s="21" t="s">
        <v>447</v>
      </c>
      <c r="B19" s="21" t="s">
        <v>446</v>
      </c>
      <c r="C19" s="21" t="s">
        <v>141</v>
      </c>
      <c r="D19" s="24">
        <v>2860279</v>
      </c>
      <c r="E19" s="22">
        <v>18882.131819999999</v>
      </c>
      <c r="F19" s="23">
        <v>1.7521374481647101</v>
      </c>
      <c r="G19" s="22"/>
    </row>
    <row r="20" spans="1:7" x14ac:dyDescent="0.2">
      <c r="A20" s="21" t="s">
        <v>449</v>
      </c>
      <c r="B20" s="21" t="s">
        <v>448</v>
      </c>
      <c r="C20" s="21" t="s">
        <v>91</v>
      </c>
      <c r="D20" s="24">
        <v>2289035</v>
      </c>
      <c r="E20" s="22">
        <v>18736.895990000001</v>
      </c>
      <c r="F20" s="23">
        <v>1.73866051987165</v>
      </c>
      <c r="G20" s="22"/>
    </row>
    <row r="21" spans="1:7" x14ac:dyDescent="0.2">
      <c r="A21" s="21" t="s">
        <v>451</v>
      </c>
      <c r="B21" s="21" t="s">
        <v>450</v>
      </c>
      <c r="C21" s="21" t="s">
        <v>425</v>
      </c>
      <c r="D21" s="24">
        <v>2031243</v>
      </c>
      <c r="E21" s="22">
        <v>18428.452120000002</v>
      </c>
      <c r="F21" s="23">
        <v>1.71003896058821</v>
      </c>
      <c r="G21" s="22"/>
    </row>
    <row r="22" spans="1:7" x14ac:dyDescent="0.2">
      <c r="A22" s="21" t="s">
        <v>453</v>
      </c>
      <c r="B22" s="21" t="s">
        <v>452</v>
      </c>
      <c r="C22" s="21" t="s">
        <v>454</v>
      </c>
      <c r="D22" s="24">
        <v>2060963</v>
      </c>
      <c r="E22" s="22">
        <v>17810.842250000002</v>
      </c>
      <c r="F22" s="23">
        <v>1.65272883311431</v>
      </c>
      <c r="G22" s="22"/>
    </row>
    <row r="23" spans="1:7" x14ac:dyDescent="0.2">
      <c r="A23" s="21" t="s">
        <v>176</v>
      </c>
      <c r="B23" s="21" t="s">
        <v>175</v>
      </c>
      <c r="C23" s="21" t="s">
        <v>177</v>
      </c>
      <c r="D23" s="24">
        <v>2148727</v>
      </c>
      <c r="E23" s="22">
        <v>17544.355960000001</v>
      </c>
      <c r="F23" s="23">
        <v>1.6280006608622299</v>
      </c>
      <c r="G23" s="22"/>
    </row>
    <row r="24" spans="1:7" x14ac:dyDescent="0.2">
      <c r="A24" s="21" t="s">
        <v>456</v>
      </c>
      <c r="B24" s="21" t="s">
        <v>455</v>
      </c>
      <c r="C24" s="21" t="s">
        <v>313</v>
      </c>
      <c r="D24" s="24">
        <v>485000</v>
      </c>
      <c r="E24" s="22">
        <v>16326.555</v>
      </c>
      <c r="F24" s="23">
        <v>1.5149967539534299</v>
      </c>
      <c r="G24" s="22"/>
    </row>
    <row r="25" spans="1:7" x14ac:dyDescent="0.2">
      <c r="A25" s="21" t="s">
        <v>85</v>
      </c>
      <c r="B25" s="21" t="s">
        <v>84</v>
      </c>
      <c r="C25" s="21" t="s">
        <v>86</v>
      </c>
      <c r="D25" s="24">
        <v>1036125</v>
      </c>
      <c r="E25" s="22">
        <v>16151.1165</v>
      </c>
      <c r="F25" s="23">
        <v>1.4987172168423599</v>
      </c>
      <c r="G25" s="22"/>
    </row>
    <row r="26" spans="1:7" x14ac:dyDescent="0.2">
      <c r="A26" s="21" t="s">
        <v>458</v>
      </c>
      <c r="B26" s="21" t="s">
        <v>457</v>
      </c>
      <c r="C26" s="21" t="s">
        <v>161</v>
      </c>
      <c r="D26" s="24">
        <v>1605632</v>
      </c>
      <c r="E26" s="22">
        <v>16086.02419</v>
      </c>
      <c r="F26" s="23">
        <v>1.49267707926543</v>
      </c>
      <c r="G26" s="22"/>
    </row>
    <row r="27" spans="1:7" x14ac:dyDescent="0.2">
      <c r="A27" s="21" t="s">
        <v>169</v>
      </c>
      <c r="B27" s="21" t="s">
        <v>168</v>
      </c>
      <c r="C27" s="21" t="s">
        <v>104</v>
      </c>
      <c r="D27" s="24">
        <v>1710900</v>
      </c>
      <c r="E27" s="22">
        <v>15990.92685</v>
      </c>
      <c r="F27" s="23">
        <v>1.4838526725605501</v>
      </c>
      <c r="G27" s="22"/>
    </row>
    <row r="28" spans="1:7" x14ac:dyDescent="0.2">
      <c r="A28" s="21" t="s">
        <v>460</v>
      </c>
      <c r="B28" s="21" t="s">
        <v>459</v>
      </c>
      <c r="C28" s="21" t="s">
        <v>362</v>
      </c>
      <c r="D28" s="24">
        <v>2748613</v>
      </c>
      <c r="E28" s="22">
        <v>15546.155129999999</v>
      </c>
      <c r="F28" s="23">
        <v>1.4425807868473499</v>
      </c>
      <c r="G28" s="22"/>
    </row>
    <row r="29" spans="1:7" x14ac:dyDescent="0.2">
      <c r="A29" s="21" t="s">
        <v>462</v>
      </c>
      <c r="B29" s="21" t="s">
        <v>461</v>
      </c>
      <c r="C29" s="21" t="s">
        <v>91</v>
      </c>
      <c r="D29" s="24">
        <v>5297684</v>
      </c>
      <c r="E29" s="22">
        <v>15450.695390000001</v>
      </c>
      <c r="F29" s="23">
        <v>1.43372275180975</v>
      </c>
      <c r="G29" s="22"/>
    </row>
    <row r="30" spans="1:7" x14ac:dyDescent="0.2">
      <c r="A30" s="21" t="s">
        <v>464</v>
      </c>
      <c r="B30" s="21" t="s">
        <v>463</v>
      </c>
      <c r="C30" s="21" t="s">
        <v>91</v>
      </c>
      <c r="D30" s="24">
        <v>1988022</v>
      </c>
      <c r="E30" s="22">
        <v>14132.848400000001</v>
      </c>
      <c r="F30" s="23">
        <v>1.3114352323632199</v>
      </c>
      <c r="G30" s="22"/>
    </row>
    <row r="31" spans="1:7" x14ac:dyDescent="0.2">
      <c r="A31" s="21" t="s">
        <v>466</v>
      </c>
      <c r="B31" s="21" t="s">
        <v>465</v>
      </c>
      <c r="C31" s="21" t="s">
        <v>91</v>
      </c>
      <c r="D31" s="24">
        <v>2413296</v>
      </c>
      <c r="E31" s="22">
        <v>14064.68909</v>
      </c>
      <c r="F31" s="23">
        <v>1.3051104973899399</v>
      </c>
      <c r="G31" s="22"/>
    </row>
    <row r="32" spans="1:7" x14ac:dyDescent="0.2">
      <c r="A32" s="21" t="s">
        <v>331</v>
      </c>
      <c r="B32" s="21" t="s">
        <v>330</v>
      </c>
      <c r="C32" s="21" t="s">
        <v>172</v>
      </c>
      <c r="D32" s="24">
        <v>2452684</v>
      </c>
      <c r="E32" s="22">
        <v>14035.484189999999</v>
      </c>
      <c r="F32" s="23">
        <v>1.3024004750551901</v>
      </c>
      <c r="G32" s="22"/>
    </row>
    <row r="33" spans="1:7" x14ac:dyDescent="0.2">
      <c r="A33" s="21" t="s">
        <v>468</v>
      </c>
      <c r="B33" s="21" t="s">
        <v>467</v>
      </c>
      <c r="C33" s="21" t="s">
        <v>101</v>
      </c>
      <c r="D33" s="24">
        <v>1393898</v>
      </c>
      <c r="E33" s="22">
        <v>13470.63027</v>
      </c>
      <c r="F33" s="23">
        <v>1.2499857522151401</v>
      </c>
      <c r="G33" s="22"/>
    </row>
    <row r="34" spans="1:7" x14ac:dyDescent="0.2">
      <c r="A34" s="21" t="s">
        <v>100</v>
      </c>
      <c r="B34" s="21" t="s">
        <v>99</v>
      </c>
      <c r="C34" s="21" t="s">
        <v>101</v>
      </c>
      <c r="D34" s="24">
        <v>2108245</v>
      </c>
      <c r="E34" s="22">
        <v>12599.926240000001</v>
      </c>
      <c r="F34" s="23">
        <v>1.16919015393343</v>
      </c>
      <c r="G34" s="22"/>
    </row>
    <row r="35" spans="1:7" x14ac:dyDescent="0.2">
      <c r="A35" s="21" t="s">
        <v>370</v>
      </c>
      <c r="B35" s="21" t="s">
        <v>369</v>
      </c>
      <c r="C35" s="21" t="s">
        <v>94</v>
      </c>
      <c r="D35" s="24">
        <v>2332033</v>
      </c>
      <c r="E35" s="22">
        <v>12556.831690000001</v>
      </c>
      <c r="F35" s="23">
        <v>1.1651912635757899</v>
      </c>
      <c r="G35" s="22"/>
    </row>
    <row r="36" spans="1:7" x14ac:dyDescent="0.2">
      <c r="A36" s="21" t="s">
        <v>470</v>
      </c>
      <c r="B36" s="21" t="s">
        <v>469</v>
      </c>
      <c r="C36" s="21" t="s">
        <v>182</v>
      </c>
      <c r="D36" s="24">
        <v>3259485</v>
      </c>
      <c r="E36" s="22">
        <v>12464.270640000001</v>
      </c>
      <c r="F36" s="23">
        <v>1.15660220787527</v>
      </c>
      <c r="G36" s="22"/>
    </row>
    <row r="37" spans="1:7" x14ac:dyDescent="0.2">
      <c r="A37" s="21" t="s">
        <v>181</v>
      </c>
      <c r="B37" s="21" t="s">
        <v>180</v>
      </c>
      <c r="C37" s="21" t="s">
        <v>182</v>
      </c>
      <c r="D37" s="24">
        <v>715459</v>
      </c>
      <c r="E37" s="22">
        <v>12185.339959999999</v>
      </c>
      <c r="F37" s="23">
        <v>1.13071927820774</v>
      </c>
      <c r="G37" s="22"/>
    </row>
    <row r="38" spans="1:7" x14ac:dyDescent="0.2">
      <c r="A38" s="21" t="s">
        <v>472</v>
      </c>
      <c r="B38" s="21" t="s">
        <v>471</v>
      </c>
      <c r="C38" s="21" t="s">
        <v>343</v>
      </c>
      <c r="D38" s="24">
        <v>992102</v>
      </c>
      <c r="E38" s="22">
        <v>12105.13255</v>
      </c>
      <c r="F38" s="23">
        <v>1.1232765589204801</v>
      </c>
      <c r="G38" s="22"/>
    </row>
    <row r="39" spans="1:7" x14ac:dyDescent="0.2">
      <c r="A39" s="21" t="s">
        <v>189</v>
      </c>
      <c r="B39" s="21" t="s">
        <v>188</v>
      </c>
      <c r="C39" s="21" t="s">
        <v>144</v>
      </c>
      <c r="D39" s="24">
        <v>1340117</v>
      </c>
      <c r="E39" s="22">
        <v>12058.37277</v>
      </c>
      <c r="F39" s="23">
        <v>1.11893755936329</v>
      </c>
      <c r="G39" s="22"/>
    </row>
    <row r="40" spans="1:7" x14ac:dyDescent="0.2">
      <c r="A40" s="21" t="s">
        <v>386</v>
      </c>
      <c r="B40" s="21" t="s">
        <v>385</v>
      </c>
      <c r="C40" s="21" t="s">
        <v>94</v>
      </c>
      <c r="D40" s="24">
        <v>1631444</v>
      </c>
      <c r="E40" s="22">
        <v>11982.140460000001</v>
      </c>
      <c r="F40" s="23">
        <v>1.11186370317033</v>
      </c>
      <c r="G40" s="22"/>
    </row>
    <row r="41" spans="1:7" x14ac:dyDescent="0.2">
      <c r="A41" s="21" t="s">
        <v>474</v>
      </c>
      <c r="B41" s="21" t="s">
        <v>473</v>
      </c>
      <c r="C41" s="21" t="s">
        <v>433</v>
      </c>
      <c r="D41" s="24">
        <v>2539678</v>
      </c>
      <c r="E41" s="22">
        <v>11931.40724</v>
      </c>
      <c r="F41" s="23">
        <v>1.10715599455589</v>
      </c>
      <c r="G41" s="22"/>
    </row>
    <row r="42" spans="1:7" x14ac:dyDescent="0.2">
      <c r="A42" s="21" t="s">
        <v>476</v>
      </c>
      <c r="B42" s="21" t="s">
        <v>475</v>
      </c>
      <c r="C42" s="21" t="s">
        <v>86</v>
      </c>
      <c r="D42" s="24">
        <v>10449095</v>
      </c>
      <c r="E42" s="22">
        <v>11739.558230000001</v>
      </c>
      <c r="F42" s="23">
        <v>1.08935367021991</v>
      </c>
      <c r="G42" s="22"/>
    </row>
    <row r="43" spans="1:7" x14ac:dyDescent="0.2">
      <c r="A43" s="21" t="s">
        <v>478</v>
      </c>
      <c r="B43" s="21" t="s">
        <v>477</v>
      </c>
      <c r="C43" s="21" t="s">
        <v>313</v>
      </c>
      <c r="D43" s="24">
        <v>4118888</v>
      </c>
      <c r="E43" s="22">
        <v>11728.533579999999</v>
      </c>
      <c r="F43" s="23">
        <v>1.0883306553240299</v>
      </c>
      <c r="G43" s="22"/>
    </row>
    <row r="44" spans="1:7" x14ac:dyDescent="0.2">
      <c r="A44" s="21" t="s">
        <v>480</v>
      </c>
      <c r="B44" s="21" t="s">
        <v>479</v>
      </c>
      <c r="C44" s="21" t="s">
        <v>151</v>
      </c>
      <c r="D44" s="24">
        <v>11243660</v>
      </c>
      <c r="E44" s="22">
        <v>11603.457119999999</v>
      </c>
      <c r="F44" s="23">
        <v>1.0767243837685201</v>
      </c>
      <c r="G44" s="22"/>
    </row>
    <row r="45" spans="1:7" x14ac:dyDescent="0.2">
      <c r="A45" s="21" t="s">
        <v>482</v>
      </c>
      <c r="B45" s="21" t="s">
        <v>481</v>
      </c>
      <c r="C45" s="21" t="s">
        <v>362</v>
      </c>
      <c r="D45" s="24">
        <v>1754373</v>
      </c>
      <c r="E45" s="22">
        <v>11308.68836</v>
      </c>
      <c r="F45" s="23">
        <v>1.0493717846092401</v>
      </c>
      <c r="G45" s="22"/>
    </row>
    <row r="46" spans="1:7" x14ac:dyDescent="0.2">
      <c r="A46" s="21" t="s">
        <v>484</v>
      </c>
      <c r="B46" s="21" t="s">
        <v>483</v>
      </c>
      <c r="C46" s="21" t="s">
        <v>192</v>
      </c>
      <c r="D46" s="24">
        <v>1381728</v>
      </c>
      <c r="E46" s="22">
        <v>11267.991840000001</v>
      </c>
      <c r="F46" s="23">
        <v>1.0455954156387399</v>
      </c>
      <c r="G46" s="22"/>
    </row>
    <row r="47" spans="1:7" x14ac:dyDescent="0.2">
      <c r="A47" s="21" t="s">
        <v>486</v>
      </c>
      <c r="B47" s="21" t="s">
        <v>485</v>
      </c>
      <c r="C47" s="21" t="s">
        <v>192</v>
      </c>
      <c r="D47" s="24">
        <v>2172601</v>
      </c>
      <c r="E47" s="22">
        <v>10835.84749</v>
      </c>
      <c r="F47" s="23">
        <v>1.00549526667962</v>
      </c>
      <c r="G47" s="22"/>
    </row>
    <row r="48" spans="1:7" x14ac:dyDescent="0.2">
      <c r="A48" s="21" t="s">
        <v>143</v>
      </c>
      <c r="B48" s="21" t="s">
        <v>142</v>
      </c>
      <c r="C48" s="21" t="s">
        <v>144</v>
      </c>
      <c r="D48" s="24">
        <v>775258</v>
      </c>
      <c r="E48" s="22">
        <v>10783.06352</v>
      </c>
      <c r="F48" s="23">
        <v>1.0005972619743499</v>
      </c>
      <c r="G48" s="22"/>
    </row>
    <row r="49" spans="1:7" x14ac:dyDescent="0.2">
      <c r="A49" s="21" t="s">
        <v>488</v>
      </c>
      <c r="B49" s="21" t="s">
        <v>487</v>
      </c>
      <c r="C49" s="21" t="s">
        <v>144</v>
      </c>
      <c r="D49" s="24">
        <v>9388074</v>
      </c>
      <c r="E49" s="22">
        <v>10730.568579999999</v>
      </c>
      <c r="F49" s="23">
        <v>0.995726077349121</v>
      </c>
      <c r="G49" s="22"/>
    </row>
    <row r="50" spans="1:7" x14ac:dyDescent="0.2">
      <c r="A50" s="21" t="s">
        <v>335</v>
      </c>
      <c r="B50" s="21" t="s">
        <v>334</v>
      </c>
      <c r="C50" s="21" t="s">
        <v>101</v>
      </c>
      <c r="D50" s="24">
        <v>5096450</v>
      </c>
      <c r="E50" s="22">
        <v>10524.169250000001</v>
      </c>
      <c r="F50" s="23">
        <v>0.976573579166365</v>
      </c>
      <c r="G50" s="22"/>
    </row>
    <row r="51" spans="1:7" x14ac:dyDescent="0.2">
      <c r="A51" s="21" t="s">
        <v>298</v>
      </c>
      <c r="B51" s="21" t="s">
        <v>297</v>
      </c>
      <c r="C51" s="21" t="s">
        <v>123</v>
      </c>
      <c r="D51" s="24">
        <v>3500000</v>
      </c>
      <c r="E51" s="22">
        <v>10097.5</v>
      </c>
      <c r="F51" s="23">
        <v>0.936981483420401</v>
      </c>
      <c r="G51" s="22"/>
    </row>
    <row r="52" spans="1:7" x14ac:dyDescent="0.2">
      <c r="A52" s="21" t="s">
        <v>490</v>
      </c>
      <c r="B52" s="21" t="s">
        <v>489</v>
      </c>
      <c r="C52" s="21" t="s">
        <v>126</v>
      </c>
      <c r="D52" s="24">
        <v>498732</v>
      </c>
      <c r="E52" s="22">
        <v>10037.97896</v>
      </c>
      <c r="F52" s="23">
        <v>0.93145832299911602</v>
      </c>
      <c r="G52" s="22"/>
    </row>
    <row r="53" spans="1:7" x14ac:dyDescent="0.2">
      <c r="A53" s="21" t="s">
        <v>296</v>
      </c>
      <c r="B53" s="21" t="s">
        <v>295</v>
      </c>
      <c r="C53" s="21" t="s">
        <v>86</v>
      </c>
      <c r="D53" s="24">
        <v>6708453</v>
      </c>
      <c r="E53" s="22">
        <v>9817.8209659999993</v>
      </c>
      <c r="F53" s="23">
        <v>0.91102911143140397</v>
      </c>
      <c r="G53" s="22"/>
    </row>
    <row r="54" spans="1:7" x14ac:dyDescent="0.2">
      <c r="A54" s="21" t="s">
        <v>191</v>
      </c>
      <c r="B54" s="21" t="s">
        <v>190</v>
      </c>
      <c r="C54" s="21" t="s">
        <v>192</v>
      </c>
      <c r="D54" s="24">
        <v>378887</v>
      </c>
      <c r="E54" s="22">
        <v>9563.1078799999996</v>
      </c>
      <c r="F54" s="23">
        <v>0.88739341495535795</v>
      </c>
      <c r="G54" s="22"/>
    </row>
    <row r="55" spans="1:7" x14ac:dyDescent="0.2">
      <c r="A55" s="21" t="s">
        <v>492</v>
      </c>
      <c r="B55" s="21" t="s">
        <v>491</v>
      </c>
      <c r="C55" s="21" t="s">
        <v>172</v>
      </c>
      <c r="D55" s="24">
        <v>952883</v>
      </c>
      <c r="E55" s="22">
        <v>9355.8817359999994</v>
      </c>
      <c r="F55" s="23">
        <v>0.868164193879982</v>
      </c>
      <c r="G55" s="22"/>
    </row>
    <row r="56" spans="1:7" x14ac:dyDescent="0.2">
      <c r="A56" s="21" t="s">
        <v>494</v>
      </c>
      <c r="B56" s="21" t="s">
        <v>493</v>
      </c>
      <c r="C56" s="21" t="s">
        <v>86</v>
      </c>
      <c r="D56" s="24">
        <v>16181469</v>
      </c>
      <c r="E56" s="22">
        <v>9199.1651270000002</v>
      </c>
      <c r="F56" s="23">
        <v>0.85362192492455402</v>
      </c>
      <c r="G56" s="22"/>
    </row>
    <row r="57" spans="1:7" x14ac:dyDescent="0.2">
      <c r="A57" s="21" t="s">
        <v>496</v>
      </c>
      <c r="B57" s="21" t="s">
        <v>495</v>
      </c>
      <c r="C57" s="21" t="s">
        <v>161</v>
      </c>
      <c r="D57" s="24">
        <v>1326602</v>
      </c>
      <c r="E57" s="22">
        <v>8043.1879259999996</v>
      </c>
      <c r="F57" s="23">
        <v>0.74635485559123904</v>
      </c>
      <c r="G57" s="22"/>
    </row>
    <row r="58" spans="1:7" x14ac:dyDescent="0.2">
      <c r="A58" s="21" t="s">
        <v>498</v>
      </c>
      <c r="B58" s="21" t="s">
        <v>497</v>
      </c>
      <c r="C58" s="21" t="s">
        <v>433</v>
      </c>
      <c r="D58" s="24">
        <v>1449472</v>
      </c>
      <c r="E58" s="22">
        <v>7990.939136</v>
      </c>
      <c r="F58" s="23">
        <v>0.74150651206451301</v>
      </c>
      <c r="G58" s="22"/>
    </row>
    <row r="59" spans="1:7" x14ac:dyDescent="0.2">
      <c r="A59" s="21" t="s">
        <v>198</v>
      </c>
      <c r="B59" s="21" t="s">
        <v>197</v>
      </c>
      <c r="C59" s="21" t="s">
        <v>129</v>
      </c>
      <c r="D59" s="24">
        <v>1071467</v>
      </c>
      <c r="E59" s="22">
        <v>7482.0540609999998</v>
      </c>
      <c r="F59" s="23">
        <v>0.69428532934958298</v>
      </c>
      <c r="G59" s="22"/>
    </row>
    <row r="60" spans="1:7" x14ac:dyDescent="0.2">
      <c r="A60" s="21" t="s">
        <v>500</v>
      </c>
      <c r="B60" s="21" t="s">
        <v>499</v>
      </c>
      <c r="C60" s="21" t="s">
        <v>126</v>
      </c>
      <c r="D60" s="24">
        <v>313239</v>
      </c>
      <c r="E60" s="22">
        <v>7018.4330339999997</v>
      </c>
      <c r="F60" s="23">
        <v>0.651264352115283</v>
      </c>
      <c r="G60" s="22"/>
    </row>
    <row r="61" spans="1:7" x14ac:dyDescent="0.2">
      <c r="A61" s="21" t="s">
        <v>502</v>
      </c>
      <c r="B61" s="21" t="s">
        <v>501</v>
      </c>
      <c r="C61" s="21" t="s">
        <v>313</v>
      </c>
      <c r="D61" s="24">
        <v>1098411</v>
      </c>
      <c r="E61" s="22">
        <v>6926.5797659999998</v>
      </c>
      <c r="F61" s="23">
        <v>0.64274097392190299</v>
      </c>
      <c r="G61" s="22"/>
    </row>
    <row r="62" spans="1:7" x14ac:dyDescent="0.2">
      <c r="A62" s="21" t="s">
        <v>372</v>
      </c>
      <c r="B62" s="21" t="s">
        <v>371</v>
      </c>
      <c r="C62" s="21" t="s">
        <v>94</v>
      </c>
      <c r="D62" s="24">
        <v>1050000</v>
      </c>
      <c r="E62" s="22">
        <v>6618.6750000000002</v>
      </c>
      <c r="F62" s="23">
        <v>0.61416943993835305</v>
      </c>
      <c r="G62" s="22"/>
    </row>
    <row r="63" spans="1:7" x14ac:dyDescent="0.2">
      <c r="A63" s="21" t="s">
        <v>504</v>
      </c>
      <c r="B63" s="21" t="s">
        <v>503</v>
      </c>
      <c r="C63" s="21" t="s">
        <v>362</v>
      </c>
      <c r="D63" s="24">
        <v>660776</v>
      </c>
      <c r="E63" s="22">
        <v>6502.3662279999999</v>
      </c>
      <c r="F63" s="23">
        <v>0.60337675207270702</v>
      </c>
      <c r="G63" s="22"/>
    </row>
    <row r="64" spans="1:7" x14ac:dyDescent="0.2">
      <c r="A64" s="21" t="s">
        <v>506</v>
      </c>
      <c r="B64" s="21" t="s">
        <v>505</v>
      </c>
      <c r="C64" s="21" t="s">
        <v>161</v>
      </c>
      <c r="D64" s="24">
        <v>812579</v>
      </c>
      <c r="E64" s="22">
        <v>6267.4218270000001</v>
      </c>
      <c r="F64" s="23">
        <v>0.58157545933982302</v>
      </c>
      <c r="G64" s="22"/>
    </row>
    <row r="65" spans="1:7" x14ac:dyDescent="0.2">
      <c r="A65" s="21" t="s">
        <v>508</v>
      </c>
      <c r="B65" s="21" t="s">
        <v>507</v>
      </c>
      <c r="C65" s="21" t="s">
        <v>362</v>
      </c>
      <c r="D65" s="24">
        <v>633445</v>
      </c>
      <c r="E65" s="22">
        <v>5972.7529050000003</v>
      </c>
      <c r="F65" s="23">
        <v>0.55423212448927095</v>
      </c>
      <c r="G65" s="22"/>
    </row>
    <row r="66" spans="1:7" x14ac:dyDescent="0.2">
      <c r="A66" s="21" t="s">
        <v>184</v>
      </c>
      <c r="B66" s="21" t="s">
        <v>183</v>
      </c>
      <c r="C66" s="21" t="s">
        <v>185</v>
      </c>
      <c r="D66" s="24">
        <v>700000</v>
      </c>
      <c r="E66" s="22">
        <v>5831.35</v>
      </c>
      <c r="F66" s="23">
        <v>0.54111086638708195</v>
      </c>
      <c r="G66" s="22"/>
    </row>
    <row r="67" spans="1:7" x14ac:dyDescent="0.2">
      <c r="A67" s="21" t="s">
        <v>510</v>
      </c>
      <c r="B67" s="21" t="s">
        <v>509</v>
      </c>
      <c r="C67" s="21" t="s">
        <v>430</v>
      </c>
      <c r="D67" s="24">
        <v>220481</v>
      </c>
      <c r="E67" s="22">
        <v>5722.584355</v>
      </c>
      <c r="F67" s="23">
        <v>0.53101813101720996</v>
      </c>
      <c r="G67" s="22"/>
    </row>
    <row r="68" spans="1:7" x14ac:dyDescent="0.2">
      <c r="A68" s="21" t="s">
        <v>512</v>
      </c>
      <c r="B68" s="21" t="s">
        <v>511</v>
      </c>
      <c r="C68" s="21" t="s">
        <v>101</v>
      </c>
      <c r="D68" s="24">
        <v>912544</v>
      </c>
      <c r="E68" s="22">
        <v>5188.2689119999995</v>
      </c>
      <c r="F68" s="23">
        <v>0.48143717767266297</v>
      </c>
      <c r="G68" s="22"/>
    </row>
    <row r="69" spans="1:7" x14ac:dyDescent="0.2">
      <c r="A69" s="21" t="s">
        <v>231</v>
      </c>
      <c r="B69" s="21" t="s">
        <v>230</v>
      </c>
      <c r="C69" s="21" t="s">
        <v>110</v>
      </c>
      <c r="D69" s="24">
        <v>1485684</v>
      </c>
      <c r="E69" s="22">
        <v>5161.266216</v>
      </c>
      <c r="F69" s="23">
        <v>0.47893150536224599</v>
      </c>
      <c r="G69" s="22"/>
    </row>
    <row r="70" spans="1:7" x14ac:dyDescent="0.2">
      <c r="A70" s="21" t="s">
        <v>514</v>
      </c>
      <c r="B70" s="21" t="s">
        <v>513</v>
      </c>
      <c r="C70" s="21" t="s">
        <v>101</v>
      </c>
      <c r="D70" s="24">
        <v>749130</v>
      </c>
      <c r="E70" s="22">
        <v>5155.5126600000003</v>
      </c>
      <c r="F70" s="23">
        <v>0.47839761326659702</v>
      </c>
      <c r="G70" s="22"/>
    </row>
    <row r="71" spans="1:7" x14ac:dyDescent="0.2">
      <c r="A71" s="21" t="s">
        <v>516</v>
      </c>
      <c r="B71" s="21" t="s">
        <v>515</v>
      </c>
      <c r="C71" s="21" t="s">
        <v>110</v>
      </c>
      <c r="D71" s="24">
        <v>728260</v>
      </c>
      <c r="E71" s="22">
        <v>5072.3308999999999</v>
      </c>
      <c r="F71" s="23">
        <v>0.47067889389265999</v>
      </c>
      <c r="G71" s="22"/>
    </row>
    <row r="72" spans="1:7" x14ac:dyDescent="0.2">
      <c r="A72" s="21" t="s">
        <v>518</v>
      </c>
      <c r="B72" s="21" t="s">
        <v>517</v>
      </c>
      <c r="C72" s="21" t="s">
        <v>519</v>
      </c>
      <c r="D72" s="24">
        <v>2464730</v>
      </c>
      <c r="E72" s="22">
        <v>5035.4433900000004</v>
      </c>
      <c r="F72" s="23">
        <v>0.46725597595856899</v>
      </c>
      <c r="G72" s="22"/>
    </row>
    <row r="73" spans="1:7" x14ac:dyDescent="0.2">
      <c r="A73" s="21" t="s">
        <v>521</v>
      </c>
      <c r="B73" s="21" t="s">
        <v>520</v>
      </c>
      <c r="C73" s="21" t="s">
        <v>104</v>
      </c>
      <c r="D73" s="24">
        <v>1362700</v>
      </c>
      <c r="E73" s="22">
        <v>4940.4688500000002</v>
      </c>
      <c r="F73" s="23">
        <v>0.45844296428475201</v>
      </c>
      <c r="G73" s="22"/>
    </row>
    <row r="74" spans="1:7" x14ac:dyDescent="0.2">
      <c r="A74" s="21" t="s">
        <v>523</v>
      </c>
      <c r="B74" s="21" t="s">
        <v>522</v>
      </c>
      <c r="C74" s="21" t="s">
        <v>101</v>
      </c>
      <c r="D74" s="24">
        <v>492227</v>
      </c>
      <c r="E74" s="22">
        <v>4316.83079</v>
      </c>
      <c r="F74" s="23">
        <v>0.400573460489137</v>
      </c>
      <c r="G74" s="22"/>
    </row>
    <row r="75" spans="1:7" x14ac:dyDescent="0.2">
      <c r="A75" s="21" t="s">
        <v>525</v>
      </c>
      <c r="B75" s="21" t="s">
        <v>524</v>
      </c>
      <c r="C75" s="21" t="s">
        <v>526</v>
      </c>
      <c r="D75" s="24">
        <v>90597</v>
      </c>
      <c r="E75" s="22">
        <v>4233.00893</v>
      </c>
      <c r="F75" s="23">
        <v>0.39279534405181499</v>
      </c>
      <c r="G75" s="22"/>
    </row>
    <row r="76" spans="1:7" x14ac:dyDescent="0.2">
      <c r="A76" s="21" t="s">
        <v>528</v>
      </c>
      <c r="B76" s="21" t="s">
        <v>527</v>
      </c>
      <c r="C76" s="21" t="s">
        <v>91</v>
      </c>
      <c r="D76" s="24">
        <v>2223567</v>
      </c>
      <c r="E76" s="22">
        <v>3703.3508390000002</v>
      </c>
      <c r="F76" s="23">
        <v>0.34364656229288498</v>
      </c>
      <c r="G76" s="22"/>
    </row>
    <row r="77" spans="1:7" x14ac:dyDescent="0.2">
      <c r="A77" s="21" t="s">
        <v>530</v>
      </c>
      <c r="B77" s="21" t="s">
        <v>529</v>
      </c>
      <c r="C77" s="21" t="s">
        <v>192</v>
      </c>
      <c r="D77" s="24">
        <v>1410574</v>
      </c>
      <c r="E77" s="22">
        <v>3694.9985929999998</v>
      </c>
      <c r="F77" s="23">
        <v>0.34287152888392503</v>
      </c>
      <c r="G77" s="22"/>
    </row>
    <row r="78" spans="1:7" x14ac:dyDescent="0.2">
      <c r="A78" s="21" t="s">
        <v>532</v>
      </c>
      <c r="B78" s="21" t="s">
        <v>531</v>
      </c>
      <c r="C78" s="21" t="s">
        <v>433</v>
      </c>
      <c r="D78" s="24">
        <v>1159420</v>
      </c>
      <c r="E78" s="22">
        <v>3617.3904000000002</v>
      </c>
      <c r="F78" s="23">
        <v>0.33566999981210399</v>
      </c>
      <c r="G78" s="22"/>
    </row>
    <row r="79" spans="1:7" x14ac:dyDescent="0.2">
      <c r="A79" s="21" t="s">
        <v>392</v>
      </c>
      <c r="B79" s="21" t="s">
        <v>391</v>
      </c>
      <c r="C79" s="21" t="s">
        <v>192</v>
      </c>
      <c r="D79" s="24">
        <v>2000000</v>
      </c>
      <c r="E79" s="22">
        <v>3551</v>
      </c>
      <c r="F79" s="23">
        <v>0.32950940803425099</v>
      </c>
      <c r="G79" s="22"/>
    </row>
    <row r="80" spans="1:7" x14ac:dyDescent="0.2">
      <c r="A80" s="21" t="s">
        <v>166</v>
      </c>
      <c r="B80" s="21" t="s">
        <v>165</v>
      </c>
      <c r="C80" s="21" t="s">
        <v>167</v>
      </c>
      <c r="D80" s="24">
        <v>303744</v>
      </c>
      <c r="E80" s="22">
        <v>3387.3530879999998</v>
      </c>
      <c r="F80" s="23">
        <v>0.31432405261331198</v>
      </c>
      <c r="G80" s="22"/>
    </row>
    <row r="81" spans="1:9" x14ac:dyDescent="0.2">
      <c r="A81" s="21" t="s">
        <v>534</v>
      </c>
      <c r="B81" s="21" t="s">
        <v>533</v>
      </c>
      <c r="C81" s="21" t="s">
        <v>104</v>
      </c>
      <c r="D81" s="24">
        <v>236040</v>
      </c>
      <c r="E81" s="22">
        <v>3155.50074</v>
      </c>
      <c r="F81" s="23">
        <v>0.29280968203014301</v>
      </c>
      <c r="G81" s="22"/>
    </row>
    <row r="82" spans="1:9" x14ac:dyDescent="0.2">
      <c r="A82" s="21" t="s">
        <v>536</v>
      </c>
      <c r="B82" s="21" t="s">
        <v>535</v>
      </c>
      <c r="C82" s="21" t="s">
        <v>161</v>
      </c>
      <c r="D82" s="24">
        <v>292158</v>
      </c>
      <c r="E82" s="22">
        <v>2518.5480389999998</v>
      </c>
      <c r="F82" s="23">
        <v>0.23370466725900099</v>
      </c>
      <c r="G82" s="22"/>
    </row>
    <row r="83" spans="1:9" x14ac:dyDescent="0.2">
      <c r="A83" s="21" t="s">
        <v>538</v>
      </c>
      <c r="B83" s="21" t="s">
        <v>537</v>
      </c>
      <c r="C83" s="21" t="s">
        <v>151</v>
      </c>
      <c r="D83" s="24">
        <v>1178549</v>
      </c>
      <c r="E83" s="22">
        <v>2449.6140970000001</v>
      </c>
      <c r="F83" s="23">
        <v>0.227308051538954</v>
      </c>
      <c r="G83" s="22"/>
    </row>
    <row r="84" spans="1:9" x14ac:dyDescent="0.2">
      <c r="A84" s="21" t="s">
        <v>540</v>
      </c>
      <c r="B84" s="21" t="s">
        <v>539</v>
      </c>
      <c r="C84" s="21" t="s">
        <v>182</v>
      </c>
      <c r="D84" s="24">
        <v>242660</v>
      </c>
      <c r="E84" s="22">
        <v>2323.1055099999999</v>
      </c>
      <c r="F84" s="23">
        <v>0.21556888803188001</v>
      </c>
      <c r="G84" s="22"/>
    </row>
    <row r="85" spans="1:9" x14ac:dyDescent="0.2">
      <c r="A85" s="21" t="s">
        <v>542</v>
      </c>
      <c r="B85" s="21" t="s">
        <v>541</v>
      </c>
      <c r="C85" s="21" t="s">
        <v>101</v>
      </c>
      <c r="D85" s="24">
        <v>115153</v>
      </c>
      <c r="E85" s="22">
        <v>1876.648441</v>
      </c>
      <c r="F85" s="23">
        <v>0.17414061303359901</v>
      </c>
      <c r="G85" s="22"/>
    </row>
    <row r="86" spans="1:9" x14ac:dyDescent="0.2">
      <c r="A86" s="21" t="s">
        <v>400</v>
      </c>
      <c r="B86" s="21" t="s">
        <v>399</v>
      </c>
      <c r="C86" s="21" t="s">
        <v>192</v>
      </c>
      <c r="D86" s="24">
        <v>2000000</v>
      </c>
      <c r="E86" s="22">
        <v>1853</v>
      </c>
      <c r="F86" s="23">
        <v>0.171946193491261</v>
      </c>
      <c r="G86" s="22"/>
    </row>
    <row r="87" spans="1:9" x14ac:dyDescent="0.2">
      <c r="A87" s="21" t="s">
        <v>544</v>
      </c>
      <c r="B87" s="21" t="s">
        <v>543</v>
      </c>
      <c r="C87" s="21" t="s">
        <v>101</v>
      </c>
      <c r="D87" s="24">
        <v>183533</v>
      </c>
      <c r="E87" s="22">
        <v>1804.1293900000001</v>
      </c>
      <c r="F87" s="23">
        <v>0.16741132281500801</v>
      </c>
      <c r="G87" s="22"/>
    </row>
    <row r="88" spans="1:9" x14ac:dyDescent="0.2">
      <c r="A88" s="21" t="s">
        <v>545</v>
      </c>
      <c r="B88" s="21" t="s">
        <v>1230</v>
      </c>
      <c r="C88" s="21" t="s">
        <v>519</v>
      </c>
      <c r="D88" s="24">
        <v>1892146</v>
      </c>
      <c r="E88" s="22">
        <v>1759.69578</v>
      </c>
      <c r="F88" s="23">
        <v>0.16328817651032601</v>
      </c>
      <c r="G88" s="22"/>
    </row>
    <row r="89" spans="1:9" x14ac:dyDescent="0.2">
      <c r="A89" s="21" t="s">
        <v>547</v>
      </c>
      <c r="B89" s="21" t="s">
        <v>546</v>
      </c>
      <c r="C89" s="21" t="s">
        <v>454</v>
      </c>
      <c r="D89" s="24">
        <v>273600</v>
      </c>
      <c r="E89" s="22">
        <v>1702.2023999999999</v>
      </c>
      <c r="F89" s="23">
        <v>0.15795316957997199</v>
      </c>
      <c r="G89" s="22"/>
    </row>
    <row r="90" spans="1:9" x14ac:dyDescent="0.2">
      <c r="A90" s="21" t="s">
        <v>549</v>
      </c>
      <c r="B90" s="21" t="s">
        <v>548</v>
      </c>
      <c r="C90" s="21" t="s">
        <v>172</v>
      </c>
      <c r="D90" s="24">
        <v>1758380</v>
      </c>
      <c r="E90" s="22">
        <v>1582.5419999999999</v>
      </c>
      <c r="F90" s="23">
        <v>0.14684947271454199</v>
      </c>
      <c r="G90" s="22"/>
    </row>
    <row r="91" spans="1:9" x14ac:dyDescent="0.2">
      <c r="A91" s="21" t="s">
        <v>551</v>
      </c>
      <c r="B91" s="21" t="s">
        <v>550</v>
      </c>
      <c r="C91" s="21" t="s">
        <v>161</v>
      </c>
      <c r="D91" s="24">
        <v>518764</v>
      </c>
      <c r="E91" s="22">
        <v>1427.379146</v>
      </c>
      <c r="F91" s="23">
        <v>0.13245138198786099</v>
      </c>
      <c r="G91" s="22"/>
    </row>
    <row r="92" spans="1:9" x14ac:dyDescent="0.2">
      <c r="A92" s="21" t="s">
        <v>380</v>
      </c>
      <c r="B92" s="21" t="s">
        <v>379</v>
      </c>
      <c r="C92" s="21" t="s">
        <v>129</v>
      </c>
      <c r="D92" s="24">
        <v>41217</v>
      </c>
      <c r="E92" s="22">
        <v>1073.311289</v>
      </c>
      <c r="F92" s="23">
        <v>9.9596217255665601E-2</v>
      </c>
      <c r="G92" s="22"/>
    </row>
    <row r="93" spans="1:9" x14ac:dyDescent="0.2">
      <c r="A93" s="21" t="s">
        <v>553</v>
      </c>
      <c r="B93" s="21" t="s">
        <v>552</v>
      </c>
      <c r="C93" s="21" t="s">
        <v>362</v>
      </c>
      <c r="D93" s="24">
        <v>20774</v>
      </c>
      <c r="E93" s="22">
        <v>201.93366700000001</v>
      </c>
      <c r="F93" s="23">
        <v>1.8738114073600501E-2</v>
      </c>
      <c r="G93" s="22"/>
    </row>
    <row r="94" spans="1:9" x14ac:dyDescent="0.2">
      <c r="A94" s="20" t="s">
        <v>25</v>
      </c>
      <c r="B94" s="20"/>
      <c r="C94" s="20"/>
      <c r="D94" s="20"/>
      <c r="E94" s="25">
        <f>SUM(E7:E93)</f>
        <v>1000251.4808840001</v>
      </c>
      <c r="F94" s="26">
        <f>SUM(F7:F93)</f>
        <v>92.816748338909932</v>
      </c>
      <c r="G94" s="22"/>
      <c r="H94" s="14"/>
      <c r="I94" s="14"/>
    </row>
    <row r="95" spans="1:9" x14ac:dyDescent="0.2">
      <c r="A95" s="21"/>
      <c r="B95" s="21"/>
      <c r="C95" s="21"/>
      <c r="D95" s="21"/>
      <c r="E95" s="22"/>
      <c r="F95" s="23"/>
      <c r="G95" s="22"/>
    </row>
    <row r="96" spans="1:9" x14ac:dyDescent="0.2">
      <c r="A96" s="20" t="s">
        <v>43</v>
      </c>
      <c r="B96" s="21"/>
      <c r="C96" s="21"/>
      <c r="D96" s="21"/>
      <c r="E96" s="22"/>
      <c r="F96" s="23"/>
      <c r="G96" s="22"/>
    </row>
    <row r="97" spans="1:9" x14ac:dyDescent="0.2">
      <c r="A97" s="20" t="s">
        <v>60</v>
      </c>
      <c r="B97" s="21"/>
      <c r="C97" s="21"/>
      <c r="D97" s="21"/>
      <c r="E97" s="22"/>
      <c r="F97" s="23"/>
      <c r="G97" s="22"/>
    </row>
    <row r="98" spans="1:9" x14ac:dyDescent="0.2">
      <c r="A98" s="21" t="s">
        <v>82</v>
      </c>
      <c r="B98" s="21" t="s">
        <v>841</v>
      </c>
      <c r="C98" s="21" t="s">
        <v>68</v>
      </c>
      <c r="D98" s="24">
        <v>2500000</v>
      </c>
      <c r="E98" s="22">
        <v>2486.9699999999998</v>
      </c>
      <c r="F98" s="23">
        <v>0.230774433257939</v>
      </c>
      <c r="G98" s="22">
        <v>6.8297999999999996</v>
      </c>
    </row>
    <row r="99" spans="1:9" x14ac:dyDescent="0.2">
      <c r="A99" s="21" t="s">
        <v>555</v>
      </c>
      <c r="B99" s="21" t="s">
        <v>842</v>
      </c>
      <c r="C99" s="21" t="s">
        <v>68</v>
      </c>
      <c r="D99" s="24">
        <v>2500000</v>
      </c>
      <c r="E99" s="22">
        <v>2467.81</v>
      </c>
      <c r="F99" s="23">
        <v>0.22899651147310701</v>
      </c>
      <c r="G99" s="22">
        <v>6.900100000000001</v>
      </c>
    </row>
    <row r="100" spans="1:9" x14ac:dyDescent="0.2">
      <c r="A100" s="20" t="s">
        <v>25</v>
      </c>
      <c r="B100" s="20"/>
      <c r="C100" s="20"/>
      <c r="D100" s="20"/>
      <c r="E100" s="25">
        <f>SUM(E97:E99)</f>
        <v>4954.78</v>
      </c>
      <c r="F100" s="26">
        <f>SUM(F97:F99)</f>
        <v>0.45977094473104602</v>
      </c>
      <c r="G100" s="22"/>
      <c r="H100" s="14"/>
      <c r="I100" s="14"/>
    </row>
    <row r="101" spans="1:9" x14ac:dyDescent="0.2">
      <c r="A101" s="21"/>
      <c r="B101" s="21"/>
      <c r="C101" s="21"/>
      <c r="D101" s="21"/>
      <c r="E101" s="22"/>
      <c r="F101" s="23"/>
      <c r="G101" s="22"/>
    </row>
    <row r="102" spans="1:9" x14ac:dyDescent="0.2">
      <c r="A102" s="20" t="s">
        <v>26</v>
      </c>
      <c r="B102" s="20"/>
      <c r="C102" s="20"/>
      <c r="D102" s="20"/>
      <c r="E102" s="25">
        <f>E94+E100</f>
        <v>1005206.2608840001</v>
      </c>
      <c r="F102" s="26">
        <f>F94+F100</f>
        <v>93.27651928364098</v>
      </c>
      <c r="G102" s="22"/>
      <c r="H102" s="14"/>
      <c r="I102" s="14"/>
    </row>
    <row r="103" spans="1:9" x14ac:dyDescent="0.2">
      <c r="A103" s="20"/>
      <c r="B103" s="20"/>
      <c r="C103" s="20"/>
      <c r="D103" s="20"/>
      <c r="E103" s="25"/>
      <c r="F103" s="26"/>
      <c r="G103" s="22"/>
      <c r="H103" s="14"/>
      <c r="I103" s="14"/>
    </row>
    <row r="104" spans="1:9" x14ac:dyDescent="0.2">
      <c r="A104" s="20" t="s">
        <v>28</v>
      </c>
      <c r="B104" s="20"/>
      <c r="C104" s="20"/>
      <c r="D104" s="20"/>
      <c r="E104" s="25">
        <f>E106-(E94+E100)</f>
        <v>72456.444161099964</v>
      </c>
      <c r="F104" s="26">
        <f>F106-(F94+F100)</f>
        <v>6.7234807163590204</v>
      </c>
      <c r="G104" s="22"/>
      <c r="H104" s="14"/>
      <c r="I104" s="14"/>
    </row>
    <row r="105" spans="1:9" x14ac:dyDescent="0.2">
      <c r="A105" s="20"/>
      <c r="B105" s="20"/>
      <c r="C105" s="20"/>
      <c r="D105" s="20"/>
      <c r="E105" s="25"/>
      <c r="F105" s="26"/>
      <c r="G105" s="22"/>
      <c r="H105" s="14"/>
      <c r="I105" s="14"/>
    </row>
    <row r="106" spans="1:9" x14ac:dyDescent="0.2">
      <c r="A106" s="27" t="s">
        <v>27</v>
      </c>
      <c r="B106" s="27"/>
      <c r="C106" s="27"/>
      <c r="D106" s="27"/>
      <c r="E106" s="28">
        <v>1077662.7050451001</v>
      </c>
      <c r="F106" s="29">
        <v>100</v>
      </c>
      <c r="G106" s="27"/>
      <c r="H106" s="14"/>
      <c r="I106" s="14"/>
    </row>
    <row r="108" spans="1:9" x14ac:dyDescent="0.2">
      <c r="A108" s="14" t="s">
        <v>32</v>
      </c>
    </row>
    <row r="109" spans="1:9" x14ac:dyDescent="0.2">
      <c r="A109" s="14" t="s">
        <v>33</v>
      </c>
    </row>
    <row r="110" spans="1:9" x14ac:dyDescent="0.2">
      <c r="A110" s="14" t="s">
        <v>34</v>
      </c>
      <c r="B110" s="14"/>
      <c r="C110" s="30" t="s">
        <v>36</v>
      </c>
      <c r="D110" s="14" t="s">
        <v>35</v>
      </c>
    </row>
    <row r="111" spans="1:9" x14ac:dyDescent="0.2">
      <c r="A111" s="7" t="s">
        <v>71</v>
      </c>
      <c r="C111" s="31">
        <v>106.4755</v>
      </c>
      <c r="D111" s="31">
        <v>138.5538</v>
      </c>
    </row>
    <row r="112" spans="1:9" x14ac:dyDescent="0.2">
      <c r="A112" s="7" t="s">
        <v>79</v>
      </c>
      <c r="C112" s="31">
        <v>35.760399999999997</v>
      </c>
      <c r="D112" s="31">
        <v>46.533999999999999</v>
      </c>
    </row>
    <row r="113" spans="1:9" x14ac:dyDescent="0.2">
      <c r="A113" s="7" t="s">
        <v>72</v>
      </c>
      <c r="C113" s="31">
        <v>118.3712</v>
      </c>
      <c r="D113" s="31">
        <v>154.71350000000001</v>
      </c>
    </row>
    <row r="114" spans="1:9" x14ac:dyDescent="0.2">
      <c r="A114" s="7" t="s">
        <v>80</v>
      </c>
      <c r="C114" s="31">
        <v>41.648800000000001</v>
      </c>
      <c r="D114" s="31">
        <v>54.4343</v>
      </c>
    </row>
    <row r="116" spans="1:9" x14ac:dyDescent="0.2">
      <c r="A116" s="7" t="s">
        <v>37</v>
      </c>
    </row>
    <row r="118" spans="1:9" x14ac:dyDescent="0.2">
      <c r="A118" s="14" t="s">
        <v>38</v>
      </c>
      <c r="D118" s="30" t="s">
        <v>39</v>
      </c>
    </row>
    <row r="120" spans="1:9" x14ac:dyDescent="0.2">
      <c r="A120" s="14" t="s">
        <v>272</v>
      </c>
      <c r="D120" s="49">
        <v>0.1235</v>
      </c>
    </row>
    <row r="122" spans="1:9" x14ac:dyDescent="0.2">
      <c r="A122" s="14" t="s">
        <v>840</v>
      </c>
      <c r="D122" s="30" t="s">
        <v>39</v>
      </c>
    </row>
    <row r="124" spans="1:9" x14ac:dyDescent="0.2">
      <c r="A124" s="14" t="s">
        <v>809</v>
      </c>
      <c r="B124" s="14"/>
      <c r="C124" s="14"/>
      <c r="D124" s="14"/>
      <c r="E124" s="14"/>
      <c r="F124" s="14"/>
      <c r="G124" s="14"/>
      <c r="H124" s="14"/>
      <c r="I124" s="14"/>
    </row>
    <row r="125" spans="1:9" x14ac:dyDescent="0.2">
      <c r="A125" s="52"/>
      <c r="G125" s="11"/>
    </row>
    <row r="126" spans="1:9" x14ac:dyDescent="0.2">
      <c r="A126" s="53" t="s">
        <v>804</v>
      </c>
      <c r="G126" s="11"/>
    </row>
    <row r="127" spans="1:9" x14ac:dyDescent="0.2">
      <c r="A127" s="54"/>
      <c r="G127" s="11"/>
    </row>
    <row r="128" spans="1:9" x14ac:dyDescent="0.2">
      <c r="A128" s="55"/>
      <c r="G128" s="11"/>
    </row>
    <row r="129" spans="1:7" x14ac:dyDescent="0.2">
      <c r="A129" s="55"/>
      <c r="G129" s="11"/>
    </row>
    <row r="130" spans="1:7" x14ac:dyDescent="0.2">
      <c r="A130" s="55"/>
      <c r="G130" s="11"/>
    </row>
    <row r="131" spans="1:7" x14ac:dyDescent="0.2">
      <c r="A131" s="55"/>
      <c r="G131" s="11"/>
    </row>
    <row r="132" spans="1:7" x14ac:dyDescent="0.2">
      <c r="A132" s="55"/>
      <c r="G132" s="11"/>
    </row>
    <row r="133" spans="1:7" x14ac:dyDescent="0.2">
      <c r="A133" s="55"/>
      <c r="G133" s="11"/>
    </row>
    <row r="134" spans="1:7" x14ac:dyDescent="0.2">
      <c r="A134" s="55"/>
      <c r="G134" s="11"/>
    </row>
    <row r="135" spans="1:7" x14ac:dyDescent="0.2">
      <c r="A135" s="55"/>
      <c r="G135" s="11"/>
    </row>
    <row r="136" spans="1:7" x14ac:dyDescent="0.2">
      <c r="A136" s="55"/>
      <c r="G136" s="11"/>
    </row>
    <row r="137" spans="1:7" x14ac:dyDescent="0.2">
      <c r="A137" s="55"/>
      <c r="G137" s="11"/>
    </row>
    <row r="138" spans="1:7" x14ac:dyDescent="0.2">
      <c r="A138" s="55"/>
      <c r="G138" s="11"/>
    </row>
    <row r="139" spans="1:7" x14ac:dyDescent="0.2">
      <c r="A139" s="55"/>
      <c r="G139" s="11"/>
    </row>
    <row r="140" spans="1:7" x14ac:dyDescent="0.2">
      <c r="A140" s="53" t="s">
        <v>816</v>
      </c>
      <c r="G140" s="11"/>
    </row>
    <row r="141" spans="1:7" x14ac:dyDescent="0.2">
      <c r="A141" s="55"/>
      <c r="G141" s="11"/>
    </row>
    <row r="142" spans="1:7" x14ac:dyDescent="0.2">
      <c r="A142" s="53" t="s">
        <v>805</v>
      </c>
      <c r="G142" s="11"/>
    </row>
    <row r="143" spans="1:7" x14ac:dyDescent="0.2">
      <c r="A143" s="55"/>
      <c r="G143" s="11"/>
    </row>
    <row r="144" spans="1:7" x14ac:dyDescent="0.2">
      <c r="A144" s="55"/>
      <c r="G144" s="11"/>
    </row>
    <row r="145" spans="1:7" x14ac:dyDescent="0.2">
      <c r="A145" s="55"/>
      <c r="G145" s="11"/>
    </row>
    <row r="146" spans="1:7" x14ac:dyDescent="0.2">
      <c r="A146" s="55"/>
      <c r="G146" s="11"/>
    </row>
    <row r="147" spans="1:7" x14ac:dyDescent="0.2">
      <c r="A147" s="55"/>
      <c r="G147" s="11"/>
    </row>
    <row r="148" spans="1:7" x14ac:dyDescent="0.2">
      <c r="A148" s="55"/>
      <c r="G148" s="11"/>
    </row>
    <row r="149" spans="1:7" x14ac:dyDescent="0.2">
      <c r="A149" s="55"/>
      <c r="G149" s="11"/>
    </row>
    <row r="150" spans="1:7" x14ac:dyDescent="0.2">
      <c r="A150" s="55"/>
      <c r="G150" s="11"/>
    </row>
    <row r="151" spans="1:7" x14ac:dyDescent="0.2">
      <c r="A151" s="55"/>
      <c r="G151" s="11"/>
    </row>
    <row r="152" spans="1:7" x14ac:dyDescent="0.2">
      <c r="A152" s="55"/>
      <c r="G152" s="11"/>
    </row>
    <row r="153" spans="1:7" x14ac:dyDescent="0.2">
      <c r="A153" s="55"/>
      <c r="G153" s="11"/>
    </row>
    <row r="154" spans="1:7" x14ac:dyDescent="0.2">
      <c r="A154" s="55"/>
      <c r="G154" s="11"/>
    </row>
    <row r="155" spans="1:7" x14ac:dyDescent="0.2">
      <c r="G155" s="11"/>
    </row>
    <row r="156" spans="1:7" x14ac:dyDescent="0.2">
      <c r="G156" s="11"/>
    </row>
    <row r="157" spans="1:7" x14ac:dyDescent="0.2">
      <c r="G157" s="11"/>
    </row>
    <row r="158" spans="1:7" x14ac:dyDescent="0.2">
      <c r="G158" s="11"/>
    </row>
    <row r="159" spans="1:7" x14ac:dyDescent="0.2">
      <c r="G159" s="11"/>
    </row>
    <row r="160" spans="1: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sheetData>
  <mergeCells count="1">
    <mergeCell ref="A1:G1"/>
  </mergeCells>
  <conditionalFormatting sqref="F2:F3 F5:F123">
    <cfRule type="cellIs" dxfId="49" priority="3" stopIfTrue="1" operator="between">
      <formula>0.009</formula>
      <formula>-0.009</formula>
    </cfRule>
  </conditionalFormatting>
  <conditionalFormatting sqref="F257:F65534">
    <cfRule type="cellIs" dxfId="48" priority="2" stopIfTrue="1" operator="between">
      <formula>0.009</formula>
      <formula>-0.009</formula>
    </cfRule>
  </conditionalFormatting>
  <conditionalFormatting sqref="F125:G156">
    <cfRule type="cellIs" dxfId="47" priority="1" stopIfTrue="1" operator="between">
      <formula>0.009</formula>
      <formula>-0.009</formula>
    </cfRule>
  </conditionalFormatting>
  <hyperlinks>
    <hyperlink ref="A125"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1"/>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4.7109375" style="11" bestFit="1" customWidth="1"/>
    <col min="7" max="16384" width="9.140625" style="7"/>
  </cols>
  <sheetData>
    <row r="1" spans="1:6" s="1" customFormat="1" ht="15" x14ac:dyDescent="0.2">
      <c r="A1" s="93" t="s">
        <v>1231</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557</v>
      </c>
      <c r="B7" s="21" t="s">
        <v>556</v>
      </c>
      <c r="C7" s="21" t="s">
        <v>86</v>
      </c>
      <c r="D7" s="24">
        <v>23439752</v>
      </c>
      <c r="E7" s="22">
        <v>34538.474569999998</v>
      </c>
      <c r="F7" s="23">
        <v>3.7215114670292602</v>
      </c>
    </row>
    <row r="8" spans="1:6" x14ac:dyDescent="0.2">
      <c r="A8" s="21" t="s">
        <v>235</v>
      </c>
      <c r="B8" s="21" t="s">
        <v>234</v>
      </c>
      <c r="C8" s="21" t="s">
        <v>129</v>
      </c>
      <c r="D8" s="24">
        <v>858937</v>
      </c>
      <c r="E8" s="22">
        <v>23938.574189999999</v>
      </c>
      <c r="F8" s="23">
        <v>2.5793750147204499</v>
      </c>
    </row>
    <row r="9" spans="1:6" x14ac:dyDescent="0.2">
      <c r="A9" s="21" t="s">
        <v>432</v>
      </c>
      <c r="B9" s="21" t="s">
        <v>431</v>
      </c>
      <c r="C9" s="21" t="s">
        <v>433</v>
      </c>
      <c r="D9" s="24">
        <v>1050123</v>
      </c>
      <c r="E9" s="22">
        <v>23061.751199999999</v>
      </c>
      <c r="F9" s="23">
        <v>2.48489757029173</v>
      </c>
    </row>
    <row r="10" spans="1:6" x14ac:dyDescent="0.2">
      <c r="A10" s="21" t="s">
        <v>427</v>
      </c>
      <c r="B10" s="21" t="s">
        <v>426</v>
      </c>
      <c r="C10" s="21" t="s">
        <v>86</v>
      </c>
      <c r="D10" s="24">
        <v>23580355</v>
      </c>
      <c r="E10" s="22">
        <v>22141.95335</v>
      </c>
      <c r="F10" s="23">
        <v>2.38578959610525</v>
      </c>
    </row>
    <row r="11" spans="1:6" x14ac:dyDescent="0.2">
      <c r="A11" s="21" t="s">
        <v>559</v>
      </c>
      <c r="B11" s="21" t="s">
        <v>558</v>
      </c>
      <c r="C11" s="21" t="s">
        <v>425</v>
      </c>
      <c r="D11" s="24">
        <v>2197000</v>
      </c>
      <c r="E11" s="22">
        <v>22033.713</v>
      </c>
      <c r="F11" s="23">
        <v>2.37412672712406</v>
      </c>
    </row>
    <row r="12" spans="1:6" x14ac:dyDescent="0.2">
      <c r="A12" s="21" t="s">
        <v>125</v>
      </c>
      <c r="B12" s="21" t="s">
        <v>124</v>
      </c>
      <c r="C12" s="21" t="s">
        <v>126</v>
      </c>
      <c r="D12" s="24">
        <v>14617750</v>
      </c>
      <c r="E12" s="22">
        <v>21327.29725</v>
      </c>
      <c r="F12" s="23">
        <v>2.2980106175724599</v>
      </c>
    </row>
    <row r="13" spans="1:6" x14ac:dyDescent="0.2">
      <c r="A13" s="21" t="s">
        <v>561</v>
      </c>
      <c r="B13" s="21" t="s">
        <v>560</v>
      </c>
      <c r="C13" s="21" t="s">
        <v>310</v>
      </c>
      <c r="D13" s="24">
        <v>1736228</v>
      </c>
      <c r="E13" s="22">
        <v>20194.935979999998</v>
      </c>
      <c r="F13" s="23">
        <v>2.17599899130379</v>
      </c>
    </row>
    <row r="14" spans="1:6" x14ac:dyDescent="0.2">
      <c r="A14" s="21" t="s">
        <v>563</v>
      </c>
      <c r="B14" s="21" t="s">
        <v>562</v>
      </c>
      <c r="C14" s="21" t="s">
        <v>172</v>
      </c>
      <c r="D14" s="24">
        <v>5750000</v>
      </c>
      <c r="E14" s="22">
        <v>20050.25</v>
      </c>
      <c r="F14" s="23">
        <v>2.16040911536422</v>
      </c>
    </row>
    <row r="15" spans="1:6" x14ac:dyDescent="0.2">
      <c r="A15" s="21" t="s">
        <v>88</v>
      </c>
      <c r="B15" s="21" t="s">
        <v>87</v>
      </c>
      <c r="C15" s="21" t="s">
        <v>86</v>
      </c>
      <c r="D15" s="24">
        <v>2135566</v>
      </c>
      <c r="E15" s="22">
        <v>19966.474320000001</v>
      </c>
      <c r="F15" s="23">
        <v>2.1513823080816299</v>
      </c>
    </row>
    <row r="16" spans="1:6" x14ac:dyDescent="0.2">
      <c r="A16" s="21" t="s">
        <v>376</v>
      </c>
      <c r="B16" s="21" t="s">
        <v>375</v>
      </c>
      <c r="C16" s="21" t="s">
        <v>94</v>
      </c>
      <c r="D16" s="24">
        <v>822190</v>
      </c>
      <c r="E16" s="22">
        <v>19359.696840000001</v>
      </c>
      <c r="F16" s="23">
        <v>2.0860021956745598</v>
      </c>
    </row>
    <row r="17" spans="1:6" x14ac:dyDescent="0.2">
      <c r="A17" s="21" t="s">
        <v>565</v>
      </c>
      <c r="B17" s="21" t="s">
        <v>564</v>
      </c>
      <c r="C17" s="21" t="s">
        <v>313</v>
      </c>
      <c r="D17" s="24">
        <v>1543493</v>
      </c>
      <c r="E17" s="22">
        <v>19093.008409999999</v>
      </c>
      <c r="F17" s="23">
        <v>2.0572665881318102</v>
      </c>
    </row>
    <row r="18" spans="1:6" x14ac:dyDescent="0.2">
      <c r="A18" s="21" t="s">
        <v>85</v>
      </c>
      <c r="B18" s="21" t="s">
        <v>84</v>
      </c>
      <c r="C18" s="21" t="s">
        <v>86</v>
      </c>
      <c r="D18" s="24">
        <v>1223175</v>
      </c>
      <c r="E18" s="22">
        <v>19066.851900000001</v>
      </c>
      <c r="F18" s="23">
        <v>2.05444823112229</v>
      </c>
    </row>
    <row r="19" spans="1:6" x14ac:dyDescent="0.2">
      <c r="A19" s="21" t="s">
        <v>396</v>
      </c>
      <c r="B19" s="21" t="s">
        <v>395</v>
      </c>
      <c r="C19" s="21" t="s">
        <v>94</v>
      </c>
      <c r="D19" s="24">
        <v>294995</v>
      </c>
      <c r="E19" s="22">
        <v>18879.532500000001</v>
      </c>
      <c r="F19" s="23">
        <v>2.0342646154943198</v>
      </c>
    </row>
    <row r="20" spans="1:6" x14ac:dyDescent="0.2">
      <c r="A20" s="21" t="s">
        <v>134</v>
      </c>
      <c r="B20" s="21" t="s">
        <v>133</v>
      </c>
      <c r="C20" s="21" t="s">
        <v>135</v>
      </c>
      <c r="D20" s="24">
        <v>14600000</v>
      </c>
      <c r="E20" s="22">
        <v>18673.400000000001</v>
      </c>
      <c r="F20" s="23">
        <v>2.0120538933351102</v>
      </c>
    </row>
    <row r="21" spans="1:6" x14ac:dyDescent="0.2">
      <c r="A21" s="21" t="s">
        <v>291</v>
      </c>
      <c r="B21" s="21" t="s">
        <v>290</v>
      </c>
      <c r="C21" s="21" t="s">
        <v>292</v>
      </c>
      <c r="D21" s="24">
        <v>3676225</v>
      </c>
      <c r="E21" s="22">
        <v>18607.21284</v>
      </c>
      <c r="F21" s="23">
        <v>2.0049222444138199</v>
      </c>
    </row>
    <row r="22" spans="1:6" x14ac:dyDescent="0.2">
      <c r="A22" s="21" t="s">
        <v>160</v>
      </c>
      <c r="B22" s="21" t="s">
        <v>159</v>
      </c>
      <c r="C22" s="21" t="s">
        <v>161</v>
      </c>
      <c r="D22" s="24">
        <v>6391052</v>
      </c>
      <c r="E22" s="22">
        <v>18211.302670000001</v>
      </c>
      <c r="F22" s="23">
        <v>1.96226302868666</v>
      </c>
    </row>
    <row r="23" spans="1:6" x14ac:dyDescent="0.2">
      <c r="A23" s="21" t="s">
        <v>148</v>
      </c>
      <c r="B23" s="21" t="s">
        <v>147</v>
      </c>
      <c r="C23" s="21" t="s">
        <v>126</v>
      </c>
      <c r="D23" s="24">
        <v>760000</v>
      </c>
      <c r="E23" s="22">
        <v>18086.48</v>
      </c>
      <c r="F23" s="23">
        <v>1.9488134191270801</v>
      </c>
    </row>
    <row r="24" spans="1:6" x14ac:dyDescent="0.2">
      <c r="A24" s="21" t="s">
        <v>567</v>
      </c>
      <c r="B24" s="21" t="s">
        <v>566</v>
      </c>
      <c r="C24" s="21" t="s">
        <v>164</v>
      </c>
      <c r="D24" s="24">
        <v>1717030</v>
      </c>
      <c r="E24" s="22">
        <v>17499.96976</v>
      </c>
      <c r="F24" s="23">
        <v>1.8856170964502801</v>
      </c>
    </row>
    <row r="25" spans="1:6" x14ac:dyDescent="0.2">
      <c r="A25" s="21" t="s">
        <v>569</v>
      </c>
      <c r="B25" s="21" t="s">
        <v>568</v>
      </c>
      <c r="C25" s="21" t="s">
        <v>101</v>
      </c>
      <c r="D25" s="24">
        <v>892366</v>
      </c>
      <c r="E25" s="22">
        <v>17036.159309999999</v>
      </c>
      <c r="F25" s="23">
        <v>1.8356416435765699</v>
      </c>
    </row>
    <row r="26" spans="1:6" x14ac:dyDescent="0.2">
      <c r="A26" s="21" t="s">
        <v>571</v>
      </c>
      <c r="B26" s="21" t="s">
        <v>570</v>
      </c>
      <c r="C26" s="21" t="s">
        <v>104</v>
      </c>
      <c r="D26" s="24">
        <v>1491580</v>
      </c>
      <c r="E26" s="22">
        <v>16898.855609999999</v>
      </c>
      <c r="F26" s="23">
        <v>1.8208472063474399</v>
      </c>
    </row>
    <row r="27" spans="1:6" x14ac:dyDescent="0.2">
      <c r="A27" s="21" t="s">
        <v>573</v>
      </c>
      <c r="B27" s="21" t="s">
        <v>572</v>
      </c>
      <c r="C27" s="21" t="s">
        <v>526</v>
      </c>
      <c r="D27" s="24">
        <v>3620695</v>
      </c>
      <c r="E27" s="22">
        <v>16271.403329999999</v>
      </c>
      <c r="F27" s="23">
        <v>1.7532393897283001</v>
      </c>
    </row>
    <row r="28" spans="1:6" x14ac:dyDescent="0.2">
      <c r="A28" s="21" t="s">
        <v>575</v>
      </c>
      <c r="B28" s="21" t="s">
        <v>574</v>
      </c>
      <c r="C28" s="21" t="s">
        <v>425</v>
      </c>
      <c r="D28" s="24">
        <v>1158135</v>
      </c>
      <c r="E28" s="22">
        <v>16223.73415</v>
      </c>
      <c r="F28" s="23">
        <v>1.7481030482366</v>
      </c>
    </row>
    <row r="29" spans="1:6" x14ac:dyDescent="0.2">
      <c r="A29" s="21" t="s">
        <v>577</v>
      </c>
      <c r="B29" s="21" t="s">
        <v>576</v>
      </c>
      <c r="C29" s="21" t="s">
        <v>177</v>
      </c>
      <c r="D29" s="24">
        <v>442739</v>
      </c>
      <c r="E29" s="22">
        <v>16131.41683</v>
      </c>
      <c r="F29" s="23">
        <v>1.7381558815112901</v>
      </c>
    </row>
    <row r="30" spans="1:6" x14ac:dyDescent="0.2">
      <c r="A30" s="21" t="s">
        <v>323</v>
      </c>
      <c r="B30" s="21" t="s">
        <v>322</v>
      </c>
      <c r="C30" s="21" t="s">
        <v>113</v>
      </c>
      <c r="D30" s="24">
        <v>28000000</v>
      </c>
      <c r="E30" s="22">
        <v>15232</v>
      </c>
      <c r="F30" s="23">
        <v>1.64124395681988</v>
      </c>
    </row>
    <row r="31" spans="1:6" x14ac:dyDescent="0.2">
      <c r="A31" s="21" t="s">
        <v>374</v>
      </c>
      <c r="B31" s="21" t="s">
        <v>373</v>
      </c>
      <c r="C31" s="21" t="s">
        <v>94</v>
      </c>
      <c r="D31" s="24">
        <v>257965</v>
      </c>
      <c r="E31" s="22">
        <v>14860.976699999999</v>
      </c>
      <c r="F31" s="23">
        <v>1.60126629472926</v>
      </c>
    </row>
    <row r="32" spans="1:6" x14ac:dyDescent="0.2">
      <c r="A32" s="21" t="s">
        <v>579</v>
      </c>
      <c r="B32" s="21" t="s">
        <v>578</v>
      </c>
      <c r="C32" s="21" t="s">
        <v>182</v>
      </c>
      <c r="D32" s="24">
        <v>2303205</v>
      </c>
      <c r="E32" s="22">
        <v>14643.777389999999</v>
      </c>
      <c r="F32" s="23">
        <v>1.57786312673012</v>
      </c>
    </row>
    <row r="33" spans="1:6" x14ac:dyDescent="0.2">
      <c r="A33" s="21" t="s">
        <v>174</v>
      </c>
      <c r="B33" s="21" t="s">
        <v>173</v>
      </c>
      <c r="C33" s="21" t="s">
        <v>104</v>
      </c>
      <c r="D33" s="24">
        <v>300000</v>
      </c>
      <c r="E33" s="22">
        <v>14170.65</v>
      </c>
      <c r="F33" s="23">
        <v>1.52688377604449</v>
      </c>
    </row>
    <row r="34" spans="1:6" x14ac:dyDescent="0.2">
      <c r="A34" s="21" t="s">
        <v>581</v>
      </c>
      <c r="B34" s="21" t="s">
        <v>580</v>
      </c>
      <c r="C34" s="21" t="s">
        <v>144</v>
      </c>
      <c r="D34" s="24">
        <v>3352118</v>
      </c>
      <c r="E34" s="22">
        <v>14135.88161</v>
      </c>
      <c r="F34" s="23">
        <v>1.5231374912509099</v>
      </c>
    </row>
    <row r="35" spans="1:6" x14ac:dyDescent="0.2">
      <c r="A35" s="21" t="s">
        <v>583</v>
      </c>
      <c r="B35" s="21" t="s">
        <v>582</v>
      </c>
      <c r="C35" s="21" t="s">
        <v>172</v>
      </c>
      <c r="D35" s="24">
        <v>5025000</v>
      </c>
      <c r="E35" s="22">
        <v>13783.575000000001</v>
      </c>
      <c r="F35" s="23">
        <v>1.4851765475396299</v>
      </c>
    </row>
    <row r="36" spans="1:6" x14ac:dyDescent="0.2">
      <c r="A36" s="21" t="s">
        <v>184</v>
      </c>
      <c r="B36" s="21" t="s">
        <v>183</v>
      </c>
      <c r="C36" s="21" t="s">
        <v>185</v>
      </c>
      <c r="D36" s="24">
        <v>1650578</v>
      </c>
      <c r="E36" s="22">
        <v>13750.14003</v>
      </c>
      <c r="F36" s="23">
        <v>1.4815739383971001</v>
      </c>
    </row>
    <row r="37" spans="1:6" x14ac:dyDescent="0.2">
      <c r="A37" s="21" t="s">
        <v>585</v>
      </c>
      <c r="B37" s="21" t="s">
        <v>584</v>
      </c>
      <c r="C37" s="21" t="s">
        <v>425</v>
      </c>
      <c r="D37" s="24">
        <v>566062</v>
      </c>
      <c r="E37" s="22">
        <v>13421.61305</v>
      </c>
      <c r="F37" s="23">
        <v>1.44617524350626</v>
      </c>
    </row>
    <row r="38" spans="1:6" x14ac:dyDescent="0.2">
      <c r="A38" s="21" t="s">
        <v>296</v>
      </c>
      <c r="B38" s="21" t="s">
        <v>295</v>
      </c>
      <c r="C38" s="21" t="s">
        <v>86</v>
      </c>
      <c r="D38" s="24">
        <v>8960416</v>
      </c>
      <c r="E38" s="22">
        <v>13113.56882</v>
      </c>
      <c r="F38" s="23">
        <v>1.4129835594909801</v>
      </c>
    </row>
    <row r="39" spans="1:6" x14ac:dyDescent="0.2">
      <c r="A39" s="21" t="s">
        <v>587</v>
      </c>
      <c r="B39" s="21" t="s">
        <v>586</v>
      </c>
      <c r="C39" s="21" t="s">
        <v>313</v>
      </c>
      <c r="D39" s="24">
        <v>3044174</v>
      </c>
      <c r="E39" s="22">
        <v>13010.79968</v>
      </c>
      <c r="F39" s="23">
        <v>1.40191021193501</v>
      </c>
    </row>
    <row r="40" spans="1:6" x14ac:dyDescent="0.2">
      <c r="A40" s="21" t="s">
        <v>589</v>
      </c>
      <c r="B40" s="21" t="s">
        <v>588</v>
      </c>
      <c r="C40" s="21" t="s">
        <v>177</v>
      </c>
      <c r="D40" s="24">
        <v>1302334</v>
      </c>
      <c r="E40" s="22">
        <v>12943.897629999999</v>
      </c>
      <c r="F40" s="23">
        <v>1.3947015338059801</v>
      </c>
    </row>
    <row r="41" spans="1:6" x14ac:dyDescent="0.2">
      <c r="A41" s="21" t="s">
        <v>120</v>
      </c>
      <c r="B41" s="21" t="s">
        <v>119</v>
      </c>
      <c r="C41" s="21" t="s">
        <v>86</v>
      </c>
      <c r="D41" s="24">
        <v>880366</v>
      </c>
      <c r="E41" s="22">
        <v>12907.04593</v>
      </c>
      <c r="F41" s="23">
        <v>1.3907307729128899</v>
      </c>
    </row>
    <row r="42" spans="1:6" x14ac:dyDescent="0.2">
      <c r="A42" s="21" t="s">
        <v>591</v>
      </c>
      <c r="B42" s="21" t="s">
        <v>590</v>
      </c>
      <c r="C42" s="21" t="s">
        <v>592</v>
      </c>
      <c r="D42" s="24">
        <v>400909</v>
      </c>
      <c r="E42" s="22">
        <v>12629.836230000001</v>
      </c>
      <c r="F42" s="23">
        <v>1.3608615013204</v>
      </c>
    </row>
    <row r="43" spans="1:6" x14ac:dyDescent="0.2">
      <c r="A43" s="21" t="s">
        <v>594</v>
      </c>
      <c r="B43" s="21" t="s">
        <v>593</v>
      </c>
      <c r="C43" s="21" t="s">
        <v>104</v>
      </c>
      <c r="D43" s="24">
        <v>52304</v>
      </c>
      <c r="E43" s="22">
        <v>12451.04566</v>
      </c>
      <c r="F43" s="23">
        <v>1.3415968648610399</v>
      </c>
    </row>
    <row r="44" spans="1:6" x14ac:dyDescent="0.2">
      <c r="A44" s="21" t="s">
        <v>596</v>
      </c>
      <c r="B44" s="21" t="s">
        <v>595</v>
      </c>
      <c r="C44" s="21" t="s">
        <v>454</v>
      </c>
      <c r="D44" s="24">
        <v>31000</v>
      </c>
      <c r="E44" s="22">
        <v>11550.414000000001</v>
      </c>
      <c r="F44" s="23">
        <v>1.2445540425596</v>
      </c>
    </row>
    <row r="45" spans="1:6" x14ac:dyDescent="0.2">
      <c r="A45" s="21" t="s">
        <v>598</v>
      </c>
      <c r="B45" s="21" t="s">
        <v>597</v>
      </c>
      <c r="C45" s="21" t="s">
        <v>138</v>
      </c>
      <c r="D45" s="24">
        <v>683231</v>
      </c>
      <c r="E45" s="22">
        <v>11251.448109999999</v>
      </c>
      <c r="F45" s="23">
        <v>1.2123405472695601</v>
      </c>
    </row>
    <row r="46" spans="1:6" x14ac:dyDescent="0.2">
      <c r="A46" s="21" t="s">
        <v>600</v>
      </c>
      <c r="B46" s="21" t="s">
        <v>599</v>
      </c>
      <c r="C46" s="21" t="s">
        <v>313</v>
      </c>
      <c r="D46" s="24">
        <v>17469870</v>
      </c>
      <c r="E46" s="22">
        <v>10761.439920000001</v>
      </c>
      <c r="F46" s="23">
        <v>1.15954229486477</v>
      </c>
    </row>
    <row r="47" spans="1:6" x14ac:dyDescent="0.2">
      <c r="A47" s="21" t="s">
        <v>602</v>
      </c>
      <c r="B47" s="21" t="s">
        <v>601</v>
      </c>
      <c r="C47" s="21" t="s">
        <v>104</v>
      </c>
      <c r="D47" s="24">
        <v>527173</v>
      </c>
      <c r="E47" s="22">
        <v>10417.729240000001</v>
      </c>
      <c r="F47" s="23">
        <v>1.12250756032929</v>
      </c>
    </row>
    <row r="48" spans="1:6" x14ac:dyDescent="0.2">
      <c r="A48" s="21" t="s">
        <v>604</v>
      </c>
      <c r="B48" s="21" t="s">
        <v>603</v>
      </c>
      <c r="C48" s="21" t="s">
        <v>161</v>
      </c>
      <c r="D48" s="24">
        <v>189000</v>
      </c>
      <c r="E48" s="22">
        <v>10415.034</v>
      </c>
      <c r="F48" s="23">
        <v>1.1222171489347199</v>
      </c>
    </row>
    <row r="49" spans="1:6" x14ac:dyDescent="0.2">
      <c r="A49" s="21" t="s">
        <v>146</v>
      </c>
      <c r="B49" s="21" t="s">
        <v>145</v>
      </c>
      <c r="C49" s="21" t="s">
        <v>144</v>
      </c>
      <c r="D49" s="24">
        <v>1837180</v>
      </c>
      <c r="E49" s="22">
        <v>10303.82403</v>
      </c>
      <c r="F49" s="23">
        <v>1.1102343041867799</v>
      </c>
    </row>
    <row r="50" spans="1:6" x14ac:dyDescent="0.2">
      <c r="A50" s="21" t="s">
        <v>327</v>
      </c>
      <c r="B50" s="21" t="s">
        <v>326</v>
      </c>
      <c r="C50" s="21" t="s">
        <v>292</v>
      </c>
      <c r="D50" s="24">
        <v>450000</v>
      </c>
      <c r="E50" s="22">
        <v>9882.9</v>
      </c>
      <c r="F50" s="23">
        <v>1.0648798516843001</v>
      </c>
    </row>
    <row r="51" spans="1:6" x14ac:dyDescent="0.2">
      <c r="A51" s="21" t="s">
        <v>456</v>
      </c>
      <c r="B51" s="21" t="s">
        <v>455</v>
      </c>
      <c r="C51" s="21" t="s">
        <v>313</v>
      </c>
      <c r="D51" s="24">
        <v>291027</v>
      </c>
      <c r="E51" s="22">
        <v>9796.8419009999998</v>
      </c>
      <c r="F51" s="23">
        <v>1.0556071143603001</v>
      </c>
    </row>
    <row r="52" spans="1:6" x14ac:dyDescent="0.2">
      <c r="A52" s="21" t="s">
        <v>150</v>
      </c>
      <c r="B52" s="21" t="s">
        <v>149</v>
      </c>
      <c r="C52" s="21" t="s">
        <v>151</v>
      </c>
      <c r="D52" s="24">
        <v>1240127</v>
      </c>
      <c r="E52" s="22">
        <v>9623.3855199999998</v>
      </c>
      <c r="F52" s="23">
        <v>1.03691723534979</v>
      </c>
    </row>
    <row r="53" spans="1:6" x14ac:dyDescent="0.2">
      <c r="A53" s="21" t="s">
        <v>298</v>
      </c>
      <c r="B53" s="21" t="s">
        <v>297</v>
      </c>
      <c r="C53" s="21" t="s">
        <v>123</v>
      </c>
      <c r="D53" s="24">
        <v>3325151</v>
      </c>
      <c r="E53" s="22">
        <v>9593.0606349999998</v>
      </c>
      <c r="F53" s="23">
        <v>1.03364973704047</v>
      </c>
    </row>
    <row r="54" spans="1:6" x14ac:dyDescent="0.2">
      <c r="A54" s="21" t="s">
        <v>606</v>
      </c>
      <c r="B54" s="21" t="s">
        <v>605</v>
      </c>
      <c r="C54" s="21" t="s">
        <v>101</v>
      </c>
      <c r="D54" s="24">
        <v>565000</v>
      </c>
      <c r="E54" s="22">
        <v>9535.2224999999999</v>
      </c>
      <c r="F54" s="23">
        <v>1.02741769334677</v>
      </c>
    </row>
    <row r="55" spans="1:6" x14ac:dyDescent="0.2">
      <c r="A55" s="21" t="s">
        <v>608</v>
      </c>
      <c r="B55" s="21" t="s">
        <v>607</v>
      </c>
      <c r="C55" s="21" t="s">
        <v>104</v>
      </c>
      <c r="D55" s="24">
        <v>2422358</v>
      </c>
      <c r="E55" s="22">
        <v>9225.5504430000001</v>
      </c>
      <c r="F55" s="23">
        <v>0.99405061140432804</v>
      </c>
    </row>
    <row r="56" spans="1:6" x14ac:dyDescent="0.2">
      <c r="A56" s="21" t="s">
        <v>179</v>
      </c>
      <c r="B56" s="21" t="s">
        <v>178</v>
      </c>
      <c r="C56" s="21" t="s">
        <v>177</v>
      </c>
      <c r="D56" s="24">
        <v>2402529</v>
      </c>
      <c r="E56" s="22">
        <v>8765.6270569999997</v>
      </c>
      <c r="F56" s="23">
        <v>0.94449398864483303</v>
      </c>
    </row>
    <row r="57" spans="1:6" x14ac:dyDescent="0.2">
      <c r="A57" s="21" t="s">
        <v>439</v>
      </c>
      <c r="B57" s="21" t="s">
        <v>438</v>
      </c>
      <c r="C57" s="21" t="s">
        <v>86</v>
      </c>
      <c r="D57" s="24">
        <v>5630441</v>
      </c>
      <c r="E57" s="22">
        <v>8707.4770069999995</v>
      </c>
      <c r="F57" s="23">
        <v>0.93822833619267498</v>
      </c>
    </row>
    <row r="58" spans="1:6" x14ac:dyDescent="0.2">
      <c r="A58" s="21" t="s">
        <v>194</v>
      </c>
      <c r="B58" s="21" t="s">
        <v>193</v>
      </c>
      <c r="C58" s="21" t="s">
        <v>161</v>
      </c>
      <c r="D58" s="24">
        <v>1044026</v>
      </c>
      <c r="E58" s="22">
        <v>8644.0132670000003</v>
      </c>
      <c r="F58" s="23">
        <v>0.931390135053482</v>
      </c>
    </row>
    <row r="59" spans="1:6" x14ac:dyDescent="0.2">
      <c r="A59" s="21" t="s">
        <v>610</v>
      </c>
      <c r="B59" s="21" t="s">
        <v>609</v>
      </c>
      <c r="C59" s="21" t="s">
        <v>310</v>
      </c>
      <c r="D59" s="24">
        <v>224936</v>
      </c>
      <c r="E59" s="22">
        <v>8482.1116239999992</v>
      </c>
      <c r="F59" s="23">
        <v>0.913945275995383</v>
      </c>
    </row>
    <row r="60" spans="1:6" x14ac:dyDescent="0.2">
      <c r="A60" s="21" t="s">
        <v>253</v>
      </c>
      <c r="B60" s="21" t="s">
        <v>252</v>
      </c>
      <c r="C60" s="21" t="s">
        <v>177</v>
      </c>
      <c r="D60" s="24">
        <v>440000</v>
      </c>
      <c r="E60" s="22">
        <v>8252.42</v>
      </c>
      <c r="F60" s="23">
        <v>0.88919606447869803</v>
      </c>
    </row>
    <row r="61" spans="1:6" x14ac:dyDescent="0.2">
      <c r="A61" s="21" t="s">
        <v>612</v>
      </c>
      <c r="B61" s="21" t="s">
        <v>611</v>
      </c>
      <c r="C61" s="21" t="s">
        <v>172</v>
      </c>
      <c r="D61" s="24">
        <v>5400000</v>
      </c>
      <c r="E61" s="22">
        <v>8005.5</v>
      </c>
      <c r="F61" s="23">
        <v>0.86259050002111104</v>
      </c>
    </row>
    <row r="62" spans="1:6" x14ac:dyDescent="0.2">
      <c r="A62" s="21" t="s">
        <v>614</v>
      </c>
      <c r="B62" s="21" t="s">
        <v>613</v>
      </c>
      <c r="C62" s="21" t="s">
        <v>313</v>
      </c>
      <c r="D62" s="24">
        <v>400000</v>
      </c>
      <c r="E62" s="22">
        <v>6735.8</v>
      </c>
      <c r="F62" s="23">
        <v>0.72578066205011504</v>
      </c>
    </row>
    <row r="63" spans="1:6" x14ac:dyDescent="0.2">
      <c r="A63" s="21" t="s">
        <v>616</v>
      </c>
      <c r="B63" s="21" t="s">
        <v>615</v>
      </c>
      <c r="C63" s="21" t="s">
        <v>161</v>
      </c>
      <c r="D63" s="24">
        <v>419825</v>
      </c>
      <c r="E63" s="22">
        <v>6596.5003129999996</v>
      </c>
      <c r="F63" s="23">
        <v>0.71077115775155597</v>
      </c>
    </row>
    <row r="64" spans="1:6" x14ac:dyDescent="0.2">
      <c r="A64" s="21" t="s">
        <v>618</v>
      </c>
      <c r="B64" s="21" t="s">
        <v>617</v>
      </c>
      <c r="C64" s="21" t="s">
        <v>101</v>
      </c>
      <c r="D64" s="24">
        <v>532747</v>
      </c>
      <c r="E64" s="22">
        <v>5968.0982679999997</v>
      </c>
      <c r="F64" s="23">
        <v>0.64306100420576395</v>
      </c>
    </row>
    <row r="65" spans="1:9" x14ac:dyDescent="0.2">
      <c r="A65" s="21" t="s">
        <v>620</v>
      </c>
      <c r="B65" s="21" t="s">
        <v>619</v>
      </c>
      <c r="C65" s="21" t="s">
        <v>161</v>
      </c>
      <c r="D65" s="24">
        <v>420000</v>
      </c>
      <c r="E65" s="22">
        <v>5619.6</v>
      </c>
      <c r="F65" s="23">
        <v>0.60551040833409997</v>
      </c>
    </row>
    <row r="66" spans="1:9" x14ac:dyDescent="0.2">
      <c r="A66" s="21" t="s">
        <v>231</v>
      </c>
      <c r="B66" s="21" t="s">
        <v>230</v>
      </c>
      <c r="C66" s="21" t="s">
        <v>110</v>
      </c>
      <c r="D66" s="24">
        <v>1499850</v>
      </c>
      <c r="E66" s="22">
        <v>5210.4789000000001</v>
      </c>
      <c r="F66" s="23">
        <v>0.56142771840615202</v>
      </c>
    </row>
    <row r="67" spans="1:9" x14ac:dyDescent="0.2">
      <c r="A67" s="21" t="s">
        <v>453</v>
      </c>
      <c r="B67" s="21" t="s">
        <v>452</v>
      </c>
      <c r="C67" s="21" t="s">
        <v>454</v>
      </c>
      <c r="D67" s="24">
        <v>600000</v>
      </c>
      <c r="E67" s="22">
        <v>5185.2</v>
      </c>
      <c r="F67" s="23">
        <v>0.55870392364118004</v>
      </c>
    </row>
    <row r="68" spans="1:9" x14ac:dyDescent="0.2">
      <c r="A68" s="21" t="s">
        <v>622</v>
      </c>
      <c r="B68" s="21" t="s">
        <v>621</v>
      </c>
      <c r="C68" s="21" t="s">
        <v>123</v>
      </c>
      <c r="D68" s="24">
        <v>1318364</v>
      </c>
      <c r="E68" s="22">
        <v>5129.7543240000005</v>
      </c>
      <c r="F68" s="23">
        <v>0.55272966676967294</v>
      </c>
    </row>
    <row r="69" spans="1:9" x14ac:dyDescent="0.2">
      <c r="A69" s="21" t="s">
        <v>482</v>
      </c>
      <c r="B69" s="21" t="s">
        <v>481</v>
      </c>
      <c r="C69" s="21" t="s">
        <v>362</v>
      </c>
      <c r="D69" s="24">
        <v>750000</v>
      </c>
      <c r="E69" s="22">
        <v>4834.5</v>
      </c>
      <c r="F69" s="23">
        <v>0.520916091730943</v>
      </c>
    </row>
    <row r="70" spans="1:9" x14ac:dyDescent="0.2">
      <c r="A70" s="21" t="s">
        <v>624</v>
      </c>
      <c r="B70" s="21" t="s">
        <v>623</v>
      </c>
      <c r="C70" s="21" t="s">
        <v>144</v>
      </c>
      <c r="D70" s="24">
        <v>2717419</v>
      </c>
      <c r="E70" s="22">
        <v>4764.9942170000004</v>
      </c>
      <c r="F70" s="23">
        <v>0.51342686206229904</v>
      </c>
    </row>
    <row r="71" spans="1:9" x14ac:dyDescent="0.2">
      <c r="A71" s="21" t="s">
        <v>626</v>
      </c>
      <c r="B71" s="21" t="s">
        <v>625</v>
      </c>
      <c r="C71" s="21" t="s">
        <v>592</v>
      </c>
      <c r="D71" s="24">
        <v>2429877</v>
      </c>
      <c r="E71" s="22">
        <v>4450.3197259999997</v>
      </c>
      <c r="F71" s="23">
        <v>0.479520769184205</v>
      </c>
    </row>
    <row r="72" spans="1:9" x14ac:dyDescent="0.2">
      <c r="A72" s="21" t="s">
        <v>628</v>
      </c>
      <c r="B72" s="21" t="s">
        <v>627</v>
      </c>
      <c r="C72" s="21" t="s">
        <v>362</v>
      </c>
      <c r="D72" s="24">
        <v>11000</v>
      </c>
      <c r="E72" s="22">
        <v>4031.8795</v>
      </c>
      <c r="F72" s="23">
        <v>0.43443394590342499</v>
      </c>
    </row>
    <row r="73" spans="1:9" x14ac:dyDescent="0.2">
      <c r="A73" s="21" t="s">
        <v>630</v>
      </c>
      <c r="B73" s="21" t="s">
        <v>629</v>
      </c>
      <c r="C73" s="21" t="s">
        <v>101</v>
      </c>
      <c r="D73" s="24">
        <v>2053763</v>
      </c>
      <c r="E73" s="22">
        <v>4020.2410730000001</v>
      </c>
      <c r="F73" s="23">
        <v>0.43317990848347698</v>
      </c>
    </row>
    <row r="74" spans="1:9" x14ac:dyDescent="0.2">
      <c r="A74" s="21" t="s">
        <v>394</v>
      </c>
      <c r="B74" s="21" t="s">
        <v>393</v>
      </c>
      <c r="C74" s="21" t="s">
        <v>185</v>
      </c>
      <c r="D74" s="24">
        <v>448288</v>
      </c>
      <c r="E74" s="22">
        <v>3926.3304480000002</v>
      </c>
      <c r="F74" s="23">
        <v>0.42306106356735201</v>
      </c>
    </row>
    <row r="75" spans="1:9" x14ac:dyDescent="0.2">
      <c r="A75" s="21" t="s">
        <v>474</v>
      </c>
      <c r="B75" s="21" t="s">
        <v>473</v>
      </c>
      <c r="C75" s="21" t="s">
        <v>433</v>
      </c>
      <c r="D75" s="24">
        <v>401269</v>
      </c>
      <c r="E75" s="22">
        <v>1885.161762</v>
      </c>
      <c r="F75" s="23">
        <v>0.20312567945840501</v>
      </c>
    </row>
    <row r="76" spans="1:9" x14ac:dyDescent="0.2">
      <c r="A76" s="21" t="s">
        <v>632</v>
      </c>
      <c r="B76" s="21" t="s">
        <v>631</v>
      </c>
      <c r="C76" s="21" t="s">
        <v>101</v>
      </c>
      <c r="D76" s="24">
        <v>552</v>
      </c>
      <c r="E76" s="22">
        <v>25.391999999999999</v>
      </c>
      <c r="F76" s="23">
        <v>2.7359812599507898E-3</v>
      </c>
    </row>
    <row r="77" spans="1:9" x14ac:dyDescent="0.2">
      <c r="A77" s="20" t="s">
        <v>25</v>
      </c>
      <c r="B77" s="20"/>
      <c r="C77" s="20"/>
      <c r="D77" s="20"/>
      <c r="E77" s="25">
        <f>SUM(E7:E76)</f>
        <v>889945.50552500016</v>
      </c>
      <c r="F77" s="26">
        <f>SUM(F7:F76)</f>
        <v>95.891391993298384</v>
      </c>
      <c r="G77" s="14"/>
      <c r="H77" s="14"/>
      <c r="I77" s="14"/>
    </row>
    <row r="78" spans="1:9" x14ac:dyDescent="0.2">
      <c r="A78" s="21"/>
      <c r="B78" s="21"/>
      <c r="C78" s="21"/>
      <c r="D78" s="21"/>
      <c r="E78" s="22"/>
      <c r="F78" s="23"/>
    </row>
    <row r="79" spans="1:9" x14ac:dyDescent="0.2">
      <c r="A79" s="20" t="s">
        <v>262</v>
      </c>
      <c r="B79" s="21"/>
      <c r="C79" s="21"/>
      <c r="D79" s="21"/>
      <c r="E79" s="22"/>
      <c r="F79" s="23"/>
    </row>
    <row r="80" spans="1:9" x14ac:dyDescent="0.2">
      <c r="A80" s="21"/>
      <c r="B80" s="21" t="s">
        <v>263</v>
      </c>
      <c r="C80" s="21" t="s">
        <v>172</v>
      </c>
      <c r="D80" s="24">
        <v>8100</v>
      </c>
      <c r="E80" s="22">
        <v>8.0999999999999996E-4</v>
      </c>
      <c r="F80" s="23">
        <v>8.7277284993704305E-8</v>
      </c>
    </row>
    <row r="81" spans="1:9" x14ac:dyDescent="0.2">
      <c r="A81" s="20" t="s">
        <v>25</v>
      </c>
      <c r="B81" s="20"/>
      <c r="C81" s="20"/>
      <c r="D81" s="20"/>
      <c r="E81" s="25">
        <f>SUM(E79:E80)</f>
        <v>8.0999999999999996E-4</v>
      </c>
      <c r="F81" s="26">
        <f>SUM(F79:F80)</f>
        <v>8.7277284993704305E-8</v>
      </c>
      <c r="G81" s="14"/>
      <c r="H81" s="14"/>
      <c r="I81" s="14"/>
    </row>
    <row r="82" spans="1:9" x14ac:dyDescent="0.2">
      <c r="A82" s="21"/>
      <c r="B82" s="21"/>
      <c r="C82" s="21"/>
      <c r="D82" s="21"/>
      <c r="E82" s="22"/>
      <c r="F82" s="23"/>
    </row>
    <row r="83" spans="1:9" x14ac:dyDescent="0.2">
      <c r="A83" s="20" t="s">
        <v>26</v>
      </c>
      <c r="B83" s="20"/>
      <c r="C83" s="20"/>
      <c r="D83" s="20"/>
      <c r="E83" s="25">
        <f>E77+E81</f>
        <v>889945.50633500016</v>
      </c>
      <c r="F83" s="26">
        <f>F77+F81</f>
        <v>95.89139208057567</v>
      </c>
      <c r="G83" s="14"/>
      <c r="H83" s="14"/>
      <c r="I83" s="14"/>
    </row>
    <row r="84" spans="1:9" x14ac:dyDescent="0.2">
      <c r="A84" s="20"/>
      <c r="B84" s="20"/>
      <c r="C84" s="20"/>
      <c r="D84" s="20"/>
      <c r="E84" s="25"/>
      <c r="F84" s="26"/>
      <c r="G84" s="14"/>
      <c r="H84" s="14"/>
      <c r="I84" s="14"/>
    </row>
    <row r="85" spans="1:9" x14ac:dyDescent="0.2">
      <c r="A85" s="20" t="s">
        <v>28</v>
      </c>
      <c r="B85" s="20"/>
      <c r="C85" s="20"/>
      <c r="D85" s="20"/>
      <c r="E85" s="25">
        <f>E87-(E77+E81)</f>
        <v>38131.025901799789</v>
      </c>
      <c r="F85" s="26">
        <f>F87-(F77+F81)</f>
        <v>4.1086079194243297</v>
      </c>
      <c r="G85" s="14"/>
      <c r="H85" s="14"/>
      <c r="I85" s="14"/>
    </row>
    <row r="86" spans="1:9" x14ac:dyDescent="0.2">
      <c r="A86" s="20"/>
      <c r="B86" s="20"/>
      <c r="C86" s="20"/>
      <c r="D86" s="20"/>
      <c r="E86" s="25"/>
      <c r="F86" s="26"/>
      <c r="G86" s="14"/>
      <c r="H86" s="14"/>
      <c r="I86" s="14"/>
    </row>
    <row r="87" spans="1:9" x14ac:dyDescent="0.2">
      <c r="A87" s="27" t="s">
        <v>27</v>
      </c>
      <c r="B87" s="27"/>
      <c r="C87" s="27"/>
      <c r="D87" s="27"/>
      <c r="E87" s="28">
        <v>928076.53223679995</v>
      </c>
      <c r="F87" s="29">
        <v>100</v>
      </c>
      <c r="G87" s="14"/>
      <c r="H87" s="14"/>
      <c r="I87" s="14"/>
    </row>
    <row r="88" spans="1:9" x14ac:dyDescent="0.2">
      <c r="F88" s="15" t="s">
        <v>29</v>
      </c>
    </row>
    <row r="89" spans="1:9" x14ac:dyDescent="0.2">
      <c r="A89" s="14" t="s">
        <v>31</v>
      </c>
    </row>
    <row r="90" spans="1:9" x14ac:dyDescent="0.2">
      <c r="A90" s="14" t="s">
        <v>42</v>
      </c>
    </row>
    <row r="92" spans="1:9" x14ac:dyDescent="0.2">
      <c r="A92" s="14" t="s">
        <v>32</v>
      </c>
    </row>
    <row r="93" spans="1:9" x14ac:dyDescent="0.2">
      <c r="A93" s="14" t="s">
        <v>33</v>
      </c>
    </row>
    <row r="94" spans="1:9" x14ac:dyDescent="0.2">
      <c r="A94" s="14" t="s">
        <v>34</v>
      </c>
      <c r="B94" s="14"/>
      <c r="C94" s="30" t="s">
        <v>36</v>
      </c>
      <c r="D94" s="14" t="s">
        <v>35</v>
      </c>
    </row>
    <row r="95" spans="1:9" x14ac:dyDescent="0.2">
      <c r="A95" s="7" t="s">
        <v>71</v>
      </c>
      <c r="C95" s="31">
        <v>1616.2434000000001</v>
      </c>
      <c r="D95" s="31">
        <v>1961.9323999999999</v>
      </c>
    </row>
    <row r="96" spans="1:9" x14ac:dyDescent="0.2">
      <c r="A96" s="7" t="s">
        <v>79</v>
      </c>
      <c r="C96" s="31">
        <v>70.39</v>
      </c>
      <c r="D96" s="31">
        <v>78.542100000000005</v>
      </c>
    </row>
    <row r="97" spans="1:4" x14ac:dyDescent="0.2">
      <c r="A97" s="7" t="s">
        <v>72</v>
      </c>
      <c r="C97" s="31">
        <v>1785.2864999999999</v>
      </c>
      <c r="D97" s="31">
        <v>2177.0634</v>
      </c>
    </row>
    <row r="98" spans="1:4" x14ac:dyDescent="0.2">
      <c r="A98" s="7" t="s">
        <v>80</v>
      </c>
      <c r="C98" s="31">
        <v>82.722099999999998</v>
      </c>
      <c r="D98" s="31">
        <v>93.077399999999997</v>
      </c>
    </row>
    <row r="100" spans="1:4" x14ac:dyDescent="0.2">
      <c r="A100" s="14" t="s">
        <v>38</v>
      </c>
    </row>
    <row r="101" spans="1:4" x14ac:dyDescent="0.2">
      <c r="A101" s="95" t="s">
        <v>64</v>
      </c>
      <c r="B101" s="96"/>
      <c r="C101" s="34" t="s">
        <v>65</v>
      </c>
    </row>
    <row r="102" spans="1:4" x14ac:dyDescent="0.2">
      <c r="A102" s="91" t="s">
        <v>79</v>
      </c>
      <c r="B102" s="92"/>
      <c r="C102" s="35">
        <v>6</v>
      </c>
    </row>
    <row r="103" spans="1:4" x14ac:dyDescent="0.2">
      <c r="A103" s="91" t="s">
        <v>80</v>
      </c>
      <c r="B103" s="92"/>
      <c r="C103" s="35">
        <v>6.75</v>
      </c>
    </row>
    <row r="104" spans="1:4" x14ac:dyDescent="0.2">
      <c r="A104" s="7" t="s">
        <v>66</v>
      </c>
    </row>
    <row r="105" spans="1:4" x14ac:dyDescent="0.2">
      <c r="A105" s="7" t="s">
        <v>37</v>
      </c>
    </row>
    <row r="107" spans="1:4" x14ac:dyDescent="0.2">
      <c r="A107" s="14" t="s">
        <v>272</v>
      </c>
      <c r="D107" s="49">
        <v>0.1192</v>
      </c>
    </row>
    <row r="109" spans="1:4" x14ac:dyDescent="0.2">
      <c r="A109" s="14" t="s">
        <v>840</v>
      </c>
      <c r="D109" s="30" t="s">
        <v>39</v>
      </c>
    </row>
    <row r="111" spans="1:4" x14ac:dyDescent="0.2">
      <c r="A111" s="14" t="s">
        <v>809</v>
      </c>
    </row>
    <row r="112" spans="1:4" x14ac:dyDescent="0.2">
      <c r="A112" s="14"/>
    </row>
    <row r="113" spans="1:1" x14ac:dyDescent="0.2">
      <c r="A113" s="53" t="s">
        <v>804</v>
      </c>
    </row>
    <row r="114" spans="1:1" x14ac:dyDescent="0.2">
      <c r="A114" s="54"/>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3" t="s">
        <v>817</v>
      </c>
    </row>
    <row r="128" spans="1:1" x14ac:dyDescent="0.2">
      <c r="A128" s="55"/>
    </row>
    <row r="129" spans="1:1" x14ac:dyDescent="0.2">
      <c r="A129" s="53" t="s">
        <v>805</v>
      </c>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sheetData>
  <mergeCells count="4">
    <mergeCell ref="A1:F1"/>
    <mergeCell ref="A101:B101"/>
    <mergeCell ref="A102:B102"/>
    <mergeCell ref="A103:B103"/>
  </mergeCells>
  <conditionalFormatting sqref="F2:F3 F244:F65536">
    <cfRule type="cellIs" dxfId="46" priority="2" stopIfTrue="1" operator="between">
      <formula>0.009</formula>
      <formula>-0.009</formula>
    </cfRule>
  </conditionalFormatting>
  <conditionalFormatting sqref="F5:F142">
    <cfRule type="cellIs" dxfId="4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8"/>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3" t="s">
        <v>15</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112</v>
      </c>
      <c r="B7" s="21" t="s">
        <v>111</v>
      </c>
      <c r="C7" s="21" t="s">
        <v>113</v>
      </c>
      <c r="D7" s="24">
        <v>3755704</v>
      </c>
      <c r="E7" s="22">
        <v>9813.654552</v>
      </c>
      <c r="F7" s="23">
        <v>5.4936734456665803</v>
      </c>
    </row>
    <row r="8" spans="1:6" x14ac:dyDescent="0.2">
      <c r="A8" s="21" t="s">
        <v>109</v>
      </c>
      <c r="B8" s="21" t="s">
        <v>108</v>
      </c>
      <c r="C8" s="21" t="s">
        <v>110</v>
      </c>
      <c r="D8" s="24">
        <v>397815</v>
      </c>
      <c r="E8" s="22">
        <v>9457.8527180000001</v>
      </c>
      <c r="F8" s="23">
        <v>5.2944959550581601</v>
      </c>
    </row>
    <row r="9" spans="1:6" x14ac:dyDescent="0.2">
      <c r="A9" s="21" t="s">
        <v>125</v>
      </c>
      <c r="B9" s="21" t="s">
        <v>124</v>
      </c>
      <c r="C9" s="21" t="s">
        <v>126</v>
      </c>
      <c r="D9" s="24">
        <v>5745781</v>
      </c>
      <c r="E9" s="22">
        <v>8383.0944789999994</v>
      </c>
      <c r="F9" s="23">
        <v>4.6928474288317696</v>
      </c>
    </row>
    <row r="10" spans="1:6" x14ac:dyDescent="0.2">
      <c r="A10" s="21" t="s">
        <v>148</v>
      </c>
      <c r="B10" s="21" t="s">
        <v>147</v>
      </c>
      <c r="C10" s="21" t="s">
        <v>126</v>
      </c>
      <c r="D10" s="24">
        <v>349049</v>
      </c>
      <c r="E10" s="22">
        <v>8306.6681019999996</v>
      </c>
      <c r="F10" s="23">
        <v>4.6500640237660402</v>
      </c>
    </row>
    <row r="11" spans="1:6" x14ac:dyDescent="0.2">
      <c r="A11" s="21" t="s">
        <v>88</v>
      </c>
      <c r="B11" s="21" t="s">
        <v>87</v>
      </c>
      <c r="C11" s="21" t="s">
        <v>86</v>
      </c>
      <c r="D11" s="24">
        <v>761086</v>
      </c>
      <c r="E11" s="22">
        <v>7115.7735570000004</v>
      </c>
      <c r="F11" s="23">
        <v>3.9834025161911302</v>
      </c>
    </row>
    <row r="12" spans="1:6" x14ac:dyDescent="0.2">
      <c r="A12" s="21" t="s">
        <v>184</v>
      </c>
      <c r="B12" s="21" t="s">
        <v>183</v>
      </c>
      <c r="C12" s="21" t="s">
        <v>185</v>
      </c>
      <c r="D12" s="24">
        <v>814305</v>
      </c>
      <c r="E12" s="22">
        <v>6783.5678029999999</v>
      </c>
      <c r="F12" s="23">
        <v>3.7974340862268301</v>
      </c>
    </row>
    <row r="13" spans="1:6" x14ac:dyDescent="0.2">
      <c r="A13" s="21" t="s">
        <v>429</v>
      </c>
      <c r="B13" s="21" t="s">
        <v>428</v>
      </c>
      <c r="C13" s="21" t="s">
        <v>430</v>
      </c>
      <c r="D13" s="24">
        <v>205281</v>
      </c>
      <c r="E13" s="22">
        <v>6559.4464340000004</v>
      </c>
      <c r="F13" s="23">
        <v>3.67197118074573</v>
      </c>
    </row>
    <row r="14" spans="1:6" x14ac:dyDescent="0.2">
      <c r="A14" s="21" t="s">
        <v>90</v>
      </c>
      <c r="B14" s="21" t="s">
        <v>89</v>
      </c>
      <c r="C14" s="21" t="s">
        <v>91</v>
      </c>
      <c r="D14" s="24">
        <v>207132</v>
      </c>
      <c r="E14" s="22">
        <v>6440.1481439999998</v>
      </c>
      <c r="F14" s="23">
        <v>3.6051881240960699</v>
      </c>
    </row>
    <row r="15" spans="1:6" x14ac:dyDescent="0.2">
      <c r="A15" s="21" t="s">
        <v>100</v>
      </c>
      <c r="B15" s="21" t="s">
        <v>99</v>
      </c>
      <c r="C15" s="21" t="s">
        <v>101</v>
      </c>
      <c r="D15" s="24">
        <v>1031786</v>
      </c>
      <c r="E15" s="22">
        <v>6166.4690289999999</v>
      </c>
      <c r="F15" s="23">
        <v>3.4519828447842298</v>
      </c>
    </row>
    <row r="16" spans="1:6" x14ac:dyDescent="0.2">
      <c r="A16" s="21" t="s">
        <v>634</v>
      </c>
      <c r="B16" s="21" t="s">
        <v>633</v>
      </c>
      <c r="C16" s="21" t="s">
        <v>104</v>
      </c>
      <c r="D16" s="24">
        <v>4342755</v>
      </c>
      <c r="E16" s="22">
        <v>5497.9278299999996</v>
      </c>
      <c r="F16" s="23">
        <v>3.0777341881987099</v>
      </c>
    </row>
    <row r="17" spans="1:6" x14ac:dyDescent="0.2">
      <c r="A17" s="21" t="s">
        <v>378</v>
      </c>
      <c r="B17" s="21" t="s">
        <v>377</v>
      </c>
      <c r="C17" s="21" t="s">
        <v>167</v>
      </c>
      <c r="D17" s="24">
        <v>385704</v>
      </c>
      <c r="E17" s="22">
        <v>5064.2935200000002</v>
      </c>
      <c r="F17" s="23">
        <v>2.8349861597905299</v>
      </c>
    </row>
    <row r="18" spans="1:6" x14ac:dyDescent="0.2">
      <c r="A18" s="21" t="s">
        <v>636</v>
      </c>
      <c r="B18" s="21" t="s">
        <v>635</v>
      </c>
      <c r="C18" s="21" t="s">
        <v>107</v>
      </c>
      <c r="D18" s="24">
        <v>253446</v>
      </c>
      <c r="E18" s="22">
        <v>4725.5006700000004</v>
      </c>
      <c r="F18" s="23">
        <v>2.6453302804476602</v>
      </c>
    </row>
    <row r="19" spans="1:6" x14ac:dyDescent="0.2">
      <c r="A19" s="21" t="s">
        <v>128</v>
      </c>
      <c r="B19" s="21" t="s">
        <v>127</v>
      </c>
      <c r="C19" s="21" t="s">
        <v>129</v>
      </c>
      <c r="D19" s="24">
        <v>3932363</v>
      </c>
      <c r="E19" s="22">
        <v>4661.8163370000002</v>
      </c>
      <c r="F19" s="23">
        <v>2.6096798581454199</v>
      </c>
    </row>
    <row r="20" spans="1:6" x14ac:dyDescent="0.2">
      <c r="A20" s="21" t="s">
        <v>512</v>
      </c>
      <c r="B20" s="21" t="s">
        <v>511</v>
      </c>
      <c r="C20" s="21" t="s">
        <v>101</v>
      </c>
      <c r="D20" s="24">
        <v>816622</v>
      </c>
      <c r="E20" s="22">
        <v>4642.9043810000003</v>
      </c>
      <c r="F20" s="23">
        <v>2.5990929651656201</v>
      </c>
    </row>
    <row r="21" spans="1:6" x14ac:dyDescent="0.2">
      <c r="A21" s="21" t="s">
        <v>323</v>
      </c>
      <c r="B21" s="21" t="s">
        <v>322</v>
      </c>
      <c r="C21" s="21" t="s">
        <v>113</v>
      </c>
      <c r="D21" s="24">
        <v>7001913</v>
      </c>
      <c r="E21" s="22">
        <v>3809.0406720000001</v>
      </c>
      <c r="F21" s="23">
        <v>2.1322969422197402</v>
      </c>
    </row>
    <row r="22" spans="1:6" x14ac:dyDescent="0.2">
      <c r="A22" s="21" t="s">
        <v>470</v>
      </c>
      <c r="B22" s="21" t="s">
        <v>469</v>
      </c>
      <c r="C22" s="21" t="s">
        <v>182</v>
      </c>
      <c r="D22" s="24">
        <v>991807</v>
      </c>
      <c r="E22" s="22">
        <v>3792.6699680000002</v>
      </c>
      <c r="F22" s="23">
        <v>2.1231326394235501</v>
      </c>
    </row>
    <row r="23" spans="1:6" x14ac:dyDescent="0.2">
      <c r="A23" s="21" t="s">
        <v>591</v>
      </c>
      <c r="B23" s="21" t="s">
        <v>590</v>
      </c>
      <c r="C23" s="21" t="s">
        <v>592</v>
      </c>
      <c r="D23" s="24">
        <v>116408</v>
      </c>
      <c r="E23" s="22">
        <v>3667.2012239999999</v>
      </c>
      <c r="F23" s="23">
        <v>2.0528953691465501</v>
      </c>
    </row>
    <row r="24" spans="1:6" x14ac:dyDescent="0.2">
      <c r="A24" s="21" t="s">
        <v>106</v>
      </c>
      <c r="B24" s="21" t="s">
        <v>105</v>
      </c>
      <c r="C24" s="21" t="s">
        <v>107</v>
      </c>
      <c r="D24" s="24">
        <v>519071</v>
      </c>
      <c r="E24" s="22">
        <v>3666.7175440000001</v>
      </c>
      <c r="F24" s="23">
        <v>2.0526246055937798</v>
      </c>
    </row>
    <row r="25" spans="1:6" x14ac:dyDescent="0.2">
      <c r="A25" s="21" t="s">
        <v>196</v>
      </c>
      <c r="B25" s="21" t="s">
        <v>195</v>
      </c>
      <c r="C25" s="21" t="s">
        <v>161</v>
      </c>
      <c r="D25" s="24">
        <v>111181</v>
      </c>
      <c r="E25" s="22">
        <v>3389.5195570000001</v>
      </c>
      <c r="F25" s="23">
        <v>1.89744946545561</v>
      </c>
    </row>
    <row r="26" spans="1:6" x14ac:dyDescent="0.2">
      <c r="A26" s="21" t="s">
        <v>612</v>
      </c>
      <c r="B26" s="21" t="s">
        <v>611</v>
      </c>
      <c r="C26" s="21" t="s">
        <v>172</v>
      </c>
      <c r="D26" s="24">
        <v>2286069</v>
      </c>
      <c r="E26" s="22">
        <v>3389.0972929999998</v>
      </c>
      <c r="F26" s="23">
        <v>1.89721308251473</v>
      </c>
    </row>
    <row r="27" spans="1:6" x14ac:dyDescent="0.2">
      <c r="A27" s="21" t="s">
        <v>600</v>
      </c>
      <c r="B27" s="21" t="s">
        <v>599</v>
      </c>
      <c r="C27" s="21" t="s">
        <v>313</v>
      </c>
      <c r="D27" s="24">
        <v>5454080</v>
      </c>
      <c r="E27" s="22">
        <v>3359.7132799999999</v>
      </c>
      <c r="F27" s="23">
        <v>1.88076394309476</v>
      </c>
    </row>
    <row r="28" spans="1:6" x14ac:dyDescent="0.2">
      <c r="A28" s="21" t="s">
        <v>146</v>
      </c>
      <c r="B28" s="21" t="s">
        <v>145</v>
      </c>
      <c r="C28" s="21" t="s">
        <v>144</v>
      </c>
      <c r="D28" s="24">
        <v>592755</v>
      </c>
      <c r="E28" s="22">
        <v>3324.466418</v>
      </c>
      <c r="F28" s="23">
        <v>1.8610327870013399</v>
      </c>
    </row>
    <row r="29" spans="1:6" x14ac:dyDescent="0.2">
      <c r="A29" s="21" t="s">
        <v>370</v>
      </c>
      <c r="B29" s="21" t="s">
        <v>369</v>
      </c>
      <c r="C29" s="21" t="s">
        <v>94</v>
      </c>
      <c r="D29" s="24">
        <v>616189</v>
      </c>
      <c r="E29" s="22">
        <v>3317.8696709999999</v>
      </c>
      <c r="F29" s="23">
        <v>1.8573399350031701</v>
      </c>
    </row>
    <row r="30" spans="1:6" x14ac:dyDescent="0.2">
      <c r="A30" s="21" t="s">
        <v>171</v>
      </c>
      <c r="B30" s="21" t="s">
        <v>170</v>
      </c>
      <c r="C30" s="21" t="s">
        <v>172</v>
      </c>
      <c r="D30" s="24">
        <v>425466</v>
      </c>
      <c r="E30" s="22">
        <v>3144.8319390000001</v>
      </c>
      <c r="F30" s="23">
        <v>1.76047359552181</v>
      </c>
    </row>
    <row r="31" spans="1:6" x14ac:dyDescent="0.2">
      <c r="A31" s="21" t="s">
        <v>160</v>
      </c>
      <c r="B31" s="21" t="s">
        <v>159</v>
      </c>
      <c r="C31" s="21" t="s">
        <v>161</v>
      </c>
      <c r="D31" s="24">
        <v>1098350</v>
      </c>
      <c r="E31" s="22">
        <v>3129.748325</v>
      </c>
      <c r="F31" s="23">
        <v>1.75202980434724</v>
      </c>
    </row>
    <row r="32" spans="1:6" x14ac:dyDescent="0.2">
      <c r="A32" s="21" t="s">
        <v>166</v>
      </c>
      <c r="B32" s="21" t="s">
        <v>165</v>
      </c>
      <c r="C32" s="21" t="s">
        <v>167</v>
      </c>
      <c r="D32" s="24">
        <v>250657</v>
      </c>
      <c r="E32" s="22">
        <v>2795.3268640000001</v>
      </c>
      <c r="F32" s="23">
        <v>1.5648210239462299</v>
      </c>
    </row>
    <row r="33" spans="1:6" x14ac:dyDescent="0.2">
      <c r="A33" s="21" t="s">
        <v>464</v>
      </c>
      <c r="B33" s="21" t="s">
        <v>463</v>
      </c>
      <c r="C33" s="21" t="s">
        <v>91</v>
      </c>
      <c r="D33" s="24">
        <v>364498</v>
      </c>
      <c r="E33" s="22">
        <v>2591.2162819999999</v>
      </c>
      <c r="F33" s="23">
        <v>1.4505601358773299</v>
      </c>
    </row>
    <row r="34" spans="1:6" x14ac:dyDescent="0.2">
      <c r="A34" s="21" t="s">
        <v>544</v>
      </c>
      <c r="B34" s="21" t="s">
        <v>543</v>
      </c>
      <c r="C34" s="21" t="s">
        <v>101</v>
      </c>
      <c r="D34" s="24">
        <v>252295</v>
      </c>
      <c r="E34" s="22">
        <v>2480.0598500000001</v>
      </c>
      <c r="F34" s="23">
        <v>1.38833488273053</v>
      </c>
    </row>
    <row r="35" spans="1:6" x14ac:dyDescent="0.2">
      <c r="A35" s="21" t="s">
        <v>638</v>
      </c>
      <c r="B35" s="21" t="s">
        <v>637</v>
      </c>
      <c r="C35" s="21" t="s">
        <v>313</v>
      </c>
      <c r="D35" s="24">
        <v>10834</v>
      </c>
      <c r="E35" s="22">
        <v>2340.0952470000002</v>
      </c>
      <c r="F35" s="23">
        <v>1.30998284590673</v>
      </c>
    </row>
    <row r="36" spans="1:6" x14ac:dyDescent="0.2">
      <c r="A36" s="21" t="s">
        <v>534</v>
      </c>
      <c r="B36" s="21" t="s">
        <v>533</v>
      </c>
      <c r="C36" s="21" t="s">
        <v>104</v>
      </c>
      <c r="D36" s="24">
        <v>169134</v>
      </c>
      <c r="E36" s="22">
        <v>2261.0678790000002</v>
      </c>
      <c r="F36" s="23">
        <v>1.2657434088283099</v>
      </c>
    </row>
    <row r="37" spans="1:6" x14ac:dyDescent="0.2">
      <c r="A37" s="21" t="s">
        <v>500</v>
      </c>
      <c r="B37" s="21" t="s">
        <v>499</v>
      </c>
      <c r="C37" s="21" t="s">
        <v>126</v>
      </c>
      <c r="D37" s="24">
        <v>93220</v>
      </c>
      <c r="E37" s="22">
        <v>2088.68732</v>
      </c>
      <c r="F37" s="23">
        <v>1.1692449540977601</v>
      </c>
    </row>
    <row r="38" spans="1:6" x14ac:dyDescent="0.2">
      <c r="A38" s="21" t="s">
        <v>134</v>
      </c>
      <c r="B38" s="21" t="s">
        <v>133</v>
      </c>
      <c r="C38" s="21" t="s">
        <v>135</v>
      </c>
      <c r="D38" s="24">
        <v>1607262</v>
      </c>
      <c r="E38" s="22">
        <v>2055.6880980000001</v>
      </c>
      <c r="F38" s="23">
        <v>1.15077202450069</v>
      </c>
    </row>
    <row r="39" spans="1:6" x14ac:dyDescent="0.2">
      <c r="A39" s="21" t="s">
        <v>380</v>
      </c>
      <c r="B39" s="21" t="s">
        <v>379</v>
      </c>
      <c r="C39" s="21" t="s">
        <v>129</v>
      </c>
      <c r="D39" s="24">
        <v>77188</v>
      </c>
      <c r="E39" s="22">
        <v>2010.0141140000001</v>
      </c>
      <c r="F39" s="23">
        <v>1.1252037765326099</v>
      </c>
    </row>
    <row r="40" spans="1:6" x14ac:dyDescent="0.2">
      <c r="A40" s="21" t="s">
        <v>563</v>
      </c>
      <c r="B40" s="21" t="s">
        <v>562</v>
      </c>
      <c r="C40" s="21" t="s">
        <v>172</v>
      </c>
      <c r="D40" s="24">
        <v>511308</v>
      </c>
      <c r="E40" s="22">
        <v>1782.9309960000001</v>
      </c>
      <c r="F40" s="23">
        <v>0.99808288709173099</v>
      </c>
    </row>
    <row r="41" spans="1:6" x14ac:dyDescent="0.2">
      <c r="A41" s="21" t="s">
        <v>525</v>
      </c>
      <c r="B41" s="21" t="s">
        <v>524</v>
      </c>
      <c r="C41" s="21" t="s">
        <v>526</v>
      </c>
      <c r="D41" s="24">
        <v>34755</v>
      </c>
      <c r="E41" s="22">
        <v>1623.875243</v>
      </c>
      <c r="F41" s="23">
        <v>0.90904364467632304</v>
      </c>
    </row>
    <row r="42" spans="1:6" x14ac:dyDescent="0.2">
      <c r="A42" s="21" t="s">
        <v>504</v>
      </c>
      <c r="B42" s="21" t="s">
        <v>503</v>
      </c>
      <c r="C42" s="21" t="s">
        <v>362</v>
      </c>
      <c r="D42" s="24">
        <v>156288</v>
      </c>
      <c r="E42" s="22">
        <v>1537.9520640000001</v>
      </c>
      <c r="F42" s="23">
        <v>0.86094393988863405</v>
      </c>
    </row>
    <row r="43" spans="1:6" x14ac:dyDescent="0.2">
      <c r="A43" s="21" t="s">
        <v>640</v>
      </c>
      <c r="B43" s="21" t="s">
        <v>639</v>
      </c>
      <c r="C43" s="21" t="s">
        <v>161</v>
      </c>
      <c r="D43" s="24">
        <v>212638</v>
      </c>
      <c r="E43" s="22">
        <v>1437.964475</v>
      </c>
      <c r="F43" s="23">
        <v>0.804970993248325</v>
      </c>
    </row>
    <row r="44" spans="1:6" x14ac:dyDescent="0.2">
      <c r="A44" s="21" t="s">
        <v>194</v>
      </c>
      <c r="B44" s="21" t="s">
        <v>193</v>
      </c>
      <c r="C44" s="21" t="s">
        <v>161</v>
      </c>
      <c r="D44" s="24">
        <v>171665</v>
      </c>
      <c r="E44" s="22">
        <v>1421.3003679999999</v>
      </c>
      <c r="F44" s="23">
        <v>0.79564244376285398</v>
      </c>
    </row>
    <row r="45" spans="1:6" x14ac:dyDescent="0.2">
      <c r="A45" s="21" t="s">
        <v>642</v>
      </c>
      <c r="B45" s="21" t="s">
        <v>641</v>
      </c>
      <c r="C45" s="21" t="s">
        <v>454</v>
      </c>
      <c r="D45" s="24">
        <v>112355</v>
      </c>
      <c r="E45" s="22">
        <v>1122.8758700000001</v>
      </c>
      <c r="F45" s="23">
        <v>0.62858472520225295</v>
      </c>
    </row>
    <row r="46" spans="1:6" x14ac:dyDescent="0.2">
      <c r="A46" s="21" t="s">
        <v>398</v>
      </c>
      <c r="B46" s="21" t="s">
        <v>397</v>
      </c>
      <c r="C46" s="21" t="s">
        <v>340</v>
      </c>
      <c r="D46" s="24">
        <v>103286</v>
      </c>
      <c r="E46" s="22">
        <v>929.72892899999999</v>
      </c>
      <c r="F46" s="23">
        <v>0.52046127177712898</v>
      </c>
    </row>
    <row r="47" spans="1:6" x14ac:dyDescent="0.2">
      <c r="A47" s="21" t="s">
        <v>542</v>
      </c>
      <c r="B47" s="21" t="s">
        <v>541</v>
      </c>
      <c r="C47" s="21" t="s">
        <v>101</v>
      </c>
      <c r="D47" s="24">
        <v>46061</v>
      </c>
      <c r="E47" s="22">
        <v>750.65611699999999</v>
      </c>
      <c r="F47" s="23">
        <v>0.42021650089055301</v>
      </c>
    </row>
    <row r="48" spans="1:6" x14ac:dyDescent="0.2">
      <c r="A48" s="21" t="s">
        <v>480</v>
      </c>
      <c r="B48" s="21" t="s">
        <v>479</v>
      </c>
      <c r="C48" s="21" t="s">
        <v>151</v>
      </c>
      <c r="D48" s="24">
        <v>113133</v>
      </c>
      <c r="E48" s="22">
        <v>116.75325599999999</v>
      </c>
      <c r="F48" s="23">
        <v>6.5358349306436095E-2</v>
      </c>
    </row>
    <row r="49" spans="1:9" x14ac:dyDescent="0.2">
      <c r="A49" s="20" t="s">
        <v>25</v>
      </c>
      <c r="B49" s="20"/>
      <c r="C49" s="20"/>
      <c r="D49" s="20"/>
      <c r="E49" s="25">
        <f>SUM(E7:E48)</f>
        <v>160956.18641899998</v>
      </c>
      <c r="F49" s="26">
        <f>SUM(F7:F48)</f>
        <v>90.103103034701178</v>
      </c>
      <c r="G49" s="14"/>
      <c r="H49" s="14"/>
      <c r="I49" s="14"/>
    </row>
    <row r="50" spans="1:9" x14ac:dyDescent="0.2">
      <c r="A50" s="21"/>
      <c r="B50" s="21"/>
      <c r="C50" s="21"/>
      <c r="D50" s="21"/>
      <c r="E50" s="22"/>
      <c r="F50" s="23"/>
    </row>
    <row r="51" spans="1:9" x14ac:dyDescent="0.2">
      <c r="A51" s="20" t="s">
        <v>262</v>
      </c>
      <c r="B51" s="21"/>
      <c r="C51" s="21"/>
      <c r="D51" s="21"/>
      <c r="E51" s="22"/>
      <c r="F51" s="23"/>
    </row>
    <row r="52" spans="1:9" x14ac:dyDescent="0.2">
      <c r="A52" s="21"/>
      <c r="B52" s="21" t="s">
        <v>263</v>
      </c>
      <c r="C52" s="21" t="s">
        <v>172</v>
      </c>
      <c r="D52" s="24">
        <v>98000</v>
      </c>
      <c r="E52" s="22">
        <v>9.7999999999999997E-3</v>
      </c>
      <c r="F52" s="23">
        <v>5.4860296418891601E-6</v>
      </c>
    </row>
    <row r="53" spans="1:9" x14ac:dyDescent="0.2">
      <c r="A53" s="21"/>
      <c r="B53" s="21" t="s">
        <v>643</v>
      </c>
      <c r="C53" s="21" t="s">
        <v>167</v>
      </c>
      <c r="D53" s="24">
        <v>23815</v>
      </c>
      <c r="E53" s="22">
        <v>2.3814999999999999E-3</v>
      </c>
      <c r="F53" s="23">
        <v>1.33316118287337E-6</v>
      </c>
    </row>
    <row r="54" spans="1:9" x14ac:dyDescent="0.2">
      <c r="A54" s="20" t="s">
        <v>25</v>
      </c>
      <c r="B54" s="20"/>
      <c r="C54" s="20"/>
      <c r="D54" s="20"/>
      <c r="E54" s="25">
        <f>SUM(E51:E53)</f>
        <v>1.21815E-2</v>
      </c>
      <c r="F54" s="26">
        <f>SUM(F51:F53)</f>
        <v>6.81919082476253E-6</v>
      </c>
      <c r="G54" s="14"/>
      <c r="H54" s="14"/>
      <c r="I54" s="14"/>
    </row>
    <row r="55" spans="1:9" x14ac:dyDescent="0.2">
      <c r="A55" s="21"/>
      <c r="B55" s="21"/>
      <c r="C55" s="21"/>
      <c r="D55" s="21"/>
      <c r="E55" s="22"/>
      <c r="F55" s="23"/>
    </row>
    <row r="56" spans="1:9" x14ac:dyDescent="0.2">
      <c r="A56" s="20" t="s">
        <v>318</v>
      </c>
      <c r="B56" s="21"/>
      <c r="C56" s="21"/>
      <c r="D56" s="21"/>
      <c r="E56" s="22"/>
      <c r="F56" s="23"/>
    </row>
    <row r="57" spans="1:9" x14ac:dyDescent="0.2">
      <c r="A57" s="21" t="s">
        <v>645</v>
      </c>
      <c r="B57" s="21" t="s">
        <v>644</v>
      </c>
      <c r="C57" s="21" t="s">
        <v>101</v>
      </c>
      <c r="D57" s="24">
        <v>26800</v>
      </c>
      <c r="E57" s="22">
        <v>4097.6572749999996</v>
      </c>
      <c r="F57" s="23">
        <v>2.2938642115257899</v>
      </c>
    </row>
    <row r="58" spans="1:9" x14ac:dyDescent="0.2">
      <c r="A58" s="20" t="s">
        <v>25</v>
      </c>
      <c r="B58" s="20"/>
      <c r="C58" s="20"/>
      <c r="D58" s="20"/>
      <c r="E58" s="25">
        <f>SUM(E56:E57)</f>
        <v>4097.6572749999996</v>
      </c>
      <c r="F58" s="26">
        <f>SUM(F56:F57)</f>
        <v>2.2938642115257899</v>
      </c>
      <c r="G58" s="14"/>
      <c r="H58" s="14"/>
      <c r="I58" s="14"/>
    </row>
    <row r="59" spans="1:9" x14ac:dyDescent="0.2">
      <c r="A59" s="21"/>
      <c r="B59" s="21"/>
      <c r="C59" s="21"/>
      <c r="D59" s="21"/>
      <c r="E59" s="22"/>
      <c r="F59" s="23"/>
    </row>
    <row r="60" spans="1:9" x14ac:dyDescent="0.2">
      <c r="A60" s="20" t="s">
        <v>26</v>
      </c>
      <c r="B60" s="20"/>
      <c r="C60" s="20"/>
      <c r="D60" s="20"/>
      <c r="E60" s="25">
        <f>E49+E54+E58</f>
        <v>165053.85587549998</v>
      </c>
      <c r="F60" s="26">
        <f>F49+F54+F58</f>
        <v>92.396974065417794</v>
      </c>
      <c r="G60" s="14"/>
      <c r="H60" s="14"/>
      <c r="I60" s="14"/>
    </row>
    <row r="61" spans="1:9" x14ac:dyDescent="0.2">
      <c r="A61" s="20"/>
      <c r="B61" s="20"/>
      <c r="C61" s="20"/>
      <c r="D61" s="20"/>
      <c r="E61" s="25"/>
      <c r="F61" s="26"/>
      <c r="G61" s="14"/>
      <c r="H61" s="14"/>
      <c r="I61" s="14"/>
    </row>
    <row r="62" spans="1:9" x14ac:dyDescent="0.2">
      <c r="A62" s="20" t="s">
        <v>28</v>
      </c>
      <c r="B62" s="20"/>
      <c r="C62" s="20"/>
      <c r="D62" s="20"/>
      <c r="E62" s="25">
        <f>E64-(E49+E54+E58)</f>
        <v>13581.708270400006</v>
      </c>
      <c r="F62" s="26">
        <f>F64-(F49+F54+F58)</f>
        <v>7.603025934582206</v>
      </c>
      <c r="G62" s="14"/>
      <c r="H62" s="14"/>
      <c r="I62" s="14"/>
    </row>
    <row r="63" spans="1:9" x14ac:dyDescent="0.2">
      <c r="A63" s="20"/>
      <c r="B63" s="20"/>
      <c r="C63" s="20"/>
      <c r="D63" s="20"/>
      <c r="E63" s="25"/>
      <c r="F63" s="26"/>
      <c r="G63" s="14"/>
      <c r="H63" s="14"/>
      <c r="I63" s="14"/>
    </row>
    <row r="64" spans="1:9" x14ac:dyDescent="0.2">
      <c r="A64" s="27" t="s">
        <v>27</v>
      </c>
      <c r="B64" s="27"/>
      <c r="C64" s="27"/>
      <c r="D64" s="27"/>
      <c r="E64" s="28">
        <v>178635.56414589999</v>
      </c>
      <c r="F64" s="29">
        <v>100</v>
      </c>
      <c r="G64" s="14"/>
      <c r="H64" s="14"/>
      <c r="I64" s="14"/>
    </row>
    <row r="65" spans="1:6" x14ac:dyDescent="0.2">
      <c r="F65" s="15" t="s">
        <v>29</v>
      </c>
    </row>
    <row r="66" spans="1:6" x14ac:dyDescent="0.2">
      <c r="A66" s="14" t="s">
        <v>31</v>
      </c>
    </row>
    <row r="67" spans="1:6" x14ac:dyDescent="0.2">
      <c r="A67" s="14" t="s">
        <v>42</v>
      </c>
    </row>
    <row r="69" spans="1:6" x14ac:dyDescent="0.2">
      <c r="A69" s="14" t="s">
        <v>32</v>
      </c>
    </row>
    <row r="70" spans="1:6" x14ac:dyDescent="0.2">
      <c r="A70" s="14" t="s">
        <v>33</v>
      </c>
    </row>
    <row r="71" spans="1:6" x14ac:dyDescent="0.2">
      <c r="A71" s="14" t="s">
        <v>34</v>
      </c>
      <c r="B71" s="14"/>
      <c r="C71" s="30" t="s">
        <v>36</v>
      </c>
      <c r="D71" s="14" t="s">
        <v>35</v>
      </c>
    </row>
    <row r="72" spans="1:6" x14ac:dyDescent="0.2">
      <c r="A72" s="7" t="s">
        <v>71</v>
      </c>
      <c r="C72" s="31">
        <v>131.23990000000001</v>
      </c>
      <c r="D72" s="31">
        <v>170.27670000000001</v>
      </c>
    </row>
    <row r="73" spans="1:6" x14ac:dyDescent="0.2">
      <c r="A73" s="7" t="s">
        <v>79</v>
      </c>
      <c r="C73" s="31">
        <v>24.200800000000001</v>
      </c>
      <c r="D73" s="31">
        <v>28.893000000000001</v>
      </c>
    </row>
    <row r="74" spans="1:6" x14ac:dyDescent="0.2">
      <c r="A74" s="7" t="s">
        <v>72</v>
      </c>
      <c r="C74" s="31">
        <v>141.11080000000001</v>
      </c>
      <c r="D74" s="31">
        <v>183.89340000000001</v>
      </c>
    </row>
    <row r="75" spans="1:6" x14ac:dyDescent="0.2">
      <c r="A75" s="7" t="s">
        <v>80</v>
      </c>
      <c r="C75" s="31">
        <v>26.632899999999999</v>
      </c>
      <c r="D75" s="31">
        <v>31.869299999999999</v>
      </c>
    </row>
    <row r="77" spans="1:6" x14ac:dyDescent="0.2">
      <c r="A77" s="14" t="s">
        <v>38</v>
      </c>
    </row>
    <row r="78" spans="1:6" x14ac:dyDescent="0.2">
      <c r="A78" s="95" t="s">
        <v>64</v>
      </c>
      <c r="B78" s="96"/>
      <c r="C78" s="34" t="s">
        <v>65</v>
      </c>
    </row>
    <row r="79" spans="1:6" x14ac:dyDescent="0.2">
      <c r="A79" s="91" t="s">
        <v>79</v>
      </c>
      <c r="B79" s="92"/>
      <c r="C79" s="35">
        <v>2.2999999999999998</v>
      </c>
    </row>
    <row r="80" spans="1:6" x14ac:dyDescent="0.2">
      <c r="A80" s="91" t="s">
        <v>80</v>
      </c>
      <c r="B80" s="92"/>
      <c r="C80" s="35">
        <v>2.6</v>
      </c>
    </row>
    <row r="81" spans="1:4" x14ac:dyDescent="0.2">
      <c r="A81" s="7" t="s">
        <v>66</v>
      </c>
    </row>
    <row r="82" spans="1:4" x14ac:dyDescent="0.2">
      <c r="A82" s="7" t="s">
        <v>37</v>
      </c>
    </row>
    <row r="84" spans="1:4" x14ac:dyDescent="0.2">
      <c r="A84" s="14" t="s">
        <v>272</v>
      </c>
      <c r="D84" s="49">
        <v>0.2034</v>
      </c>
    </row>
    <row r="86" spans="1:4" x14ac:dyDescent="0.2">
      <c r="A86" s="14" t="s">
        <v>840</v>
      </c>
      <c r="D86" s="30" t="s">
        <v>39</v>
      </c>
    </row>
    <row r="87" spans="1:4" x14ac:dyDescent="0.2">
      <c r="A87" s="14"/>
      <c r="D87" s="30"/>
    </row>
    <row r="88" spans="1:4" x14ac:dyDescent="0.2">
      <c r="A88" s="14" t="s">
        <v>809</v>
      </c>
    </row>
    <row r="89" spans="1:4" x14ac:dyDescent="0.2">
      <c r="A89" s="14"/>
    </row>
    <row r="90" spans="1:4" x14ac:dyDescent="0.2">
      <c r="A90" s="53" t="s">
        <v>804</v>
      </c>
    </row>
    <row r="91" spans="1:4" x14ac:dyDescent="0.2">
      <c r="A91" s="54"/>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3" t="s">
        <v>818</v>
      </c>
    </row>
    <row r="105" spans="1:1" x14ac:dyDescent="0.2">
      <c r="A105" s="55"/>
    </row>
    <row r="106" spans="1:1" x14ac:dyDescent="0.2">
      <c r="A106" s="53" t="s">
        <v>805</v>
      </c>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sheetData>
  <mergeCells count="4">
    <mergeCell ref="A1:F1"/>
    <mergeCell ref="A78:B78"/>
    <mergeCell ref="A79:B79"/>
    <mergeCell ref="A80:B80"/>
  </mergeCells>
  <conditionalFormatting sqref="F2:F3 F221:F65536">
    <cfRule type="cellIs" dxfId="44" priority="3" stopIfTrue="1" operator="between">
      <formula>0.009</formula>
      <formula>-0.009</formula>
    </cfRule>
  </conditionalFormatting>
  <conditionalFormatting sqref="F5:F120">
    <cfRule type="cellIs" dxfId="4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4"/>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x14ac:dyDescent="0.2">
      <c r="A1" s="93" t="s">
        <v>16</v>
      </c>
      <c r="B1" s="94"/>
      <c r="C1" s="94"/>
      <c r="D1" s="94"/>
      <c r="E1" s="94"/>
      <c r="F1" s="94"/>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83</v>
      </c>
      <c r="B5" s="17"/>
      <c r="C5" s="17"/>
      <c r="D5" s="17"/>
      <c r="E5" s="18"/>
      <c r="F5" s="19"/>
      <c r="G5" s="18"/>
    </row>
    <row r="6" spans="1:7" x14ac:dyDescent="0.2">
      <c r="A6" s="20" t="s">
        <v>41</v>
      </c>
      <c r="B6" s="21"/>
      <c r="C6" s="21"/>
      <c r="D6" s="21"/>
      <c r="E6" s="22"/>
      <c r="F6" s="23"/>
      <c r="G6" s="22"/>
    </row>
    <row r="7" spans="1:7" x14ac:dyDescent="0.2">
      <c r="A7" s="21" t="s">
        <v>85</v>
      </c>
      <c r="B7" s="21" t="s">
        <v>84</v>
      </c>
      <c r="C7" s="21" t="s">
        <v>86</v>
      </c>
      <c r="D7" s="24">
        <v>5600000</v>
      </c>
      <c r="E7" s="22">
        <v>87292.800000000003</v>
      </c>
      <c r="F7" s="23">
        <v>8.8567282568699799</v>
      </c>
      <c r="G7" s="22"/>
    </row>
    <row r="8" spans="1:7" x14ac:dyDescent="0.2">
      <c r="A8" s="21" t="s">
        <v>88</v>
      </c>
      <c r="B8" s="21" t="s">
        <v>87</v>
      </c>
      <c r="C8" s="21" t="s">
        <v>86</v>
      </c>
      <c r="D8" s="24">
        <v>8400000</v>
      </c>
      <c r="E8" s="22">
        <v>78535.8</v>
      </c>
      <c r="F8" s="23">
        <v>7.9682429597388298</v>
      </c>
      <c r="G8" s="22"/>
    </row>
    <row r="9" spans="1:7" x14ac:dyDescent="0.2">
      <c r="A9" s="21" t="s">
        <v>90</v>
      </c>
      <c r="B9" s="21" t="s">
        <v>89</v>
      </c>
      <c r="C9" s="21" t="s">
        <v>91</v>
      </c>
      <c r="D9" s="24">
        <v>1850000</v>
      </c>
      <c r="E9" s="22">
        <v>57520.2</v>
      </c>
      <c r="F9" s="23">
        <v>5.8359999986346303</v>
      </c>
      <c r="G9" s="22"/>
    </row>
    <row r="10" spans="1:7" x14ac:dyDescent="0.2">
      <c r="A10" s="21" t="s">
        <v>93</v>
      </c>
      <c r="B10" s="21" t="s">
        <v>92</v>
      </c>
      <c r="C10" s="21" t="s">
        <v>94</v>
      </c>
      <c r="D10" s="24">
        <v>3850000</v>
      </c>
      <c r="E10" s="22">
        <v>56023.275000000001</v>
      </c>
      <c r="F10" s="23">
        <v>5.6841219749498002</v>
      </c>
      <c r="G10" s="22"/>
    </row>
    <row r="11" spans="1:7" x14ac:dyDescent="0.2">
      <c r="A11" s="21" t="s">
        <v>96</v>
      </c>
      <c r="B11" s="21" t="s">
        <v>95</v>
      </c>
      <c r="C11" s="21" t="s">
        <v>86</v>
      </c>
      <c r="D11" s="24">
        <v>4800000</v>
      </c>
      <c r="E11" s="22">
        <v>51564</v>
      </c>
      <c r="F11" s="23">
        <v>5.2316838941727601</v>
      </c>
      <c r="G11" s="22"/>
    </row>
    <row r="12" spans="1:7" x14ac:dyDescent="0.2">
      <c r="A12" s="21" t="s">
        <v>115</v>
      </c>
      <c r="B12" s="21" t="s">
        <v>114</v>
      </c>
      <c r="C12" s="21" t="s">
        <v>116</v>
      </c>
      <c r="D12" s="24">
        <v>4500000</v>
      </c>
      <c r="E12" s="22">
        <v>45661.5</v>
      </c>
      <c r="F12" s="23">
        <v>4.6328161921838804</v>
      </c>
      <c r="G12" s="22"/>
    </row>
    <row r="13" spans="1:7" x14ac:dyDescent="0.2">
      <c r="A13" s="21" t="s">
        <v>647</v>
      </c>
      <c r="B13" s="21" t="s">
        <v>646</v>
      </c>
      <c r="C13" s="21" t="s">
        <v>104</v>
      </c>
      <c r="D13" s="24">
        <v>3700000</v>
      </c>
      <c r="E13" s="22">
        <v>44855.1</v>
      </c>
      <c r="F13" s="23">
        <v>4.5509988410811504</v>
      </c>
      <c r="G13" s="22"/>
    </row>
    <row r="14" spans="1:7" x14ac:dyDescent="0.2">
      <c r="A14" s="21" t="s">
        <v>103</v>
      </c>
      <c r="B14" s="21" t="s">
        <v>102</v>
      </c>
      <c r="C14" s="21" t="s">
        <v>104</v>
      </c>
      <c r="D14" s="24">
        <v>3575000</v>
      </c>
      <c r="E14" s="22">
        <v>43824.137499999997</v>
      </c>
      <c r="F14" s="23">
        <v>4.4463973767504896</v>
      </c>
      <c r="G14" s="22"/>
    </row>
    <row r="15" spans="1:7" x14ac:dyDescent="0.2">
      <c r="A15" s="21" t="s">
        <v>649</v>
      </c>
      <c r="B15" s="21" t="s">
        <v>648</v>
      </c>
      <c r="C15" s="21" t="s">
        <v>101</v>
      </c>
      <c r="D15" s="24">
        <v>1400000</v>
      </c>
      <c r="E15" s="22">
        <v>40327.699999999997</v>
      </c>
      <c r="F15" s="23">
        <v>4.09164879720407</v>
      </c>
      <c r="G15" s="22"/>
    </row>
    <row r="16" spans="1:7" x14ac:dyDescent="0.2">
      <c r="A16" s="21" t="s">
        <v>153</v>
      </c>
      <c r="B16" s="21" t="s">
        <v>152</v>
      </c>
      <c r="C16" s="21" t="s">
        <v>107</v>
      </c>
      <c r="D16" s="24">
        <v>355000</v>
      </c>
      <c r="E16" s="22">
        <v>37660.885000000002</v>
      </c>
      <c r="F16" s="23">
        <v>3.8210737238149202</v>
      </c>
      <c r="G16" s="22"/>
    </row>
    <row r="17" spans="1:7" x14ac:dyDescent="0.2">
      <c r="A17" s="21" t="s">
        <v>120</v>
      </c>
      <c r="B17" s="21" t="s">
        <v>119</v>
      </c>
      <c r="C17" s="21" t="s">
        <v>86</v>
      </c>
      <c r="D17" s="24">
        <v>2250000</v>
      </c>
      <c r="E17" s="22">
        <v>32987.25</v>
      </c>
      <c r="F17" s="23">
        <v>3.3468866755498099</v>
      </c>
      <c r="G17" s="22"/>
    </row>
    <row r="18" spans="1:7" x14ac:dyDescent="0.2">
      <c r="A18" s="21" t="s">
        <v>134</v>
      </c>
      <c r="B18" s="21" t="s">
        <v>133</v>
      </c>
      <c r="C18" s="21" t="s">
        <v>135</v>
      </c>
      <c r="D18" s="24">
        <v>22500000</v>
      </c>
      <c r="E18" s="22">
        <v>28777.5</v>
      </c>
      <c r="F18" s="23">
        <v>2.9197654034705698</v>
      </c>
      <c r="G18" s="22"/>
    </row>
    <row r="19" spans="1:7" x14ac:dyDescent="0.2">
      <c r="A19" s="21" t="s">
        <v>118</v>
      </c>
      <c r="B19" s="21" t="s">
        <v>117</v>
      </c>
      <c r="C19" s="21" t="s">
        <v>86</v>
      </c>
      <c r="D19" s="24">
        <v>5000000</v>
      </c>
      <c r="E19" s="22">
        <v>28237.5</v>
      </c>
      <c r="F19" s="23">
        <v>2.8649769987142801</v>
      </c>
      <c r="G19" s="22"/>
    </row>
    <row r="20" spans="1:7" x14ac:dyDescent="0.2">
      <c r="A20" s="21" t="s">
        <v>451</v>
      </c>
      <c r="B20" s="21" t="s">
        <v>450</v>
      </c>
      <c r="C20" s="21" t="s">
        <v>425</v>
      </c>
      <c r="D20" s="24">
        <v>2957370</v>
      </c>
      <c r="E20" s="22">
        <v>26830.73933</v>
      </c>
      <c r="F20" s="23">
        <v>2.7222470487454098</v>
      </c>
      <c r="G20" s="22"/>
    </row>
    <row r="21" spans="1:7" x14ac:dyDescent="0.2">
      <c r="A21" s="21" t="s">
        <v>128</v>
      </c>
      <c r="B21" s="21" t="s">
        <v>127</v>
      </c>
      <c r="C21" s="21" t="s">
        <v>129</v>
      </c>
      <c r="D21" s="24">
        <v>20900000</v>
      </c>
      <c r="E21" s="22">
        <v>24776.95</v>
      </c>
      <c r="F21" s="23">
        <v>2.5138695652339602</v>
      </c>
      <c r="G21" s="22"/>
    </row>
    <row r="22" spans="1:7" x14ac:dyDescent="0.2">
      <c r="A22" s="21" t="s">
        <v>651</v>
      </c>
      <c r="B22" s="21" t="s">
        <v>650</v>
      </c>
      <c r="C22" s="21" t="s">
        <v>164</v>
      </c>
      <c r="D22" s="24">
        <v>3568295</v>
      </c>
      <c r="E22" s="22">
        <v>24647.99771</v>
      </c>
      <c r="F22" s="23">
        <v>2.5007860647547502</v>
      </c>
      <c r="G22" s="22"/>
    </row>
    <row r="23" spans="1:7" x14ac:dyDescent="0.2">
      <c r="A23" s="21" t="s">
        <v>109</v>
      </c>
      <c r="B23" s="21" t="s">
        <v>108</v>
      </c>
      <c r="C23" s="21" t="s">
        <v>110</v>
      </c>
      <c r="D23" s="24">
        <v>930000</v>
      </c>
      <c r="E23" s="22">
        <v>22110.285</v>
      </c>
      <c r="F23" s="23">
        <v>2.2433097108461202</v>
      </c>
      <c r="G23" s="22"/>
    </row>
    <row r="24" spans="1:7" x14ac:dyDescent="0.2">
      <c r="A24" s="21" t="s">
        <v>653</v>
      </c>
      <c r="B24" s="21" t="s">
        <v>652</v>
      </c>
      <c r="C24" s="21" t="s">
        <v>313</v>
      </c>
      <c r="D24" s="24">
        <v>24000000</v>
      </c>
      <c r="E24" s="22">
        <v>22092</v>
      </c>
      <c r="F24" s="23">
        <v>2.2414545145850702</v>
      </c>
      <c r="G24" s="22"/>
    </row>
    <row r="25" spans="1:7" x14ac:dyDescent="0.2">
      <c r="A25" s="21" t="s">
        <v>226</v>
      </c>
      <c r="B25" s="21" t="s">
        <v>225</v>
      </c>
      <c r="C25" s="21" t="s">
        <v>227</v>
      </c>
      <c r="D25" s="24">
        <v>850000</v>
      </c>
      <c r="E25" s="22">
        <v>21637.174999999999</v>
      </c>
      <c r="F25" s="23">
        <v>2.195307966079</v>
      </c>
      <c r="G25" s="22"/>
    </row>
    <row r="26" spans="1:7" x14ac:dyDescent="0.2">
      <c r="A26" s="21" t="s">
        <v>146</v>
      </c>
      <c r="B26" s="21" t="s">
        <v>145</v>
      </c>
      <c r="C26" s="21" t="s">
        <v>144</v>
      </c>
      <c r="D26" s="24">
        <v>3608254</v>
      </c>
      <c r="E26" s="22">
        <v>20236.89256</v>
      </c>
      <c r="F26" s="23">
        <v>2.0532352973829902</v>
      </c>
      <c r="G26" s="22"/>
    </row>
    <row r="27" spans="1:7" x14ac:dyDescent="0.2">
      <c r="A27" s="21" t="s">
        <v>569</v>
      </c>
      <c r="B27" s="21" t="s">
        <v>568</v>
      </c>
      <c r="C27" s="21" t="s">
        <v>101</v>
      </c>
      <c r="D27" s="24">
        <v>950000</v>
      </c>
      <c r="E27" s="22">
        <v>18136.45</v>
      </c>
      <c r="F27" s="23">
        <v>1.8401243767448101</v>
      </c>
      <c r="G27" s="22"/>
    </row>
    <row r="28" spans="1:7" x14ac:dyDescent="0.2">
      <c r="A28" s="21" t="s">
        <v>626</v>
      </c>
      <c r="B28" s="21" t="s">
        <v>625</v>
      </c>
      <c r="C28" s="21" t="s">
        <v>592</v>
      </c>
      <c r="D28" s="24">
        <v>9800000</v>
      </c>
      <c r="E28" s="22">
        <v>17948.7</v>
      </c>
      <c r="F28" s="23">
        <v>1.82107526009112</v>
      </c>
      <c r="G28" s="22"/>
    </row>
    <row r="29" spans="1:7" x14ac:dyDescent="0.2">
      <c r="A29" s="21" t="s">
        <v>655</v>
      </c>
      <c r="B29" s="21" t="s">
        <v>654</v>
      </c>
      <c r="C29" s="21" t="s">
        <v>151</v>
      </c>
      <c r="D29" s="24">
        <v>650000</v>
      </c>
      <c r="E29" s="22">
        <v>17584.775000000001</v>
      </c>
      <c r="F29" s="23">
        <v>1.7841514263856899</v>
      </c>
      <c r="G29" s="22"/>
    </row>
    <row r="30" spans="1:7" x14ac:dyDescent="0.2">
      <c r="A30" s="21" t="s">
        <v>184</v>
      </c>
      <c r="B30" s="21" t="s">
        <v>183</v>
      </c>
      <c r="C30" s="21" t="s">
        <v>185</v>
      </c>
      <c r="D30" s="24">
        <v>2100000</v>
      </c>
      <c r="E30" s="22">
        <v>17494.05</v>
      </c>
      <c r="F30" s="23">
        <v>1.77494646708659</v>
      </c>
      <c r="G30" s="22"/>
    </row>
    <row r="31" spans="1:7" x14ac:dyDescent="0.2">
      <c r="A31" s="21" t="s">
        <v>432</v>
      </c>
      <c r="B31" s="21" t="s">
        <v>431</v>
      </c>
      <c r="C31" s="21" t="s">
        <v>433</v>
      </c>
      <c r="D31" s="24">
        <v>767769</v>
      </c>
      <c r="E31" s="22">
        <v>16860.975009999998</v>
      </c>
      <c r="F31" s="23">
        <v>1.7107146730250999</v>
      </c>
      <c r="G31" s="22"/>
    </row>
    <row r="32" spans="1:7" x14ac:dyDescent="0.2">
      <c r="A32" s="21" t="s">
        <v>160</v>
      </c>
      <c r="B32" s="21" t="s">
        <v>159</v>
      </c>
      <c r="C32" s="21" t="s">
        <v>161</v>
      </c>
      <c r="D32" s="24">
        <v>5700000</v>
      </c>
      <c r="E32" s="22">
        <v>16242.15</v>
      </c>
      <c r="F32" s="23">
        <v>1.6479286820599299</v>
      </c>
      <c r="G32" s="22"/>
    </row>
    <row r="33" spans="1:9" x14ac:dyDescent="0.2">
      <c r="A33" s="21" t="s">
        <v>374</v>
      </c>
      <c r="B33" s="21" t="s">
        <v>373</v>
      </c>
      <c r="C33" s="21" t="s">
        <v>94</v>
      </c>
      <c r="D33" s="24">
        <v>279370</v>
      </c>
      <c r="E33" s="22">
        <v>16094.086649999999</v>
      </c>
      <c r="F33" s="23">
        <v>1.63290617326479</v>
      </c>
      <c r="G33" s="22"/>
    </row>
    <row r="34" spans="1:9" x14ac:dyDescent="0.2">
      <c r="A34" s="21" t="s">
        <v>291</v>
      </c>
      <c r="B34" s="21" t="s">
        <v>290</v>
      </c>
      <c r="C34" s="21" t="s">
        <v>292</v>
      </c>
      <c r="D34" s="24">
        <v>2097199</v>
      </c>
      <c r="E34" s="22">
        <v>10614.972739999999</v>
      </c>
      <c r="F34" s="23">
        <v>1.07699522769647</v>
      </c>
      <c r="G34" s="22"/>
    </row>
    <row r="35" spans="1:9" x14ac:dyDescent="0.2">
      <c r="A35" s="21" t="s">
        <v>640</v>
      </c>
      <c r="B35" s="21" t="s">
        <v>639</v>
      </c>
      <c r="C35" s="21" t="s">
        <v>161</v>
      </c>
      <c r="D35" s="24">
        <v>1412047</v>
      </c>
      <c r="E35" s="22">
        <v>9548.9678380000005</v>
      </c>
      <c r="F35" s="23">
        <v>0.96883836095024201</v>
      </c>
      <c r="G35" s="22"/>
    </row>
    <row r="36" spans="1:9" x14ac:dyDescent="0.2">
      <c r="A36" s="20" t="s">
        <v>25</v>
      </c>
      <c r="B36" s="20"/>
      <c r="C36" s="20"/>
      <c r="D36" s="20"/>
      <c r="E36" s="25">
        <f>SUM(E7:E35)</f>
        <v>936124.81433800003</v>
      </c>
      <c r="F36" s="26">
        <f>SUM(F7:F35)</f>
        <v>94.97923190806722</v>
      </c>
      <c r="G36" s="22"/>
      <c r="H36" s="14"/>
      <c r="I36" s="14"/>
    </row>
    <row r="37" spans="1:9" x14ac:dyDescent="0.2">
      <c r="A37" s="21"/>
      <c r="B37" s="21"/>
      <c r="C37" s="21"/>
      <c r="D37" s="21"/>
      <c r="E37" s="22"/>
      <c r="F37" s="23"/>
      <c r="G37" s="22"/>
    </row>
    <row r="38" spans="1:9" x14ac:dyDescent="0.2">
      <c r="A38" s="20" t="s">
        <v>43</v>
      </c>
      <c r="B38" s="21"/>
      <c r="C38" s="21"/>
      <c r="D38" s="21"/>
      <c r="E38" s="22"/>
      <c r="F38" s="23"/>
      <c r="G38" s="22"/>
    </row>
    <row r="39" spans="1:9" x14ac:dyDescent="0.2">
      <c r="A39" s="20" t="s">
        <v>60</v>
      </c>
      <c r="B39" s="21"/>
      <c r="C39" s="21"/>
      <c r="D39" s="21"/>
      <c r="E39" s="22"/>
      <c r="F39" s="23"/>
      <c r="G39" s="22"/>
    </row>
    <row r="40" spans="1:9" x14ac:dyDescent="0.2">
      <c r="A40" s="21" t="s">
        <v>82</v>
      </c>
      <c r="B40" s="21" t="s">
        <v>841</v>
      </c>
      <c r="C40" s="21" t="s">
        <v>68</v>
      </c>
      <c r="D40" s="24">
        <v>2500000</v>
      </c>
      <c r="E40" s="22">
        <v>2486.9699999999998</v>
      </c>
      <c r="F40" s="23">
        <v>0.25232799810508899</v>
      </c>
      <c r="G40" s="22">
        <v>6.8297999999999996</v>
      </c>
    </row>
    <row r="41" spans="1:9" x14ac:dyDescent="0.2">
      <c r="A41" s="21" t="s">
        <v>555</v>
      </c>
      <c r="B41" s="21" t="s">
        <v>842</v>
      </c>
      <c r="C41" s="21" t="s">
        <v>68</v>
      </c>
      <c r="D41" s="24">
        <v>2500000</v>
      </c>
      <c r="E41" s="22">
        <v>2467.81</v>
      </c>
      <c r="F41" s="23">
        <v>0.250384024336329</v>
      </c>
      <c r="G41" s="22">
        <v>6.900100000000001</v>
      </c>
    </row>
    <row r="42" spans="1:9" x14ac:dyDescent="0.2">
      <c r="A42" s="20" t="s">
        <v>25</v>
      </c>
      <c r="B42" s="20"/>
      <c r="C42" s="20"/>
      <c r="D42" s="20"/>
      <c r="E42" s="25">
        <f>SUM(E39:E41)</f>
        <v>4954.78</v>
      </c>
      <c r="F42" s="26">
        <f>SUM(F39:F41)</f>
        <v>0.50271202244141799</v>
      </c>
      <c r="G42" s="22"/>
      <c r="H42" s="14"/>
      <c r="I42" s="14"/>
    </row>
    <row r="43" spans="1:9" x14ac:dyDescent="0.2">
      <c r="A43" s="21"/>
      <c r="B43" s="21"/>
      <c r="C43" s="21"/>
      <c r="D43" s="21"/>
      <c r="E43" s="22"/>
      <c r="F43" s="23"/>
      <c r="G43" s="22"/>
    </row>
    <row r="44" spans="1:9" x14ac:dyDescent="0.2">
      <c r="A44" s="20" t="s">
        <v>26</v>
      </c>
      <c r="B44" s="20"/>
      <c r="C44" s="20"/>
      <c r="D44" s="20"/>
      <c r="E44" s="25">
        <f>E36+E42</f>
        <v>941079.59433800005</v>
      </c>
      <c r="F44" s="26">
        <f>F36+F42</f>
        <v>95.481943930508635</v>
      </c>
      <c r="G44" s="22"/>
      <c r="H44" s="14"/>
      <c r="I44" s="14"/>
    </row>
    <row r="45" spans="1:9" x14ac:dyDescent="0.2">
      <c r="A45" s="20"/>
      <c r="B45" s="20"/>
      <c r="C45" s="20"/>
      <c r="D45" s="20"/>
      <c r="E45" s="25"/>
      <c r="F45" s="26"/>
      <c r="G45" s="22"/>
      <c r="H45" s="14"/>
      <c r="I45" s="14"/>
    </row>
    <row r="46" spans="1:9" x14ac:dyDescent="0.2">
      <c r="A46" s="20" t="s">
        <v>28</v>
      </c>
      <c r="B46" s="20"/>
      <c r="C46" s="20"/>
      <c r="D46" s="20"/>
      <c r="E46" s="25">
        <f>E48-(E36+E42)</f>
        <v>44530.412746599992</v>
      </c>
      <c r="F46" s="26">
        <f>F48-(F36+F42)</f>
        <v>4.5180560694913652</v>
      </c>
      <c r="G46" s="22"/>
      <c r="H46" s="14"/>
      <c r="I46" s="14"/>
    </row>
    <row r="47" spans="1:9" x14ac:dyDescent="0.2">
      <c r="A47" s="20"/>
      <c r="B47" s="20"/>
      <c r="C47" s="20"/>
      <c r="D47" s="20"/>
      <c r="E47" s="25"/>
      <c r="F47" s="26"/>
      <c r="G47" s="22"/>
      <c r="H47" s="14"/>
      <c r="I47" s="14"/>
    </row>
    <row r="48" spans="1:9" x14ac:dyDescent="0.2">
      <c r="A48" s="27" t="s">
        <v>27</v>
      </c>
      <c r="B48" s="27"/>
      <c r="C48" s="27"/>
      <c r="D48" s="27"/>
      <c r="E48" s="28">
        <v>985610.00708460005</v>
      </c>
      <c r="F48" s="29">
        <v>100</v>
      </c>
      <c r="G48" s="27"/>
      <c r="H48" s="14"/>
      <c r="I48" s="14"/>
    </row>
    <row r="50" spans="1:4" x14ac:dyDescent="0.2">
      <c r="A50" s="14" t="s">
        <v>32</v>
      </c>
    </row>
    <row r="51" spans="1:4" x14ac:dyDescent="0.2">
      <c r="A51" s="14" t="s">
        <v>33</v>
      </c>
    </row>
    <row r="52" spans="1:4" x14ac:dyDescent="0.2">
      <c r="A52" s="14" t="s">
        <v>34</v>
      </c>
      <c r="B52" s="14"/>
      <c r="C52" s="30" t="s">
        <v>36</v>
      </c>
      <c r="D52" s="14" t="s">
        <v>35</v>
      </c>
    </row>
    <row r="53" spans="1:4" x14ac:dyDescent="0.2">
      <c r="A53" s="7" t="s">
        <v>71</v>
      </c>
      <c r="C53" s="31">
        <v>72.333799999999997</v>
      </c>
      <c r="D53" s="31">
        <v>82.965999999999994</v>
      </c>
    </row>
    <row r="54" spans="1:4" x14ac:dyDescent="0.2">
      <c r="A54" s="7" t="s">
        <v>79</v>
      </c>
      <c r="C54" s="31">
        <v>30.842600000000001</v>
      </c>
      <c r="D54" s="31">
        <v>32.481099999999998</v>
      </c>
    </row>
    <row r="55" spans="1:4" x14ac:dyDescent="0.2">
      <c r="A55" s="7" t="s">
        <v>72</v>
      </c>
      <c r="C55" s="31">
        <v>80.071399999999997</v>
      </c>
      <c r="D55" s="31">
        <v>92.242800000000003</v>
      </c>
    </row>
    <row r="56" spans="1:4" x14ac:dyDescent="0.2">
      <c r="A56" s="7" t="s">
        <v>80</v>
      </c>
      <c r="C56" s="31">
        <v>36.008299999999998</v>
      </c>
      <c r="D56" s="31">
        <v>38.052199999999999</v>
      </c>
    </row>
    <row r="58" spans="1:4" x14ac:dyDescent="0.2">
      <c r="A58" s="14" t="s">
        <v>38</v>
      </c>
    </row>
    <row r="59" spans="1:4" x14ac:dyDescent="0.2">
      <c r="A59" s="95" t="s">
        <v>64</v>
      </c>
      <c r="B59" s="96"/>
      <c r="C59" s="34" t="s">
        <v>65</v>
      </c>
    </row>
    <row r="60" spans="1:4" x14ac:dyDescent="0.2">
      <c r="A60" s="91" t="s">
        <v>79</v>
      </c>
      <c r="B60" s="92"/>
      <c r="C60" s="35">
        <v>2.75</v>
      </c>
    </row>
    <row r="61" spans="1:4" x14ac:dyDescent="0.2">
      <c r="A61" s="91" t="s">
        <v>80</v>
      </c>
      <c r="B61" s="92"/>
      <c r="C61" s="35">
        <v>3.25</v>
      </c>
    </row>
    <row r="62" spans="1:4" x14ac:dyDescent="0.2">
      <c r="A62" s="7" t="s">
        <v>66</v>
      </c>
    </row>
    <row r="63" spans="1:4" x14ac:dyDescent="0.2">
      <c r="A63" s="7" t="s">
        <v>37</v>
      </c>
    </row>
    <row r="65" spans="1:4" x14ac:dyDescent="0.2">
      <c r="A65" s="14" t="s">
        <v>272</v>
      </c>
      <c r="D65" s="49">
        <v>0.1696</v>
      </c>
    </row>
    <row r="66" spans="1:4" x14ac:dyDescent="0.2">
      <c r="A66" s="14"/>
      <c r="D66" s="49"/>
    </row>
    <row r="67" spans="1:4" x14ac:dyDescent="0.2">
      <c r="A67" s="100" t="s">
        <v>840</v>
      </c>
      <c r="B67" s="100"/>
      <c r="C67" s="100"/>
      <c r="D67" s="30" t="s">
        <v>39</v>
      </c>
    </row>
    <row r="69" spans="1:4" x14ac:dyDescent="0.2">
      <c r="A69" s="57" t="s">
        <v>843</v>
      </c>
      <c r="B69" s="56"/>
      <c r="C69" s="56"/>
      <c r="D69" s="30"/>
    </row>
    <row r="70" spans="1:4" x14ac:dyDescent="0.2">
      <c r="A70" s="56"/>
      <c r="B70" s="56"/>
      <c r="C70" s="56"/>
      <c r="D70" s="30"/>
    </row>
    <row r="71" spans="1:4" x14ac:dyDescent="0.2">
      <c r="A71" s="58" t="s">
        <v>832</v>
      </c>
      <c r="B71" s="58" t="s">
        <v>833</v>
      </c>
      <c r="C71" s="58" t="s">
        <v>834</v>
      </c>
      <c r="D71" s="59" t="s">
        <v>3</v>
      </c>
    </row>
    <row r="72" spans="1:4" x14ac:dyDescent="0.2">
      <c r="A72" s="60" t="s">
        <v>146</v>
      </c>
      <c r="B72" s="61">
        <v>182898</v>
      </c>
      <c r="C72" s="62">
        <v>1025.7834330000001</v>
      </c>
      <c r="D72" s="63">
        <f>C72/E48</f>
        <v>1.0407599614722172E-3</v>
      </c>
    </row>
    <row r="73" spans="1:4" x14ac:dyDescent="0.2">
      <c r="A73" s="14"/>
      <c r="D73" s="49"/>
    </row>
    <row r="74" spans="1:4" x14ac:dyDescent="0.2">
      <c r="A74" s="14" t="s">
        <v>814</v>
      </c>
    </row>
    <row r="75" spans="1:4" x14ac:dyDescent="0.2">
      <c r="A75" s="52"/>
    </row>
    <row r="76" spans="1:4" x14ac:dyDescent="0.2">
      <c r="A76" s="53" t="s">
        <v>804</v>
      </c>
    </row>
    <row r="77" spans="1:4" x14ac:dyDescent="0.2">
      <c r="A77" s="54"/>
    </row>
    <row r="78" spans="1:4" x14ac:dyDescent="0.2">
      <c r="A78" s="55"/>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3" t="s">
        <v>818</v>
      </c>
    </row>
    <row r="91" spans="1:1" x14ac:dyDescent="0.2">
      <c r="A91" s="55"/>
    </row>
    <row r="92" spans="1:1" x14ac:dyDescent="0.2">
      <c r="A92" s="53" t="s">
        <v>805</v>
      </c>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sheetData>
  <mergeCells count="5">
    <mergeCell ref="A1:F1"/>
    <mergeCell ref="A59:B59"/>
    <mergeCell ref="A60:B60"/>
    <mergeCell ref="A61:B61"/>
    <mergeCell ref="A67:C67"/>
  </mergeCells>
  <conditionalFormatting sqref="F2:F3 F207:F65541">
    <cfRule type="cellIs" dxfId="42" priority="2" stopIfTrue="1" operator="between">
      <formula>0.009</formula>
      <formula>-0.009</formula>
    </cfRule>
  </conditionalFormatting>
  <conditionalFormatting sqref="F5:F106">
    <cfRule type="cellIs" dxfId="41" priority="1" stopIfTrue="1" operator="between">
      <formula>0.009</formula>
      <formula>-0.009</formula>
    </cfRule>
  </conditionalFormatting>
  <hyperlinks>
    <hyperlink ref="A77"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9"/>
  <sheetViews>
    <sheetView workbookViewId="0">
      <selection sqref="A1:G1"/>
    </sheetView>
  </sheetViews>
  <sheetFormatPr defaultColWidth="9.140625" defaultRowHeight="11.25" x14ac:dyDescent="0.2"/>
  <cols>
    <col min="1" max="1" width="36.85546875" style="7" bestFit="1" customWidth="1"/>
    <col min="2" max="2" width="33.28515625" style="7" bestFit="1" customWidth="1"/>
    <col min="3" max="3" width="24.7109375" style="7" bestFit="1" customWidth="1"/>
    <col min="4" max="4" width="15.28515625" style="7" bestFit="1" customWidth="1"/>
    <col min="5" max="5" width="22.85546875" style="10" customWidth="1"/>
    <col min="6" max="6" width="13.5703125" style="11" bestFit="1" customWidth="1"/>
    <col min="7" max="7" width="7.7109375" style="10" customWidth="1"/>
    <col min="8" max="16384" width="9.140625" style="7"/>
  </cols>
  <sheetData>
    <row r="1" spans="1:9" s="1" customFormat="1" ht="15" x14ac:dyDescent="0.2">
      <c r="A1" s="93" t="s">
        <v>943</v>
      </c>
      <c r="B1" s="94"/>
      <c r="C1" s="94"/>
      <c r="D1" s="94"/>
      <c r="E1" s="94"/>
      <c r="F1" s="94"/>
      <c r="G1" s="94"/>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30</v>
      </c>
      <c r="D4" s="13" t="s">
        <v>1</v>
      </c>
      <c r="E4" s="50" t="s">
        <v>6</v>
      </c>
      <c r="F4" s="12" t="s">
        <v>3</v>
      </c>
      <c r="G4" s="12" t="s">
        <v>5</v>
      </c>
    </row>
    <row r="5" spans="1:9" x14ac:dyDescent="0.2">
      <c r="A5" s="16" t="s">
        <v>43</v>
      </c>
      <c r="B5" s="17"/>
      <c r="C5" s="17"/>
      <c r="D5" s="17"/>
      <c r="E5" s="18"/>
      <c r="F5" s="19"/>
      <c r="G5" s="18"/>
    </row>
    <row r="6" spans="1:9" x14ac:dyDescent="0.2">
      <c r="A6" s="20" t="s">
        <v>44</v>
      </c>
      <c r="B6" s="21"/>
      <c r="C6" s="21"/>
      <c r="D6" s="21"/>
      <c r="E6" s="22"/>
      <c r="F6" s="23"/>
      <c r="G6" s="22"/>
    </row>
    <row r="7" spans="1:9" x14ac:dyDescent="0.2">
      <c r="A7" s="21" t="s">
        <v>944</v>
      </c>
      <c r="B7" s="21" t="s">
        <v>945</v>
      </c>
      <c r="C7" s="21" t="s">
        <v>48</v>
      </c>
      <c r="D7" s="24">
        <v>500</v>
      </c>
      <c r="E7" s="22">
        <v>2500</v>
      </c>
      <c r="F7" s="23">
        <v>7.1112355048223304</v>
      </c>
      <c r="G7" s="22">
        <v>6.8268000000000004</v>
      </c>
    </row>
    <row r="8" spans="1:9" x14ac:dyDescent="0.2">
      <c r="A8" s="20" t="s">
        <v>25</v>
      </c>
      <c r="B8" s="20"/>
      <c r="C8" s="20"/>
      <c r="D8" s="20"/>
      <c r="E8" s="25">
        <f>SUM(E6:E7)</f>
        <v>2500</v>
      </c>
      <c r="F8" s="26">
        <f>SUM(F6:F7)</f>
        <v>7.1112355048223304</v>
      </c>
      <c r="G8" s="25"/>
      <c r="H8" s="14"/>
      <c r="I8" s="14"/>
    </row>
    <row r="9" spans="1:9" x14ac:dyDescent="0.2">
      <c r="A9" s="21"/>
      <c r="B9" s="21"/>
      <c r="C9" s="21"/>
      <c r="D9" s="21"/>
      <c r="E9" s="22"/>
      <c r="F9" s="23"/>
      <c r="G9" s="22"/>
    </row>
    <row r="10" spans="1:9" x14ac:dyDescent="0.2">
      <c r="A10" s="20" t="s">
        <v>57</v>
      </c>
      <c r="B10" s="21"/>
      <c r="C10" s="21"/>
      <c r="D10" s="21"/>
      <c r="E10" s="22"/>
      <c r="F10" s="23"/>
      <c r="G10" s="22"/>
    </row>
    <row r="11" spans="1:9" x14ac:dyDescent="0.2">
      <c r="A11" s="21" t="s">
        <v>946</v>
      </c>
      <c r="B11" s="21" t="s">
        <v>947</v>
      </c>
      <c r="C11" s="21" t="s">
        <v>53</v>
      </c>
      <c r="D11" s="24">
        <v>500</v>
      </c>
      <c r="E11" s="22">
        <v>2500</v>
      </c>
      <c r="F11" s="23">
        <v>7.1112355048223304</v>
      </c>
      <c r="G11" s="22">
        <v>6.8632999999999997</v>
      </c>
    </row>
    <row r="12" spans="1:9" x14ac:dyDescent="0.2">
      <c r="A12" s="20" t="s">
        <v>25</v>
      </c>
      <c r="B12" s="20"/>
      <c r="C12" s="20"/>
      <c r="D12" s="20"/>
      <c r="E12" s="25">
        <f>SUM(E10:E11)</f>
        <v>2500</v>
      </c>
      <c r="F12" s="26">
        <f>SUM(F10:F11)</f>
        <v>7.1112355048223304</v>
      </c>
      <c r="G12" s="25"/>
      <c r="H12" s="14"/>
      <c r="I12" s="14"/>
    </row>
    <row r="13" spans="1:9" x14ac:dyDescent="0.2">
      <c r="A13" s="21"/>
      <c r="B13" s="21"/>
      <c r="C13" s="21"/>
      <c r="D13" s="21"/>
      <c r="E13" s="22"/>
      <c r="F13" s="23"/>
      <c r="G13" s="22"/>
    </row>
    <row r="14" spans="1:9" x14ac:dyDescent="0.2">
      <c r="A14" s="20" t="s">
        <v>60</v>
      </c>
      <c r="B14" s="21"/>
      <c r="C14" s="21"/>
      <c r="D14" s="21"/>
      <c r="E14" s="22"/>
      <c r="F14" s="23"/>
      <c r="G14" s="22"/>
    </row>
    <row r="15" spans="1:9" x14ac:dyDescent="0.2">
      <c r="A15" s="21" t="s">
        <v>948</v>
      </c>
      <c r="B15" s="21" t="s">
        <v>949</v>
      </c>
      <c r="C15" s="21" t="s">
        <v>68</v>
      </c>
      <c r="D15" s="24">
        <v>500000</v>
      </c>
      <c r="E15" s="22">
        <v>499.4375</v>
      </c>
      <c r="F15" s="23">
        <v>1.42064707297588</v>
      </c>
      <c r="G15" s="22">
        <v>6.8514999999999997</v>
      </c>
    </row>
    <row r="16" spans="1:9" x14ac:dyDescent="0.2">
      <c r="A16" s="21" t="s">
        <v>916</v>
      </c>
      <c r="B16" s="21" t="s">
        <v>917</v>
      </c>
      <c r="C16" s="21" t="s">
        <v>68</v>
      </c>
      <c r="D16" s="24">
        <v>400000</v>
      </c>
      <c r="E16" s="22">
        <v>397.91520000000003</v>
      </c>
      <c r="F16" s="23">
        <v>1.1318674792593899</v>
      </c>
      <c r="G16" s="22">
        <v>6.8297999999999996</v>
      </c>
    </row>
    <row r="17" spans="1:9" x14ac:dyDescent="0.2">
      <c r="A17" s="21" t="s">
        <v>906</v>
      </c>
      <c r="B17" s="21" t="s">
        <v>907</v>
      </c>
      <c r="C17" s="21" t="s">
        <v>68</v>
      </c>
      <c r="D17" s="24">
        <v>300000</v>
      </c>
      <c r="E17" s="22">
        <v>298.88310000000001</v>
      </c>
      <c r="F17" s="23">
        <v>0.850171245004545</v>
      </c>
      <c r="G17" s="22">
        <v>6.8198999999999996</v>
      </c>
    </row>
    <row r="18" spans="1:9" x14ac:dyDescent="0.2">
      <c r="A18" s="21" t="s">
        <v>914</v>
      </c>
      <c r="B18" s="21" t="s">
        <v>915</v>
      </c>
      <c r="C18" s="21" t="s">
        <v>68</v>
      </c>
      <c r="D18" s="24">
        <v>245000</v>
      </c>
      <c r="E18" s="22">
        <v>244.405385</v>
      </c>
      <c r="F18" s="23">
        <v>0.69520970055270803</v>
      </c>
      <c r="G18" s="22">
        <v>6.8308</v>
      </c>
    </row>
    <row r="19" spans="1:9" x14ac:dyDescent="0.2">
      <c r="A19" s="20" t="s">
        <v>25</v>
      </c>
      <c r="B19" s="20"/>
      <c r="C19" s="20"/>
      <c r="D19" s="20"/>
      <c r="E19" s="25">
        <f>SUM(E14:E18)</f>
        <v>1440.641185</v>
      </c>
      <c r="F19" s="26">
        <f>SUM(F14:F18)</f>
        <v>4.097895497792523</v>
      </c>
      <c r="G19" s="25"/>
      <c r="H19" s="14"/>
      <c r="I19" s="14"/>
    </row>
    <row r="20" spans="1:9" x14ac:dyDescent="0.2">
      <c r="A20" s="21"/>
      <c r="B20" s="21"/>
      <c r="C20" s="21"/>
      <c r="D20" s="21"/>
      <c r="E20" s="22"/>
      <c r="F20" s="23"/>
      <c r="G20" s="22"/>
    </row>
    <row r="21" spans="1:9" x14ac:dyDescent="0.2">
      <c r="A21" s="20" t="s">
        <v>26</v>
      </c>
      <c r="B21" s="20"/>
      <c r="C21" s="20"/>
      <c r="D21" s="20"/>
      <c r="E21" s="25">
        <f>E8+E12+E19</f>
        <v>6440.6411850000004</v>
      </c>
      <c r="F21" s="26">
        <f>F8+F12+F19</f>
        <v>18.320366507437186</v>
      </c>
      <c r="G21" s="25"/>
      <c r="H21" s="14"/>
      <c r="I21" s="14"/>
    </row>
    <row r="22" spans="1:9" x14ac:dyDescent="0.2">
      <c r="A22" s="20"/>
      <c r="B22" s="20"/>
      <c r="C22" s="20"/>
      <c r="D22" s="20"/>
      <c r="E22" s="25"/>
      <c r="F22" s="26"/>
      <c r="G22" s="25"/>
      <c r="H22" s="14"/>
      <c r="I22" s="14"/>
    </row>
    <row r="23" spans="1:9" x14ac:dyDescent="0.2">
      <c r="A23" s="20" t="s">
        <v>28</v>
      </c>
      <c r="B23" s="20"/>
      <c r="C23" s="20"/>
      <c r="D23" s="20"/>
      <c r="E23" s="25">
        <f>E25-(E8+E12+E19)</f>
        <v>28714.993842199998</v>
      </c>
      <c r="F23" s="26">
        <f>F25-(F8+F12+F19)</f>
        <v>81.679633492562814</v>
      </c>
      <c r="G23" s="25"/>
      <c r="H23" s="14"/>
      <c r="I23" s="14"/>
    </row>
    <row r="24" spans="1:9" x14ac:dyDescent="0.2">
      <c r="A24" s="20"/>
      <c r="B24" s="20"/>
      <c r="C24" s="20"/>
      <c r="D24" s="20"/>
      <c r="E24" s="25"/>
      <c r="F24" s="26"/>
      <c r="G24" s="25"/>
      <c r="H24" s="14"/>
      <c r="I24" s="14"/>
    </row>
    <row r="25" spans="1:9" x14ac:dyDescent="0.2">
      <c r="A25" s="27" t="s">
        <v>27</v>
      </c>
      <c r="B25" s="27"/>
      <c r="C25" s="27"/>
      <c r="D25" s="27"/>
      <c r="E25" s="28">
        <v>35155.635027199998</v>
      </c>
      <c r="F25" s="29">
        <v>100</v>
      </c>
      <c r="G25" s="28"/>
      <c r="H25" s="14"/>
      <c r="I25" s="14"/>
    </row>
    <row r="27" spans="1:9" x14ac:dyDescent="0.2">
      <c r="A27" s="14" t="s">
        <v>63</v>
      </c>
    </row>
    <row r="28" spans="1:9" x14ac:dyDescent="0.2">
      <c r="A28" s="14" t="s">
        <v>32</v>
      </c>
    </row>
    <row r="29" spans="1:9" x14ac:dyDescent="0.2">
      <c r="A29" s="14" t="s">
        <v>33</v>
      </c>
    </row>
    <row r="30" spans="1:9" x14ac:dyDescent="0.2">
      <c r="A30" s="14" t="s">
        <v>34</v>
      </c>
      <c r="B30" s="14"/>
      <c r="C30" s="30" t="s">
        <v>36</v>
      </c>
      <c r="D30" s="14" t="s">
        <v>35</v>
      </c>
    </row>
    <row r="31" spans="1:9" x14ac:dyDescent="0.2">
      <c r="A31" s="7" t="s">
        <v>71</v>
      </c>
      <c r="C31" s="31">
        <v>1180.1858999999999</v>
      </c>
      <c r="D31" s="31">
        <v>1218.9367999999999</v>
      </c>
    </row>
    <row r="32" spans="1:9" x14ac:dyDescent="0.2">
      <c r="A32" s="7" t="s">
        <v>950</v>
      </c>
      <c r="C32" s="31">
        <v>1000</v>
      </c>
      <c r="D32" s="31">
        <v>1000</v>
      </c>
    </row>
    <row r="33" spans="1:4" x14ac:dyDescent="0.2">
      <c r="A33" s="7" t="s">
        <v>951</v>
      </c>
      <c r="C33" s="31">
        <v>1000.4986</v>
      </c>
      <c r="D33" s="31">
        <v>1000.5483</v>
      </c>
    </row>
    <row r="34" spans="1:4" x14ac:dyDescent="0.2">
      <c r="A34" s="7" t="s">
        <v>72</v>
      </c>
      <c r="C34" s="31">
        <v>1182.7719999999999</v>
      </c>
      <c r="D34" s="31">
        <v>1221.9161999999999</v>
      </c>
    </row>
    <row r="35" spans="1:4" x14ac:dyDescent="0.2">
      <c r="A35" s="7" t="s">
        <v>952</v>
      </c>
      <c r="C35" s="31">
        <v>1000</v>
      </c>
      <c r="D35" s="31">
        <v>1000.0007000000001</v>
      </c>
    </row>
    <row r="36" spans="1:4" x14ac:dyDescent="0.2">
      <c r="A36" s="7" t="s">
        <v>953</v>
      </c>
      <c r="C36" s="31">
        <v>1000.5026</v>
      </c>
      <c r="D36" s="31">
        <v>1000.5483</v>
      </c>
    </row>
    <row r="37" spans="1:4" x14ac:dyDescent="0.2">
      <c r="A37" s="7" t="s">
        <v>954</v>
      </c>
      <c r="C37" s="31">
        <v>10.735099999999999</v>
      </c>
      <c r="D37" s="31">
        <v>11.090299999999999</v>
      </c>
    </row>
    <row r="38" spans="1:4" x14ac:dyDescent="0.2">
      <c r="A38" s="7" t="s">
        <v>955</v>
      </c>
      <c r="C38" s="31">
        <v>10.735099999999999</v>
      </c>
      <c r="D38" s="31">
        <v>11.090299999999999</v>
      </c>
    </row>
    <row r="39" spans="1:4" x14ac:dyDescent="0.2">
      <c r="A39" s="7" t="s">
        <v>956</v>
      </c>
      <c r="C39" s="31">
        <v>10</v>
      </c>
      <c r="D39" s="31">
        <v>10</v>
      </c>
    </row>
    <row r="40" spans="1:4" x14ac:dyDescent="0.2">
      <c r="A40" s="7" t="s">
        <v>957</v>
      </c>
      <c r="C40" s="31">
        <v>10</v>
      </c>
      <c r="D40" s="31">
        <v>10</v>
      </c>
    </row>
    <row r="42" spans="1:4" x14ac:dyDescent="0.2">
      <c r="A42" s="14" t="s">
        <v>938</v>
      </c>
    </row>
    <row r="43" spans="1:4" x14ac:dyDescent="0.2">
      <c r="A43" s="95" t="s">
        <v>64</v>
      </c>
      <c r="B43" s="96"/>
      <c r="C43" s="34" t="s">
        <v>65</v>
      </c>
    </row>
    <row r="44" spans="1:4" x14ac:dyDescent="0.2">
      <c r="A44" s="91" t="s">
        <v>950</v>
      </c>
      <c r="B44" s="92"/>
      <c r="C44" s="35">
        <v>32.307838029999999</v>
      </c>
    </row>
    <row r="45" spans="1:4" x14ac:dyDescent="0.2">
      <c r="A45" s="91" t="s">
        <v>951</v>
      </c>
      <c r="B45" s="92"/>
      <c r="C45" s="35">
        <v>32.410415540000002</v>
      </c>
    </row>
    <row r="46" spans="1:4" x14ac:dyDescent="0.2">
      <c r="A46" s="91" t="s">
        <v>952</v>
      </c>
      <c r="B46" s="92"/>
      <c r="C46" s="35">
        <v>32.646407050000001</v>
      </c>
    </row>
    <row r="47" spans="1:4" x14ac:dyDescent="0.2">
      <c r="A47" s="91" t="s">
        <v>953</v>
      </c>
      <c r="B47" s="92"/>
      <c r="C47" s="35">
        <v>32.56603844</v>
      </c>
    </row>
    <row r="48" spans="1:4" x14ac:dyDescent="0.2">
      <c r="A48" s="7" t="s">
        <v>66</v>
      </c>
    </row>
    <row r="49" spans="1:5" x14ac:dyDescent="0.2">
      <c r="A49" s="7" t="s">
        <v>37</v>
      </c>
    </row>
    <row r="51" spans="1:5" x14ac:dyDescent="0.2">
      <c r="A51" s="14" t="s">
        <v>939</v>
      </c>
      <c r="D51" s="69">
        <v>2.3108658298314601E-3</v>
      </c>
      <c r="E51" s="10" t="s">
        <v>40</v>
      </c>
    </row>
    <row r="53" spans="1:5" ht="24.75" customHeight="1" x14ac:dyDescent="0.25">
      <c r="A53" s="97" t="s">
        <v>840</v>
      </c>
      <c r="B53" s="98"/>
      <c r="C53" s="98"/>
      <c r="D53" s="30" t="s">
        <v>39</v>
      </c>
    </row>
    <row r="55" spans="1:5" x14ac:dyDescent="0.2">
      <c r="A55" s="14" t="s">
        <v>940</v>
      </c>
    </row>
    <row r="57" spans="1:5" x14ac:dyDescent="0.2">
      <c r="A57" s="53" t="s">
        <v>804</v>
      </c>
    </row>
    <row r="58" spans="1:5" x14ac:dyDescent="0.2">
      <c r="A58" s="54"/>
    </row>
    <row r="59" spans="1:5" x14ac:dyDescent="0.2">
      <c r="A59" s="55"/>
    </row>
    <row r="60" spans="1:5" x14ac:dyDescent="0.2">
      <c r="A60" s="55"/>
    </row>
    <row r="61" spans="1:5" x14ac:dyDescent="0.2">
      <c r="A61" s="55"/>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3" t="s">
        <v>958</v>
      </c>
    </row>
    <row r="72" spans="1:1" x14ac:dyDescent="0.2">
      <c r="A72" s="55"/>
    </row>
    <row r="73" spans="1:1" x14ac:dyDescent="0.2">
      <c r="A73" s="53" t="s">
        <v>805</v>
      </c>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5"/>
    </row>
    <row r="80" spans="1:1"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4"/>
    </row>
  </sheetData>
  <mergeCells count="7">
    <mergeCell ref="A53:C53"/>
    <mergeCell ref="A1:G1"/>
    <mergeCell ref="A43:B43"/>
    <mergeCell ref="A44:B44"/>
    <mergeCell ref="A45:B45"/>
    <mergeCell ref="A46:B46"/>
    <mergeCell ref="A47:B47"/>
  </mergeCells>
  <conditionalFormatting sqref="F2:F3">
    <cfRule type="cellIs" dxfId="79" priority="2" stopIfTrue="1" operator="between">
      <formula>0.009</formula>
      <formula>-0.009</formula>
    </cfRule>
  </conditionalFormatting>
  <conditionalFormatting sqref="F5:F65536">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4"/>
  <sheetViews>
    <sheetView workbookViewId="0">
      <selection sqref="A1:G1"/>
    </sheetView>
  </sheetViews>
  <sheetFormatPr defaultColWidth="9.140625" defaultRowHeight="11.25" x14ac:dyDescent="0.2"/>
  <cols>
    <col min="1" max="1" width="38.7109375" style="7" bestFit="1" customWidth="1"/>
    <col min="2" max="2" width="26.855468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7" s="1" customFormat="1" ht="15" customHeight="1" x14ac:dyDescent="0.2">
      <c r="A1" s="93" t="s">
        <v>844</v>
      </c>
      <c r="B1" s="94"/>
      <c r="C1" s="94"/>
      <c r="D1" s="94"/>
      <c r="E1" s="94"/>
      <c r="F1" s="94"/>
      <c r="G1" s="94"/>
    </row>
    <row r="2" spans="1:7" s="1" customFormat="1" ht="12" x14ac:dyDescent="0.2">
      <c r="E2" s="5"/>
      <c r="F2" s="9"/>
    </row>
    <row r="3" spans="1:7" s="1" customFormat="1" ht="12" x14ac:dyDescent="0.2">
      <c r="A3" s="8" t="s">
        <v>7</v>
      </c>
      <c r="B3" s="2"/>
      <c r="C3" s="3"/>
      <c r="D3" s="3"/>
      <c r="E3" s="4"/>
      <c r="F3" s="9"/>
    </row>
    <row r="4" spans="1:7" s="1" customFormat="1" ht="33.75" x14ac:dyDescent="0.2">
      <c r="A4" s="6" t="s">
        <v>2</v>
      </c>
      <c r="B4" s="6" t="s">
        <v>0</v>
      </c>
      <c r="C4" s="13" t="s">
        <v>4</v>
      </c>
      <c r="D4" s="13" t="s">
        <v>1</v>
      </c>
      <c r="E4" s="50" t="s">
        <v>6</v>
      </c>
      <c r="F4" s="12" t="s">
        <v>3</v>
      </c>
      <c r="G4" s="12" t="s">
        <v>5</v>
      </c>
    </row>
    <row r="5" spans="1:7" x14ac:dyDescent="0.2">
      <c r="A5" s="16" t="s">
        <v>83</v>
      </c>
      <c r="B5" s="17"/>
      <c r="C5" s="17"/>
      <c r="D5" s="17"/>
      <c r="E5" s="18"/>
      <c r="F5" s="19"/>
      <c r="G5" s="18"/>
    </row>
    <row r="6" spans="1:7" x14ac:dyDescent="0.2">
      <c r="A6" s="20" t="s">
        <v>41</v>
      </c>
      <c r="B6" s="21"/>
      <c r="C6" s="21"/>
      <c r="D6" s="21"/>
      <c r="E6" s="22"/>
      <c r="F6" s="23"/>
      <c r="G6" s="22"/>
    </row>
    <row r="7" spans="1:7" x14ac:dyDescent="0.2">
      <c r="A7" s="21" t="s">
        <v>88</v>
      </c>
      <c r="B7" s="21" t="s">
        <v>87</v>
      </c>
      <c r="C7" s="21" t="s">
        <v>86</v>
      </c>
      <c r="D7" s="24">
        <v>10500000</v>
      </c>
      <c r="E7" s="22">
        <v>98169.75</v>
      </c>
      <c r="F7" s="23">
        <v>7.6684787745919598</v>
      </c>
      <c r="G7" s="22"/>
    </row>
    <row r="8" spans="1:7" x14ac:dyDescent="0.2">
      <c r="A8" s="21" t="s">
        <v>85</v>
      </c>
      <c r="B8" s="21" t="s">
        <v>84</v>
      </c>
      <c r="C8" s="21" t="s">
        <v>86</v>
      </c>
      <c r="D8" s="24">
        <v>6000000</v>
      </c>
      <c r="E8" s="22">
        <v>93528</v>
      </c>
      <c r="F8" s="23">
        <v>7.3058908964323201</v>
      </c>
      <c r="G8" s="22"/>
    </row>
    <row r="9" spans="1:7" x14ac:dyDescent="0.2">
      <c r="A9" s="21" t="s">
        <v>90</v>
      </c>
      <c r="B9" s="21" t="s">
        <v>89</v>
      </c>
      <c r="C9" s="21" t="s">
        <v>91</v>
      </c>
      <c r="D9" s="24">
        <v>2300000</v>
      </c>
      <c r="E9" s="22">
        <v>71511.600000000006</v>
      </c>
      <c r="F9" s="23">
        <v>5.5860913034525499</v>
      </c>
      <c r="G9" s="22"/>
    </row>
    <row r="10" spans="1:7" x14ac:dyDescent="0.2">
      <c r="A10" s="21" t="s">
        <v>96</v>
      </c>
      <c r="B10" s="21" t="s">
        <v>95</v>
      </c>
      <c r="C10" s="21" t="s">
        <v>86</v>
      </c>
      <c r="D10" s="24">
        <v>5800000</v>
      </c>
      <c r="E10" s="22">
        <v>62306.5</v>
      </c>
      <c r="F10" s="23">
        <v>4.8670397222068296</v>
      </c>
      <c r="G10" s="22"/>
    </row>
    <row r="11" spans="1:7" x14ac:dyDescent="0.2">
      <c r="A11" s="21" t="s">
        <v>93</v>
      </c>
      <c r="B11" s="21" t="s">
        <v>92</v>
      </c>
      <c r="C11" s="21" t="s">
        <v>94</v>
      </c>
      <c r="D11" s="24">
        <v>4200000</v>
      </c>
      <c r="E11" s="22">
        <v>61116.3</v>
      </c>
      <c r="F11" s="23">
        <v>4.7740678705160704</v>
      </c>
      <c r="G11" s="22"/>
    </row>
    <row r="12" spans="1:7" x14ac:dyDescent="0.2">
      <c r="A12" s="21" t="s">
        <v>115</v>
      </c>
      <c r="B12" s="21" t="s">
        <v>114</v>
      </c>
      <c r="C12" s="21" t="s">
        <v>116</v>
      </c>
      <c r="D12" s="24">
        <v>6000000</v>
      </c>
      <c r="E12" s="22">
        <v>60882</v>
      </c>
      <c r="F12" s="23">
        <v>4.7557656483255597</v>
      </c>
      <c r="G12" s="22"/>
    </row>
    <row r="13" spans="1:7" x14ac:dyDescent="0.2">
      <c r="A13" s="21" t="s">
        <v>137</v>
      </c>
      <c r="B13" s="21" t="s">
        <v>136</v>
      </c>
      <c r="C13" s="21" t="s">
        <v>138</v>
      </c>
      <c r="D13" s="24">
        <v>3600000</v>
      </c>
      <c r="E13" s="22">
        <v>37758.6</v>
      </c>
      <c r="F13" s="23">
        <v>2.9494933282228799</v>
      </c>
      <c r="G13" s="22"/>
    </row>
    <row r="14" spans="1:7" x14ac:dyDescent="0.2">
      <c r="A14" s="21" t="s">
        <v>98</v>
      </c>
      <c r="B14" s="21" t="s">
        <v>97</v>
      </c>
      <c r="C14" s="21" t="s">
        <v>94</v>
      </c>
      <c r="D14" s="24">
        <v>2800000</v>
      </c>
      <c r="E14" s="22">
        <v>37545.199999999997</v>
      </c>
      <c r="F14" s="23">
        <v>2.9328236986221299</v>
      </c>
      <c r="G14" s="22"/>
    </row>
    <row r="15" spans="1:7" x14ac:dyDescent="0.2">
      <c r="A15" s="21" t="s">
        <v>118</v>
      </c>
      <c r="B15" s="21" t="s">
        <v>117</v>
      </c>
      <c r="C15" s="21" t="s">
        <v>86</v>
      </c>
      <c r="D15" s="24">
        <v>6500000</v>
      </c>
      <c r="E15" s="22">
        <v>36708.75</v>
      </c>
      <c r="F15" s="23">
        <v>2.8674848435164901</v>
      </c>
      <c r="G15" s="22"/>
    </row>
    <row r="16" spans="1:7" x14ac:dyDescent="0.2">
      <c r="A16" s="21" t="s">
        <v>289</v>
      </c>
      <c r="B16" s="21" t="s">
        <v>288</v>
      </c>
      <c r="C16" s="21" t="s">
        <v>177</v>
      </c>
      <c r="D16" s="24">
        <v>1720000</v>
      </c>
      <c r="E16" s="22">
        <v>34493.74</v>
      </c>
      <c r="F16" s="23">
        <v>2.6944604936479299</v>
      </c>
      <c r="G16" s="22"/>
    </row>
    <row r="17" spans="1:7" x14ac:dyDescent="0.2">
      <c r="A17" s="21" t="s">
        <v>112</v>
      </c>
      <c r="B17" s="21" t="s">
        <v>111</v>
      </c>
      <c r="C17" s="21" t="s">
        <v>113</v>
      </c>
      <c r="D17" s="24">
        <v>12000000</v>
      </c>
      <c r="E17" s="22">
        <v>31356</v>
      </c>
      <c r="F17" s="23">
        <v>2.4493575715136799</v>
      </c>
      <c r="G17" s="22"/>
    </row>
    <row r="18" spans="1:7" x14ac:dyDescent="0.2">
      <c r="A18" s="21" t="s">
        <v>109</v>
      </c>
      <c r="B18" s="21" t="s">
        <v>108</v>
      </c>
      <c r="C18" s="21" t="s">
        <v>110</v>
      </c>
      <c r="D18" s="24">
        <v>1150000</v>
      </c>
      <c r="E18" s="22">
        <v>27340.674999999999</v>
      </c>
      <c r="F18" s="23">
        <v>2.13570255522212</v>
      </c>
      <c r="G18" s="22"/>
    </row>
    <row r="19" spans="1:7" x14ac:dyDescent="0.2">
      <c r="A19" s="21" t="s">
        <v>125</v>
      </c>
      <c r="B19" s="21" t="s">
        <v>124</v>
      </c>
      <c r="C19" s="21" t="s">
        <v>126</v>
      </c>
      <c r="D19" s="24">
        <v>18500000</v>
      </c>
      <c r="E19" s="22">
        <v>26991.5</v>
      </c>
      <c r="F19" s="23">
        <v>2.1084269323737601</v>
      </c>
      <c r="G19" s="22"/>
    </row>
    <row r="20" spans="1:7" x14ac:dyDescent="0.2">
      <c r="A20" s="21" t="s">
        <v>131</v>
      </c>
      <c r="B20" s="21" t="s">
        <v>130</v>
      </c>
      <c r="C20" s="21" t="s">
        <v>132</v>
      </c>
      <c r="D20" s="24">
        <v>6182135</v>
      </c>
      <c r="E20" s="22">
        <v>26858.285510000002</v>
      </c>
      <c r="F20" s="23">
        <v>2.0980209520281501</v>
      </c>
      <c r="G20" s="22"/>
    </row>
    <row r="21" spans="1:7" x14ac:dyDescent="0.2">
      <c r="A21" s="21" t="s">
        <v>122</v>
      </c>
      <c r="B21" s="21" t="s">
        <v>121</v>
      </c>
      <c r="C21" s="21" t="s">
        <v>123</v>
      </c>
      <c r="D21" s="24">
        <v>18500000</v>
      </c>
      <c r="E21" s="22">
        <v>24401.5</v>
      </c>
      <c r="F21" s="23">
        <v>1.9061104344078099</v>
      </c>
      <c r="G21" s="22"/>
    </row>
    <row r="22" spans="1:7" x14ac:dyDescent="0.2">
      <c r="A22" s="21" t="s">
        <v>435</v>
      </c>
      <c r="B22" s="21" t="s">
        <v>434</v>
      </c>
      <c r="C22" s="21" t="s">
        <v>161</v>
      </c>
      <c r="D22" s="24">
        <v>7300000</v>
      </c>
      <c r="E22" s="22">
        <v>23732.3</v>
      </c>
      <c r="F22" s="23">
        <v>1.8538362257441701</v>
      </c>
      <c r="G22" s="22"/>
    </row>
    <row r="23" spans="1:7" x14ac:dyDescent="0.2">
      <c r="A23" s="21" t="s">
        <v>100</v>
      </c>
      <c r="B23" s="21" t="s">
        <v>99</v>
      </c>
      <c r="C23" s="21" t="s">
        <v>101</v>
      </c>
      <c r="D23" s="24">
        <v>3900000</v>
      </c>
      <c r="E23" s="22">
        <v>23308.35</v>
      </c>
      <c r="F23" s="23">
        <v>1.82071959280492</v>
      </c>
      <c r="G23" s="22"/>
    </row>
    <row r="24" spans="1:7" x14ac:dyDescent="0.2">
      <c r="A24" s="21" t="s">
        <v>140</v>
      </c>
      <c r="B24" s="21" t="s">
        <v>139</v>
      </c>
      <c r="C24" s="21" t="s">
        <v>141</v>
      </c>
      <c r="D24" s="24">
        <v>4100000</v>
      </c>
      <c r="E24" s="22">
        <v>22084.65</v>
      </c>
      <c r="F24" s="23">
        <v>1.72513090610185</v>
      </c>
      <c r="G24" s="22"/>
    </row>
    <row r="25" spans="1:7" x14ac:dyDescent="0.2">
      <c r="A25" s="21" t="s">
        <v>282</v>
      </c>
      <c r="B25" s="21" t="s">
        <v>281</v>
      </c>
      <c r="C25" s="21" t="s">
        <v>107</v>
      </c>
      <c r="D25" s="24">
        <v>4500000</v>
      </c>
      <c r="E25" s="22">
        <v>21501</v>
      </c>
      <c r="F25" s="23">
        <v>1.6795393910293299</v>
      </c>
      <c r="G25" s="22"/>
    </row>
    <row r="26" spans="1:7" x14ac:dyDescent="0.2">
      <c r="A26" s="21" t="s">
        <v>106</v>
      </c>
      <c r="B26" s="21" t="s">
        <v>105</v>
      </c>
      <c r="C26" s="21" t="s">
        <v>107</v>
      </c>
      <c r="D26" s="24">
        <v>3000000</v>
      </c>
      <c r="E26" s="22">
        <v>21192</v>
      </c>
      <c r="F26" s="23">
        <v>1.65540201733378</v>
      </c>
      <c r="G26" s="22"/>
    </row>
    <row r="27" spans="1:7" x14ac:dyDescent="0.2">
      <c r="A27" s="21" t="s">
        <v>128</v>
      </c>
      <c r="B27" s="21" t="s">
        <v>127</v>
      </c>
      <c r="C27" s="21" t="s">
        <v>129</v>
      </c>
      <c r="D27" s="24">
        <v>17000000</v>
      </c>
      <c r="E27" s="22">
        <v>20153.5</v>
      </c>
      <c r="F27" s="23">
        <v>1.57428013195245</v>
      </c>
      <c r="G27" s="22"/>
    </row>
    <row r="28" spans="1:7" x14ac:dyDescent="0.2">
      <c r="A28" s="21" t="s">
        <v>657</v>
      </c>
      <c r="B28" s="21" t="s">
        <v>656</v>
      </c>
      <c r="C28" s="21" t="s">
        <v>129</v>
      </c>
      <c r="D28" s="24">
        <v>8600000</v>
      </c>
      <c r="E28" s="22">
        <v>19930.5</v>
      </c>
      <c r="F28" s="23">
        <v>1.5568606033631001</v>
      </c>
      <c r="G28" s="22"/>
    </row>
    <row r="29" spans="1:7" x14ac:dyDescent="0.2">
      <c r="A29" s="21" t="s">
        <v>155</v>
      </c>
      <c r="B29" s="21" t="s">
        <v>154</v>
      </c>
      <c r="C29" s="21" t="s">
        <v>94</v>
      </c>
      <c r="D29" s="24">
        <v>1620000</v>
      </c>
      <c r="E29" s="22">
        <v>19779.39</v>
      </c>
      <c r="F29" s="23">
        <v>1.5450567245956801</v>
      </c>
      <c r="G29" s="22"/>
    </row>
    <row r="30" spans="1:7" x14ac:dyDescent="0.2">
      <c r="A30" s="21" t="s">
        <v>598</v>
      </c>
      <c r="B30" s="21" t="s">
        <v>597</v>
      </c>
      <c r="C30" s="21" t="s">
        <v>138</v>
      </c>
      <c r="D30" s="24">
        <v>1200000</v>
      </c>
      <c r="E30" s="22">
        <v>19761.599999999999</v>
      </c>
      <c r="F30" s="23">
        <v>1.54366706803243</v>
      </c>
      <c r="G30" s="22"/>
    </row>
    <row r="31" spans="1:7" x14ac:dyDescent="0.2">
      <c r="A31" s="21" t="s">
        <v>163</v>
      </c>
      <c r="B31" s="21" t="s">
        <v>162</v>
      </c>
      <c r="C31" s="21" t="s">
        <v>164</v>
      </c>
      <c r="D31" s="24">
        <v>3100000</v>
      </c>
      <c r="E31" s="22">
        <v>17440.599999999999</v>
      </c>
      <c r="F31" s="23">
        <v>1.3623633646428599</v>
      </c>
      <c r="G31" s="22"/>
    </row>
    <row r="32" spans="1:7" x14ac:dyDescent="0.2">
      <c r="A32" s="21" t="s">
        <v>146</v>
      </c>
      <c r="B32" s="21" t="s">
        <v>145</v>
      </c>
      <c r="C32" s="21" t="s">
        <v>144</v>
      </c>
      <c r="D32" s="24">
        <v>3000000</v>
      </c>
      <c r="E32" s="22">
        <v>16825.5</v>
      </c>
      <c r="F32" s="23">
        <v>1.3143151492378999</v>
      </c>
      <c r="G32" s="22"/>
    </row>
    <row r="33" spans="1:7" x14ac:dyDescent="0.2">
      <c r="A33" s="21" t="s">
        <v>120</v>
      </c>
      <c r="B33" s="21" t="s">
        <v>119</v>
      </c>
      <c r="C33" s="21" t="s">
        <v>86</v>
      </c>
      <c r="D33" s="24">
        <v>1050000</v>
      </c>
      <c r="E33" s="22">
        <v>15394.05</v>
      </c>
      <c r="F33" s="23">
        <v>1.2024981797346701</v>
      </c>
      <c r="G33" s="22"/>
    </row>
    <row r="34" spans="1:7" x14ac:dyDescent="0.2">
      <c r="A34" s="21" t="s">
        <v>249</v>
      </c>
      <c r="B34" s="21" t="s">
        <v>248</v>
      </c>
      <c r="C34" s="21" t="s">
        <v>110</v>
      </c>
      <c r="D34" s="24">
        <v>12000000</v>
      </c>
      <c r="E34" s="22">
        <v>13410</v>
      </c>
      <c r="F34" s="23">
        <v>1.04751514970017</v>
      </c>
      <c r="G34" s="22"/>
    </row>
    <row r="35" spans="1:7" x14ac:dyDescent="0.2">
      <c r="A35" s="21" t="s">
        <v>253</v>
      </c>
      <c r="B35" s="21" t="s">
        <v>252</v>
      </c>
      <c r="C35" s="21" t="s">
        <v>177</v>
      </c>
      <c r="D35" s="24">
        <v>700000</v>
      </c>
      <c r="E35" s="22">
        <v>13128.85</v>
      </c>
      <c r="F35" s="23">
        <v>1.0255532642163401</v>
      </c>
      <c r="G35" s="22"/>
    </row>
    <row r="36" spans="1:7" x14ac:dyDescent="0.2">
      <c r="A36" s="21" t="s">
        <v>176</v>
      </c>
      <c r="B36" s="21" t="s">
        <v>175</v>
      </c>
      <c r="C36" s="21" t="s">
        <v>177</v>
      </c>
      <c r="D36" s="24">
        <v>1600000</v>
      </c>
      <c r="E36" s="22">
        <v>13064</v>
      </c>
      <c r="F36" s="23">
        <v>1.02048754031939</v>
      </c>
      <c r="G36" s="22"/>
    </row>
    <row r="37" spans="1:7" x14ac:dyDescent="0.2">
      <c r="A37" s="21" t="s">
        <v>239</v>
      </c>
      <c r="B37" s="21" t="s">
        <v>238</v>
      </c>
      <c r="C37" s="21" t="s">
        <v>104</v>
      </c>
      <c r="D37" s="24">
        <v>1000000</v>
      </c>
      <c r="E37" s="22">
        <v>12809</v>
      </c>
      <c r="F37" s="23">
        <v>1.0005683484347101</v>
      </c>
      <c r="G37" s="22"/>
    </row>
    <row r="38" spans="1:7" x14ac:dyDescent="0.2">
      <c r="A38" s="21" t="s">
        <v>189</v>
      </c>
      <c r="B38" s="21" t="s">
        <v>188</v>
      </c>
      <c r="C38" s="21" t="s">
        <v>144</v>
      </c>
      <c r="D38" s="24">
        <v>1404947</v>
      </c>
      <c r="E38" s="22">
        <v>12641.713110000001</v>
      </c>
      <c r="F38" s="23">
        <v>0.98750082034960796</v>
      </c>
      <c r="G38" s="22"/>
    </row>
    <row r="39" spans="1:7" x14ac:dyDescent="0.2">
      <c r="A39" s="21" t="s">
        <v>148</v>
      </c>
      <c r="B39" s="21" t="s">
        <v>147</v>
      </c>
      <c r="C39" s="21" t="s">
        <v>126</v>
      </c>
      <c r="D39" s="24">
        <v>530000</v>
      </c>
      <c r="E39" s="22">
        <v>12612.94</v>
      </c>
      <c r="F39" s="23">
        <v>0.985253223882122</v>
      </c>
      <c r="G39" s="22"/>
    </row>
    <row r="40" spans="1:7" x14ac:dyDescent="0.2">
      <c r="A40" s="21" t="s">
        <v>194</v>
      </c>
      <c r="B40" s="21" t="s">
        <v>193</v>
      </c>
      <c r="C40" s="21" t="s">
        <v>161</v>
      </c>
      <c r="D40" s="24">
        <v>1500000</v>
      </c>
      <c r="E40" s="22">
        <v>12419.25</v>
      </c>
      <c r="F40" s="23">
        <v>0.97012323064234396</v>
      </c>
      <c r="G40" s="22"/>
    </row>
    <row r="41" spans="1:7" x14ac:dyDescent="0.2">
      <c r="A41" s="21" t="s">
        <v>237</v>
      </c>
      <c r="B41" s="21" t="s">
        <v>236</v>
      </c>
      <c r="C41" s="21" t="s">
        <v>86</v>
      </c>
      <c r="D41" s="24">
        <v>700000</v>
      </c>
      <c r="E41" s="22">
        <v>12288.15</v>
      </c>
      <c r="F41" s="23">
        <v>0.95988242257927903</v>
      </c>
      <c r="G41" s="22"/>
    </row>
    <row r="42" spans="1:7" x14ac:dyDescent="0.2">
      <c r="A42" s="21" t="s">
        <v>624</v>
      </c>
      <c r="B42" s="21" t="s">
        <v>623</v>
      </c>
      <c r="C42" s="21" t="s">
        <v>144</v>
      </c>
      <c r="D42" s="24">
        <v>7000000</v>
      </c>
      <c r="E42" s="22">
        <v>12274.5</v>
      </c>
      <c r="F42" s="23">
        <v>0.95881615995486402</v>
      </c>
      <c r="G42" s="22"/>
    </row>
    <row r="43" spans="1:7" x14ac:dyDescent="0.2">
      <c r="A43" s="21" t="s">
        <v>171</v>
      </c>
      <c r="B43" s="21" t="s">
        <v>170</v>
      </c>
      <c r="C43" s="21" t="s">
        <v>172</v>
      </c>
      <c r="D43" s="24">
        <v>1600000</v>
      </c>
      <c r="E43" s="22">
        <v>11826.4</v>
      </c>
      <c r="F43" s="23">
        <v>0.92381306237241501</v>
      </c>
      <c r="G43" s="22"/>
    </row>
    <row r="44" spans="1:7" x14ac:dyDescent="0.2">
      <c r="A44" s="21" t="s">
        <v>659</v>
      </c>
      <c r="B44" s="21" t="s">
        <v>658</v>
      </c>
      <c r="C44" s="21" t="s">
        <v>161</v>
      </c>
      <c r="D44" s="24">
        <v>3600000</v>
      </c>
      <c r="E44" s="22">
        <v>11529</v>
      </c>
      <c r="F44" s="23">
        <v>0.90058181662142101</v>
      </c>
      <c r="G44" s="22"/>
    </row>
    <row r="45" spans="1:7" x14ac:dyDescent="0.2">
      <c r="A45" s="21" t="s">
        <v>174</v>
      </c>
      <c r="B45" s="21" t="s">
        <v>173</v>
      </c>
      <c r="C45" s="21" t="s">
        <v>104</v>
      </c>
      <c r="D45" s="24">
        <v>223095</v>
      </c>
      <c r="E45" s="22">
        <v>10538.00387</v>
      </c>
      <c r="F45" s="23">
        <v>0.82317067124712995</v>
      </c>
      <c r="G45" s="22"/>
    </row>
    <row r="46" spans="1:7" x14ac:dyDescent="0.2">
      <c r="A46" s="21" t="s">
        <v>231</v>
      </c>
      <c r="B46" s="21" t="s">
        <v>230</v>
      </c>
      <c r="C46" s="21" t="s">
        <v>110</v>
      </c>
      <c r="D46" s="24">
        <v>2800000</v>
      </c>
      <c r="E46" s="22">
        <v>9727.2000000000007</v>
      </c>
      <c r="F46" s="23">
        <v>0.75983515019862002</v>
      </c>
      <c r="G46" s="22"/>
    </row>
    <row r="47" spans="1:7" x14ac:dyDescent="0.2">
      <c r="A47" s="21" t="s">
        <v>150</v>
      </c>
      <c r="B47" s="21" t="s">
        <v>149</v>
      </c>
      <c r="C47" s="21" t="s">
        <v>151</v>
      </c>
      <c r="D47" s="24">
        <v>1050000</v>
      </c>
      <c r="E47" s="22">
        <v>8148</v>
      </c>
      <c r="F47" s="23">
        <v>0.63647676657397301</v>
      </c>
      <c r="G47" s="22"/>
    </row>
    <row r="48" spans="1:7" x14ac:dyDescent="0.2">
      <c r="A48" s="21" t="s">
        <v>191</v>
      </c>
      <c r="B48" s="21" t="s">
        <v>190</v>
      </c>
      <c r="C48" s="21" t="s">
        <v>192</v>
      </c>
      <c r="D48" s="24">
        <v>300000</v>
      </c>
      <c r="E48" s="22">
        <v>7572</v>
      </c>
      <c r="F48" s="23">
        <v>0.59148282725799295</v>
      </c>
      <c r="G48" s="22"/>
    </row>
    <row r="49" spans="1:9" x14ac:dyDescent="0.2">
      <c r="A49" s="21" t="s">
        <v>296</v>
      </c>
      <c r="B49" s="21" t="s">
        <v>295</v>
      </c>
      <c r="C49" s="21" t="s">
        <v>86</v>
      </c>
      <c r="D49" s="24">
        <v>5100000</v>
      </c>
      <c r="E49" s="22">
        <v>7463.85</v>
      </c>
      <c r="F49" s="23">
        <v>0.58303474646455</v>
      </c>
      <c r="G49" s="22"/>
    </row>
    <row r="50" spans="1:9" x14ac:dyDescent="0.2">
      <c r="A50" s="21" t="s">
        <v>300</v>
      </c>
      <c r="B50" s="21" t="s">
        <v>299</v>
      </c>
      <c r="C50" s="21" t="s">
        <v>123</v>
      </c>
      <c r="D50" s="24">
        <v>3500000</v>
      </c>
      <c r="E50" s="22">
        <v>7098</v>
      </c>
      <c r="F50" s="23">
        <v>0.554456564695884</v>
      </c>
      <c r="G50" s="22"/>
    </row>
    <row r="51" spans="1:9" x14ac:dyDescent="0.2">
      <c r="A51" s="21" t="s">
        <v>196</v>
      </c>
      <c r="B51" s="21" t="s">
        <v>195</v>
      </c>
      <c r="C51" s="21" t="s">
        <v>161</v>
      </c>
      <c r="D51" s="24">
        <v>200000</v>
      </c>
      <c r="E51" s="22">
        <v>6097.3</v>
      </c>
      <c r="F51" s="23">
        <v>0.47628740658216601</v>
      </c>
      <c r="G51" s="22"/>
    </row>
    <row r="52" spans="1:9" x14ac:dyDescent="0.2">
      <c r="A52" s="21" t="s">
        <v>298</v>
      </c>
      <c r="B52" s="21" t="s">
        <v>297</v>
      </c>
      <c r="C52" s="21" t="s">
        <v>123</v>
      </c>
      <c r="D52" s="24">
        <v>1600000</v>
      </c>
      <c r="E52" s="22">
        <v>4616</v>
      </c>
      <c r="F52" s="23">
        <v>0.36057643035167702</v>
      </c>
      <c r="G52" s="22"/>
    </row>
    <row r="53" spans="1:9" x14ac:dyDescent="0.2">
      <c r="A53" s="21" t="s">
        <v>538</v>
      </c>
      <c r="B53" s="21" t="s">
        <v>537</v>
      </c>
      <c r="C53" s="21" t="s">
        <v>151</v>
      </c>
      <c r="D53" s="24">
        <v>1700000</v>
      </c>
      <c r="E53" s="22">
        <v>3533.45</v>
      </c>
      <c r="F53" s="23">
        <v>0.27601360221536603</v>
      </c>
      <c r="G53" s="22"/>
    </row>
    <row r="54" spans="1:9" x14ac:dyDescent="0.2">
      <c r="A54" s="20" t="s">
        <v>25</v>
      </c>
      <c r="B54" s="20"/>
      <c r="C54" s="20"/>
      <c r="D54" s="20"/>
      <c r="E54" s="25">
        <f>SUM(E7:E53)</f>
        <v>1174869.4474899997</v>
      </c>
      <c r="F54" s="26">
        <f>SUM(F7:F53)</f>
        <v>91.774313584313447</v>
      </c>
      <c r="G54" s="22"/>
      <c r="H54" s="14"/>
      <c r="I54" s="14"/>
    </row>
    <row r="55" spans="1:9" x14ac:dyDescent="0.2">
      <c r="A55" s="21"/>
      <c r="B55" s="21"/>
      <c r="C55" s="21"/>
      <c r="D55" s="21"/>
      <c r="E55" s="22"/>
      <c r="F55" s="23"/>
      <c r="G55" s="22"/>
    </row>
    <row r="56" spans="1:9" x14ac:dyDescent="0.2">
      <c r="A56" s="20" t="s">
        <v>262</v>
      </c>
      <c r="B56" s="21"/>
      <c r="C56" s="21"/>
      <c r="D56" s="21"/>
      <c r="E56" s="22"/>
      <c r="F56" s="23"/>
      <c r="G56" s="22"/>
    </row>
    <row r="57" spans="1:9" x14ac:dyDescent="0.2">
      <c r="A57" s="21"/>
      <c r="B57" s="21" t="s">
        <v>263</v>
      </c>
      <c r="C57" s="21" t="s">
        <v>172</v>
      </c>
      <c r="D57" s="24">
        <v>73500</v>
      </c>
      <c r="E57" s="22">
        <v>7.3499999999999998E-3</v>
      </c>
      <c r="F57" s="23">
        <v>5.7414141314662502E-7</v>
      </c>
      <c r="G57" s="22"/>
    </row>
    <row r="58" spans="1:9" x14ac:dyDescent="0.2">
      <c r="A58" s="21"/>
      <c r="B58" s="21" t="s">
        <v>660</v>
      </c>
      <c r="C58" s="21" t="s">
        <v>192</v>
      </c>
      <c r="D58" s="24">
        <v>45000</v>
      </c>
      <c r="E58" s="22">
        <v>4.4999999999999997E-3</v>
      </c>
      <c r="F58" s="23">
        <v>3.5151515090609697E-7</v>
      </c>
      <c r="G58" s="22"/>
    </row>
    <row r="59" spans="1:9" x14ac:dyDescent="0.2">
      <c r="A59" s="20" t="s">
        <v>25</v>
      </c>
      <c r="B59" s="20"/>
      <c r="C59" s="20"/>
      <c r="D59" s="20"/>
      <c r="E59" s="25">
        <f>SUM(E56:E58)</f>
        <v>1.1849999999999999E-2</v>
      </c>
      <c r="F59" s="26">
        <f>SUM(F56:F58)</f>
        <v>9.2565656405272195E-7</v>
      </c>
      <c r="G59" s="22"/>
      <c r="H59" s="14"/>
      <c r="I59" s="14"/>
    </row>
    <row r="60" spans="1:9" x14ac:dyDescent="0.2">
      <c r="A60" s="21"/>
      <c r="B60" s="21"/>
      <c r="C60" s="21"/>
      <c r="D60" s="21"/>
      <c r="E60" s="22"/>
      <c r="F60" s="23"/>
      <c r="G60" s="22"/>
    </row>
    <row r="61" spans="1:9" x14ac:dyDescent="0.2">
      <c r="A61" s="20" t="s">
        <v>43</v>
      </c>
      <c r="B61" s="21"/>
      <c r="C61" s="21"/>
      <c r="D61" s="21"/>
      <c r="E61" s="22"/>
      <c r="F61" s="23"/>
      <c r="G61" s="22"/>
    </row>
    <row r="62" spans="1:9" x14ac:dyDescent="0.2">
      <c r="A62" s="20" t="s">
        <v>60</v>
      </c>
      <c r="B62" s="21"/>
      <c r="C62" s="21"/>
      <c r="D62" s="21"/>
      <c r="E62" s="22"/>
      <c r="F62" s="23"/>
      <c r="G62" s="22"/>
    </row>
    <row r="63" spans="1:9" x14ac:dyDescent="0.2">
      <c r="A63" s="21" t="s">
        <v>82</v>
      </c>
      <c r="B63" s="21" t="s">
        <v>81</v>
      </c>
      <c r="C63" s="21" t="s">
        <v>68</v>
      </c>
      <c r="D63" s="24">
        <v>3000000</v>
      </c>
      <c r="E63" s="22">
        <v>2984.364</v>
      </c>
      <c r="F63" s="23">
        <v>0.23312203595971601</v>
      </c>
      <c r="G63" s="22">
        <v>6.8297999999999996</v>
      </c>
    </row>
    <row r="64" spans="1:9" x14ac:dyDescent="0.2">
      <c r="A64" s="21" t="s">
        <v>555</v>
      </c>
      <c r="B64" s="21" t="s">
        <v>554</v>
      </c>
      <c r="C64" s="21" t="s">
        <v>68</v>
      </c>
      <c r="D64" s="24">
        <v>3000000</v>
      </c>
      <c r="E64" s="22">
        <v>2961.3719999999998</v>
      </c>
      <c r="F64" s="23">
        <v>0.23132602788202</v>
      </c>
      <c r="G64" s="22">
        <v>6.900100000000001</v>
      </c>
    </row>
    <row r="65" spans="1:9" x14ac:dyDescent="0.2">
      <c r="A65" s="20" t="s">
        <v>25</v>
      </c>
      <c r="B65" s="20"/>
      <c r="C65" s="20"/>
      <c r="D65" s="20"/>
      <c r="E65" s="25">
        <f>SUM(E62:E64)</f>
        <v>5945.7359999999999</v>
      </c>
      <c r="F65" s="26">
        <f>SUM(F62:F64)</f>
        <v>0.46444806384173598</v>
      </c>
      <c r="G65" s="22"/>
      <c r="H65" s="14"/>
      <c r="I65" s="14"/>
    </row>
    <row r="66" spans="1:9" x14ac:dyDescent="0.2">
      <c r="A66" s="21"/>
      <c r="B66" s="21"/>
      <c r="C66" s="21"/>
      <c r="D66" s="21"/>
      <c r="E66" s="22"/>
      <c r="F66" s="23"/>
      <c r="G66" s="22"/>
    </row>
    <row r="67" spans="1:9" x14ac:dyDescent="0.2">
      <c r="A67" s="20" t="s">
        <v>26</v>
      </c>
      <c r="B67" s="20"/>
      <c r="C67" s="20"/>
      <c r="D67" s="20"/>
      <c r="E67" s="25">
        <f>E54+E59+E65</f>
        <v>1180815.1953399996</v>
      </c>
      <c r="F67" s="26">
        <f>F54+F59+F65</f>
        <v>92.238762573811741</v>
      </c>
      <c r="G67" s="22"/>
      <c r="H67" s="14"/>
      <c r="I67" s="14"/>
    </row>
    <row r="68" spans="1:9" x14ac:dyDescent="0.2">
      <c r="A68" s="20"/>
      <c r="B68" s="20"/>
      <c r="C68" s="20"/>
      <c r="D68" s="20"/>
      <c r="E68" s="25"/>
      <c r="F68" s="26"/>
      <c r="G68" s="22"/>
      <c r="H68" s="14"/>
      <c r="I68" s="14"/>
    </row>
    <row r="69" spans="1:9" x14ac:dyDescent="0.2">
      <c r="A69" s="20" t="s">
        <v>28</v>
      </c>
      <c r="B69" s="20"/>
      <c r="C69" s="20"/>
      <c r="D69" s="20"/>
      <c r="E69" s="25">
        <f>E71-(E54+E59+E65)</f>
        <v>99357.220671200426</v>
      </c>
      <c r="F69" s="26">
        <f>F71-(F54+F59+F65)</f>
        <v>7.7612374261882593</v>
      </c>
      <c r="G69" s="22"/>
      <c r="H69" s="14"/>
      <c r="I69" s="14"/>
    </row>
    <row r="70" spans="1:9" x14ac:dyDescent="0.2">
      <c r="A70" s="20"/>
      <c r="B70" s="20"/>
      <c r="C70" s="20"/>
      <c r="D70" s="20"/>
      <c r="E70" s="25"/>
      <c r="F70" s="26"/>
      <c r="G70" s="22"/>
      <c r="H70" s="14"/>
      <c r="I70" s="14"/>
    </row>
    <row r="71" spans="1:9" x14ac:dyDescent="0.2">
      <c r="A71" s="27" t="s">
        <v>27</v>
      </c>
      <c r="B71" s="27"/>
      <c r="C71" s="27"/>
      <c r="D71" s="27"/>
      <c r="E71" s="28">
        <v>1280172.4160112001</v>
      </c>
      <c r="F71" s="29">
        <v>100</v>
      </c>
      <c r="G71" s="27"/>
      <c r="H71" s="14"/>
      <c r="I71" s="14"/>
    </row>
    <row r="72" spans="1:9" x14ac:dyDescent="0.2">
      <c r="F72" s="15" t="s">
        <v>29</v>
      </c>
    </row>
    <row r="73" spans="1:9" x14ac:dyDescent="0.2">
      <c r="A73" s="14" t="s">
        <v>31</v>
      </c>
    </row>
    <row r="74" spans="1:9" x14ac:dyDescent="0.2">
      <c r="A74" s="14" t="s">
        <v>42</v>
      </c>
    </row>
    <row r="76" spans="1:9" x14ac:dyDescent="0.2">
      <c r="A76" s="14" t="s">
        <v>32</v>
      </c>
    </row>
    <row r="77" spans="1:9" x14ac:dyDescent="0.2">
      <c r="A77" s="14" t="s">
        <v>33</v>
      </c>
    </row>
    <row r="78" spans="1:9" x14ac:dyDescent="0.2">
      <c r="A78" s="14" t="s">
        <v>34</v>
      </c>
      <c r="B78" s="14"/>
      <c r="C78" s="30" t="s">
        <v>36</v>
      </c>
      <c r="D78" s="14" t="s">
        <v>35</v>
      </c>
    </row>
    <row r="79" spans="1:9" x14ac:dyDescent="0.2">
      <c r="A79" s="7" t="s">
        <v>71</v>
      </c>
      <c r="C79" s="31">
        <v>1033.8352</v>
      </c>
      <c r="D79" s="31">
        <v>1229.5948000000001</v>
      </c>
    </row>
    <row r="80" spans="1:9" x14ac:dyDescent="0.2">
      <c r="A80" s="7" t="s">
        <v>79</v>
      </c>
      <c r="C80" s="31">
        <v>47.686100000000003</v>
      </c>
      <c r="D80" s="31">
        <v>56.715600000000002</v>
      </c>
    </row>
    <row r="81" spans="1:4" x14ac:dyDescent="0.2">
      <c r="A81" s="7" t="s">
        <v>72</v>
      </c>
      <c r="C81" s="31">
        <v>1131.8813</v>
      </c>
      <c r="D81" s="31">
        <v>1351.808</v>
      </c>
    </row>
    <row r="82" spans="1:4" x14ac:dyDescent="0.2">
      <c r="A82" s="7" t="s">
        <v>80</v>
      </c>
      <c r="C82" s="31">
        <v>53.583799999999997</v>
      </c>
      <c r="D82" s="31">
        <v>63.993200000000002</v>
      </c>
    </row>
    <row r="84" spans="1:4" x14ac:dyDescent="0.2">
      <c r="A84" s="7" t="s">
        <v>37</v>
      </c>
    </row>
    <row r="86" spans="1:4" x14ac:dyDescent="0.2">
      <c r="A86" s="14" t="s">
        <v>38</v>
      </c>
      <c r="D86" s="30" t="s">
        <v>39</v>
      </c>
    </row>
    <row r="88" spans="1:4" x14ac:dyDescent="0.2">
      <c r="A88" s="14" t="s">
        <v>272</v>
      </c>
      <c r="D88" s="49">
        <v>9.4299999999999995E-2</v>
      </c>
    </row>
    <row r="90" spans="1:4" x14ac:dyDescent="0.2">
      <c r="A90" s="100" t="s">
        <v>840</v>
      </c>
      <c r="B90" s="100"/>
      <c r="C90" s="100"/>
      <c r="D90" s="30" t="s">
        <v>39</v>
      </c>
    </row>
    <row r="92" spans="1:4" x14ac:dyDescent="0.2">
      <c r="A92" s="14" t="s">
        <v>809</v>
      </c>
    </row>
    <row r="93" spans="1:4" x14ac:dyDescent="0.2">
      <c r="A93" s="14"/>
    </row>
    <row r="94" spans="1:4" x14ac:dyDescent="0.2">
      <c r="A94" s="53" t="s">
        <v>804</v>
      </c>
    </row>
    <row r="95" spans="1:4" x14ac:dyDescent="0.2">
      <c r="A95" s="54"/>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3" t="s">
        <v>818</v>
      </c>
    </row>
    <row r="109" spans="1:1" x14ac:dyDescent="0.2">
      <c r="A109" s="55"/>
    </row>
    <row r="110" spans="1:1" x14ac:dyDescent="0.2">
      <c r="A110" s="53" t="s">
        <v>805</v>
      </c>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4" spans="1:1" x14ac:dyDescent="0.2">
      <c r="A124" s="14" t="s">
        <v>819</v>
      </c>
    </row>
  </sheetData>
  <mergeCells count="2">
    <mergeCell ref="A1:G1"/>
    <mergeCell ref="A90:C90"/>
  </mergeCells>
  <conditionalFormatting sqref="F2:F3 F227:F65536">
    <cfRule type="cellIs" dxfId="40" priority="3" stopIfTrue="1" operator="between">
      <formula>0.009</formula>
      <formula>-0.009</formula>
    </cfRule>
  </conditionalFormatting>
  <conditionalFormatting sqref="F5:F125">
    <cfRule type="cellIs" dxfId="3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6"/>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3" t="s">
        <v>17</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85</v>
      </c>
      <c r="B7" s="21" t="s">
        <v>84</v>
      </c>
      <c r="C7" s="21" t="s">
        <v>86</v>
      </c>
      <c r="D7" s="24">
        <v>1400000</v>
      </c>
      <c r="E7" s="22">
        <v>21823.200000000001</v>
      </c>
      <c r="F7" s="23">
        <v>7.4241899718118196</v>
      </c>
    </row>
    <row r="8" spans="1:6" x14ac:dyDescent="0.2">
      <c r="A8" s="21" t="s">
        <v>88</v>
      </c>
      <c r="B8" s="21" t="s">
        <v>87</v>
      </c>
      <c r="C8" s="21" t="s">
        <v>86</v>
      </c>
      <c r="D8" s="24">
        <v>1300000</v>
      </c>
      <c r="E8" s="22">
        <v>12154.35</v>
      </c>
      <c r="F8" s="23">
        <v>4.1348749671858904</v>
      </c>
    </row>
    <row r="9" spans="1:6" x14ac:dyDescent="0.2">
      <c r="A9" s="21" t="s">
        <v>109</v>
      </c>
      <c r="B9" s="21" t="s">
        <v>108</v>
      </c>
      <c r="C9" s="21" t="s">
        <v>110</v>
      </c>
      <c r="D9" s="24">
        <v>465000</v>
      </c>
      <c r="E9" s="22">
        <v>11055.1425</v>
      </c>
      <c r="F9" s="23">
        <v>3.7609277322047499</v>
      </c>
    </row>
    <row r="10" spans="1:6" x14ac:dyDescent="0.2">
      <c r="A10" s="21" t="s">
        <v>614</v>
      </c>
      <c r="B10" s="21" t="s">
        <v>613</v>
      </c>
      <c r="C10" s="21" t="s">
        <v>313</v>
      </c>
      <c r="D10" s="24">
        <v>500000</v>
      </c>
      <c r="E10" s="22">
        <v>8419.75</v>
      </c>
      <c r="F10" s="23">
        <v>2.8643747715808199</v>
      </c>
    </row>
    <row r="11" spans="1:6" x14ac:dyDescent="0.2">
      <c r="A11" s="21" t="s">
        <v>662</v>
      </c>
      <c r="B11" s="21" t="s">
        <v>661</v>
      </c>
      <c r="C11" s="21" t="s">
        <v>172</v>
      </c>
      <c r="D11" s="24">
        <v>1700000</v>
      </c>
      <c r="E11" s="22">
        <v>8349.5499999999993</v>
      </c>
      <c r="F11" s="23">
        <v>2.84049293316935</v>
      </c>
    </row>
    <row r="12" spans="1:6" x14ac:dyDescent="0.2">
      <c r="A12" s="21" t="s">
        <v>174</v>
      </c>
      <c r="B12" s="21" t="s">
        <v>173</v>
      </c>
      <c r="C12" s="21" t="s">
        <v>104</v>
      </c>
      <c r="D12" s="24">
        <v>170000</v>
      </c>
      <c r="E12" s="22">
        <v>8030.0349999999999</v>
      </c>
      <c r="F12" s="23">
        <v>2.7317948476986902</v>
      </c>
    </row>
    <row r="13" spans="1:6" x14ac:dyDescent="0.2">
      <c r="A13" s="21" t="s">
        <v>600</v>
      </c>
      <c r="B13" s="21" t="s">
        <v>599</v>
      </c>
      <c r="C13" s="21" t="s">
        <v>313</v>
      </c>
      <c r="D13" s="24">
        <v>12500000</v>
      </c>
      <c r="E13" s="22">
        <v>7700</v>
      </c>
      <c r="F13" s="23">
        <v>2.61951788843758</v>
      </c>
    </row>
    <row r="14" spans="1:6" x14ac:dyDescent="0.2">
      <c r="A14" s="21" t="s">
        <v>626</v>
      </c>
      <c r="B14" s="21" t="s">
        <v>625</v>
      </c>
      <c r="C14" s="21" t="s">
        <v>592</v>
      </c>
      <c r="D14" s="24">
        <v>4058799</v>
      </c>
      <c r="E14" s="22">
        <v>7433.6903689999999</v>
      </c>
      <c r="F14" s="23">
        <v>2.5289201167145001</v>
      </c>
    </row>
    <row r="15" spans="1:6" x14ac:dyDescent="0.2">
      <c r="A15" s="21" t="s">
        <v>120</v>
      </c>
      <c r="B15" s="21" t="s">
        <v>119</v>
      </c>
      <c r="C15" s="21" t="s">
        <v>86</v>
      </c>
      <c r="D15" s="24">
        <v>500000</v>
      </c>
      <c r="E15" s="22">
        <v>7330.5</v>
      </c>
      <c r="F15" s="23">
        <v>2.4938150495054199</v>
      </c>
    </row>
    <row r="16" spans="1:6" x14ac:dyDescent="0.2">
      <c r="A16" s="21" t="s">
        <v>664</v>
      </c>
      <c r="B16" s="21" t="s">
        <v>663</v>
      </c>
      <c r="C16" s="21" t="s">
        <v>292</v>
      </c>
      <c r="D16" s="24">
        <v>725000</v>
      </c>
      <c r="E16" s="22">
        <v>7309.45</v>
      </c>
      <c r="F16" s="23">
        <v>2.4866538999532599</v>
      </c>
    </row>
    <row r="17" spans="1:6" x14ac:dyDescent="0.2">
      <c r="A17" s="21" t="s">
        <v>98</v>
      </c>
      <c r="B17" s="21" t="s">
        <v>97</v>
      </c>
      <c r="C17" s="21" t="s">
        <v>94</v>
      </c>
      <c r="D17" s="24">
        <v>540000</v>
      </c>
      <c r="E17" s="22">
        <v>7240.86</v>
      </c>
      <c r="F17" s="23">
        <v>2.4633197789184602</v>
      </c>
    </row>
    <row r="18" spans="1:6" x14ac:dyDescent="0.2">
      <c r="A18" s="21" t="s">
        <v>118</v>
      </c>
      <c r="B18" s="21" t="s">
        <v>117</v>
      </c>
      <c r="C18" s="21" t="s">
        <v>86</v>
      </c>
      <c r="D18" s="24">
        <v>1250000</v>
      </c>
      <c r="E18" s="22">
        <v>7059.375</v>
      </c>
      <c r="F18" s="23">
        <v>2.4015791030765001</v>
      </c>
    </row>
    <row r="19" spans="1:6" x14ac:dyDescent="0.2">
      <c r="A19" s="21" t="s">
        <v>557</v>
      </c>
      <c r="B19" s="21" t="s">
        <v>556</v>
      </c>
      <c r="C19" s="21" t="s">
        <v>86</v>
      </c>
      <c r="D19" s="24">
        <v>4500000</v>
      </c>
      <c r="E19" s="22">
        <v>6630.75</v>
      </c>
      <c r="F19" s="23">
        <v>2.2557621089295501</v>
      </c>
    </row>
    <row r="20" spans="1:6" x14ac:dyDescent="0.2">
      <c r="A20" s="21" t="s">
        <v>237</v>
      </c>
      <c r="B20" s="21" t="s">
        <v>236</v>
      </c>
      <c r="C20" s="21" t="s">
        <v>86</v>
      </c>
      <c r="D20" s="24">
        <v>375000</v>
      </c>
      <c r="E20" s="22">
        <v>6582.9375</v>
      </c>
      <c r="F20" s="23">
        <v>2.2394964337294301</v>
      </c>
    </row>
    <row r="21" spans="1:6" x14ac:dyDescent="0.2">
      <c r="A21" s="21" t="s">
        <v>583</v>
      </c>
      <c r="B21" s="21" t="s">
        <v>582</v>
      </c>
      <c r="C21" s="21" t="s">
        <v>172</v>
      </c>
      <c r="D21" s="24">
        <v>2304310</v>
      </c>
      <c r="E21" s="22">
        <v>6320.7223299999996</v>
      </c>
      <c r="F21" s="23">
        <v>2.1502915858807601</v>
      </c>
    </row>
    <row r="22" spans="1:6" x14ac:dyDescent="0.2">
      <c r="A22" s="21" t="s">
        <v>184</v>
      </c>
      <c r="B22" s="21" t="s">
        <v>183</v>
      </c>
      <c r="C22" s="21" t="s">
        <v>185</v>
      </c>
      <c r="D22" s="24">
        <v>750000</v>
      </c>
      <c r="E22" s="22">
        <v>6247.875</v>
      </c>
      <c r="F22" s="23">
        <v>2.1255091334054499</v>
      </c>
    </row>
    <row r="23" spans="1:6" x14ac:dyDescent="0.2">
      <c r="A23" s="21" t="s">
        <v>220</v>
      </c>
      <c r="B23" s="21" t="s">
        <v>219</v>
      </c>
      <c r="C23" s="21" t="s">
        <v>107</v>
      </c>
      <c r="D23" s="24">
        <v>375000</v>
      </c>
      <c r="E23" s="22">
        <v>6179.0625</v>
      </c>
      <c r="F23" s="23">
        <v>2.1020993185095902</v>
      </c>
    </row>
    <row r="24" spans="1:6" x14ac:dyDescent="0.2">
      <c r="A24" s="21" t="s">
        <v>153</v>
      </c>
      <c r="B24" s="21" t="s">
        <v>152</v>
      </c>
      <c r="C24" s="21" t="s">
        <v>107</v>
      </c>
      <c r="D24" s="24">
        <v>57500</v>
      </c>
      <c r="E24" s="22">
        <v>6100.0024999999996</v>
      </c>
      <c r="F24" s="23">
        <v>2.07520333354078</v>
      </c>
    </row>
    <row r="25" spans="1:6" x14ac:dyDescent="0.2">
      <c r="A25" s="21" t="s">
        <v>655</v>
      </c>
      <c r="B25" s="21" t="s">
        <v>654</v>
      </c>
      <c r="C25" s="21" t="s">
        <v>151</v>
      </c>
      <c r="D25" s="24">
        <v>225000</v>
      </c>
      <c r="E25" s="22">
        <v>6087.0375000000004</v>
      </c>
      <c r="F25" s="23">
        <v>2.0707926777714798</v>
      </c>
    </row>
    <row r="26" spans="1:6" x14ac:dyDescent="0.2">
      <c r="A26" s="21" t="s">
        <v>302</v>
      </c>
      <c r="B26" s="21" t="s">
        <v>301</v>
      </c>
      <c r="C26" s="21" t="s">
        <v>303</v>
      </c>
      <c r="D26" s="24">
        <v>1150000</v>
      </c>
      <c r="E26" s="22">
        <v>5929.9750000000004</v>
      </c>
      <c r="F26" s="23">
        <v>2.0173604662971001</v>
      </c>
    </row>
    <row r="27" spans="1:6" x14ac:dyDescent="0.2">
      <c r="A27" s="21" t="s">
        <v>327</v>
      </c>
      <c r="B27" s="21" t="s">
        <v>326</v>
      </c>
      <c r="C27" s="21" t="s">
        <v>292</v>
      </c>
      <c r="D27" s="24">
        <v>270000</v>
      </c>
      <c r="E27" s="22">
        <v>5929.74</v>
      </c>
      <c r="F27" s="23">
        <v>2.0172805199719299</v>
      </c>
    </row>
    <row r="28" spans="1:6" x14ac:dyDescent="0.2">
      <c r="A28" s="21" t="s">
        <v>90</v>
      </c>
      <c r="B28" s="21" t="s">
        <v>89</v>
      </c>
      <c r="C28" s="21" t="s">
        <v>91</v>
      </c>
      <c r="D28" s="24">
        <v>190000</v>
      </c>
      <c r="E28" s="22">
        <v>5907.48</v>
      </c>
      <c r="F28" s="23">
        <v>2.0097077318944501</v>
      </c>
    </row>
    <row r="29" spans="1:6" x14ac:dyDescent="0.2">
      <c r="A29" s="21" t="s">
        <v>134</v>
      </c>
      <c r="B29" s="21" t="s">
        <v>133</v>
      </c>
      <c r="C29" s="21" t="s">
        <v>135</v>
      </c>
      <c r="D29" s="24">
        <v>4500000</v>
      </c>
      <c r="E29" s="22">
        <v>5755.5</v>
      </c>
      <c r="F29" s="23">
        <v>1.9580045723249999</v>
      </c>
    </row>
    <row r="30" spans="1:6" x14ac:dyDescent="0.2">
      <c r="A30" s="21" t="s">
        <v>106</v>
      </c>
      <c r="B30" s="21" t="s">
        <v>105</v>
      </c>
      <c r="C30" s="21" t="s">
        <v>107</v>
      </c>
      <c r="D30" s="24">
        <v>800000</v>
      </c>
      <c r="E30" s="22">
        <v>5651.2</v>
      </c>
      <c r="F30" s="23">
        <v>1.9225220118361599</v>
      </c>
    </row>
    <row r="31" spans="1:6" x14ac:dyDescent="0.2">
      <c r="A31" s="21" t="s">
        <v>666</v>
      </c>
      <c r="B31" s="21" t="s">
        <v>665</v>
      </c>
      <c r="C31" s="21" t="s">
        <v>182</v>
      </c>
      <c r="D31" s="24">
        <v>100000</v>
      </c>
      <c r="E31" s="22">
        <v>5528.95</v>
      </c>
      <c r="F31" s="23">
        <v>1.88093291289311</v>
      </c>
    </row>
    <row r="32" spans="1:6" x14ac:dyDescent="0.2">
      <c r="A32" s="21" t="s">
        <v>432</v>
      </c>
      <c r="B32" s="21" t="s">
        <v>431</v>
      </c>
      <c r="C32" s="21" t="s">
        <v>433</v>
      </c>
      <c r="D32" s="24">
        <v>245000</v>
      </c>
      <c r="E32" s="22">
        <v>5380.4449999999997</v>
      </c>
      <c r="F32" s="23">
        <v>1.8304119383447499</v>
      </c>
    </row>
    <row r="33" spans="1:6" x14ac:dyDescent="0.2">
      <c r="A33" s="21" t="s">
        <v>668</v>
      </c>
      <c r="B33" s="21" t="s">
        <v>667</v>
      </c>
      <c r="C33" s="21" t="s">
        <v>519</v>
      </c>
      <c r="D33" s="24">
        <v>2100000</v>
      </c>
      <c r="E33" s="22">
        <v>5315.1</v>
      </c>
      <c r="F33" s="23">
        <v>1.80818175699151</v>
      </c>
    </row>
    <row r="34" spans="1:6" x14ac:dyDescent="0.2">
      <c r="A34" s="21" t="s">
        <v>670</v>
      </c>
      <c r="B34" s="21" t="s">
        <v>669</v>
      </c>
      <c r="C34" s="21" t="s">
        <v>151</v>
      </c>
      <c r="D34" s="24">
        <v>1300000</v>
      </c>
      <c r="E34" s="22">
        <v>5084.95</v>
      </c>
      <c r="F34" s="23">
        <v>1.72988538789749</v>
      </c>
    </row>
    <row r="35" spans="1:6" x14ac:dyDescent="0.2">
      <c r="A35" s="21" t="s">
        <v>194</v>
      </c>
      <c r="B35" s="21" t="s">
        <v>193</v>
      </c>
      <c r="C35" s="21" t="s">
        <v>161</v>
      </c>
      <c r="D35" s="24">
        <v>600000</v>
      </c>
      <c r="E35" s="22">
        <v>4967.7</v>
      </c>
      <c r="F35" s="23">
        <v>1.6899972745962799</v>
      </c>
    </row>
    <row r="36" spans="1:6" x14ac:dyDescent="0.2">
      <c r="A36" s="21" t="s">
        <v>388</v>
      </c>
      <c r="B36" s="21" t="s">
        <v>387</v>
      </c>
      <c r="C36" s="21" t="s">
        <v>129</v>
      </c>
      <c r="D36" s="24">
        <v>106834</v>
      </c>
      <c r="E36" s="22">
        <v>4926.1157400000002</v>
      </c>
      <c r="F36" s="23">
        <v>1.67585042875895</v>
      </c>
    </row>
    <row r="37" spans="1:6" x14ac:dyDescent="0.2">
      <c r="A37" s="21" t="s">
        <v>374</v>
      </c>
      <c r="B37" s="21" t="s">
        <v>373</v>
      </c>
      <c r="C37" s="21" t="s">
        <v>94</v>
      </c>
      <c r="D37" s="24">
        <v>85000</v>
      </c>
      <c r="E37" s="22">
        <v>4896.7224999999999</v>
      </c>
      <c r="F37" s="23">
        <v>1.66585093291751</v>
      </c>
    </row>
    <row r="38" spans="1:6" x14ac:dyDescent="0.2">
      <c r="A38" s="21" t="s">
        <v>672</v>
      </c>
      <c r="B38" s="21" t="s">
        <v>671</v>
      </c>
      <c r="C38" s="21" t="s">
        <v>164</v>
      </c>
      <c r="D38" s="24">
        <v>315000</v>
      </c>
      <c r="E38" s="22">
        <v>4521.0375000000004</v>
      </c>
      <c r="F38" s="23">
        <v>1.5380439747463801</v>
      </c>
    </row>
    <row r="39" spans="1:6" x14ac:dyDescent="0.2">
      <c r="A39" s="21" t="s">
        <v>674</v>
      </c>
      <c r="B39" s="21" t="s">
        <v>673</v>
      </c>
      <c r="C39" s="21" t="s">
        <v>675</v>
      </c>
      <c r="D39" s="24">
        <v>2100798</v>
      </c>
      <c r="E39" s="22">
        <v>4422.1797900000001</v>
      </c>
      <c r="F39" s="23">
        <v>1.5044128656872899</v>
      </c>
    </row>
    <row r="40" spans="1:6" x14ac:dyDescent="0.2">
      <c r="A40" s="21" t="s">
        <v>296</v>
      </c>
      <c r="B40" s="21" t="s">
        <v>295</v>
      </c>
      <c r="C40" s="21" t="s">
        <v>86</v>
      </c>
      <c r="D40" s="24">
        <v>3000000</v>
      </c>
      <c r="E40" s="22">
        <v>4390.5</v>
      </c>
      <c r="F40" s="23">
        <v>1.4936354921019701</v>
      </c>
    </row>
    <row r="41" spans="1:6" x14ac:dyDescent="0.2">
      <c r="A41" s="21" t="s">
        <v>93</v>
      </c>
      <c r="B41" s="21" t="s">
        <v>92</v>
      </c>
      <c r="C41" s="21" t="s">
        <v>94</v>
      </c>
      <c r="D41" s="24">
        <v>300000</v>
      </c>
      <c r="E41" s="22">
        <v>4365.45</v>
      </c>
      <c r="F41" s="23">
        <v>1.48511355403634</v>
      </c>
    </row>
    <row r="42" spans="1:6" x14ac:dyDescent="0.2">
      <c r="A42" s="21" t="s">
        <v>608</v>
      </c>
      <c r="B42" s="21" t="s">
        <v>607</v>
      </c>
      <c r="C42" s="21" t="s">
        <v>104</v>
      </c>
      <c r="D42" s="24">
        <v>1100000</v>
      </c>
      <c r="E42" s="22">
        <v>4189.3500000000004</v>
      </c>
      <c r="F42" s="23">
        <v>1.42520483973065</v>
      </c>
    </row>
    <row r="43" spans="1:6" x14ac:dyDescent="0.2">
      <c r="A43" s="21" t="s">
        <v>677</v>
      </c>
      <c r="B43" s="21" t="s">
        <v>676</v>
      </c>
      <c r="C43" s="21" t="s">
        <v>107</v>
      </c>
      <c r="D43" s="24">
        <v>103841</v>
      </c>
      <c r="E43" s="22">
        <v>4046.579929</v>
      </c>
      <c r="F43" s="23">
        <v>1.3766348715594801</v>
      </c>
    </row>
    <row r="44" spans="1:6" x14ac:dyDescent="0.2">
      <c r="A44" s="21" t="s">
        <v>325</v>
      </c>
      <c r="B44" s="21" t="s">
        <v>324</v>
      </c>
      <c r="C44" s="21" t="s">
        <v>94</v>
      </c>
      <c r="D44" s="24">
        <v>110000</v>
      </c>
      <c r="E44" s="22">
        <v>3836.36</v>
      </c>
      <c r="F44" s="23">
        <v>1.30511865538784</v>
      </c>
    </row>
    <row r="45" spans="1:6" x14ac:dyDescent="0.2">
      <c r="A45" s="21" t="s">
        <v>579</v>
      </c>
      <c r="B45" s="21" t="s">
        <v>578</v>
      </c>
      <c r="C45" s="21" t="s">
        <v>182</v>
      </c>
      <c r="D45" s="24">
        <v>600000</v>
      </c>
      <c r="E45" s="22">
        <v>3814.8</v>
      </c>
      <c r="F45" s="23">
        <v>1.2977840053002201</v>
      </c>
    </row>
    <row r="46" spans="1:6" x14ac:dyDescent="0.2">
      <c r="A46" s="21" t="s">
        <v>679</v>
      </c>
      <c r="B46" s="21" t="s">
        <v>678</v>
      </c>
      <c r="C46" s="21" t="s">
        <v>177</v>
      </c>
      <c r="D46" s="24">
        <v>167328</v>
      </c>
      <c r="E46" s="22">
        <v>3710.5820640000002</v>
      </c>
      <c r="F46" s="23">
        <v>1.2623293627485299</v>
      </c>
    </row>
    <row r="47" spans="1:6" x14ac:dyDescent="0.2">
      <c r="A47" s="21" t="s">
        <v>171</v>
      </c>
      <c r="B47" s="21" t="s">
        <v>170</v>
      </c>
      <c r="C47" s="21" t="s">
        <v>172</v>
      </c>
      <c r="D47" s="24">
        <v>500000</v>
      </c>
      <c r="E47" s="22">
        <v>3695.75</v>
      </c>
      <c r="F47" s="23">
        <v>1.25728353716795</v>
      </c>
    </row>
    <row r="48" spans="1:6" x14ac:dyDescent="0.2">
      <c r="A48" s="21" t="s">
        <v>160</v>
      </c>
      <c r="B48" s="21" t="s">
        <v>159</v>
      </c>
      <c r="C48" s="21" t="s">
        <v>161</v>
      </c>
      <c r="D48" s="24">
        <v>1250000</v>
      </c>
      <c r="E48" s="22">
        <v>3561.875</v>
      </c>
      <c r="F48" s="23">
        <v>1.21173964660761</v>
      </c>
    </row>
    <row r="49" spans="1:9" x14ac:dyDescent="0.2">
      <c r="A49" s="21" t="s">
        <v>128</v>
      </c>
      <c r="B49" s="21" t="s">
        <v>127</v>
      </c>
      <c r="C49" s="21" t="s">
        <v>129</v>
      </c>
      <c r="D49" s="24">
        <v>2700000</v>
      </c>
      <c r="E49" s="22">
        <v>3200.85</v>
      </c>
      <c r="F49" s="23">
        <v>1.0889199783383701</v>
      </c>
    </row>
    <row r="50" spans="1:9" x14ac:dyDescent="0.2">
      <c r="A50" s="21" t="s">
        <v>140</v>
      </c>
      <c r="B50" s="21" t="s">
        <v>139</v>
      </c>
      <c r="C50" s="21" t="s">
        <v>141</v>
      </c>
      <c r="D50" s="24">
        <v>525000</v>
      </c>
      <c r="E50" s="22">
        <v>2827.9124999999999</v>
      </c>
      <c r="F50" s="23">
        <v>0.96204771177743398</v>
      </c>
    </row>
    <row r="51" spans="1:9" x14ac:dyDescent="0.2">
      <c r="A51" s="21" t="s">
        <v>282</v>
      </c>
      <c r="B51" s="21" t="s">
        <v>281</v>
      </c>
      <c r="C51" s="21" t="s">
        <v>107</v>
      </c>
      <c r="D51" s="24">
        <v>100000</v>
      </c>
      <c r="E51" s="22">
        <v>477.8</v>
      </c>
      <c r="F51" s="23">
        <v>0.162546187934478</v>
      </c>
    </row>
    <row r="52" spans="1:9" x14ac:dyDescent="0.2">
      <c r="A52" s="20" t="s">
        <v>25</v>
      </c>
      <c r="B52" s="20"/>
      <c r="C52" s="20"/>
      <c r="D52" s="20"/>
      <c r="E52" s="25">
        <f>SUM(E7:E51)</f>
        <v>274389.19522200001</v>
      </c>
      <c r="F52" s="26">
        <f>SUM(F7:F51)</f>
        <v>93.34641626987289</v>
      </c>
      <c r="G52" s="14"/>
      <c r="H52" s="14"/>
      <c r="I52" s="14"/>
    </row>
    <row r="53" spans="1:9" x14ac:dyDescent="0.2">
      <c r="A53" s="21"/>
      <c r="B53" s="21"/>
      <c r="C53" s="21"/>
      <c r="D53" s="21"/>
      <c r="E53" s="22"/>
      <c r="F53" s="23"/>
    </row>
    <row r="54" spans="1:9" x14ac:dyDescent="0.2">
      <c r="A54" s="20" t="s">
        <v>318</v>
      </c>
      <c r="B54" s="21"/>
      <c r="C54" s="21"/>
      <c r="D54" s="21"/>
      <c r="E54" s="22"/>
      <c r="F54" s="23"/>
    </row>
    <row r="55" spans="1:9" x14ac:dyDescent="0.2">
      <c r="A55" s="21" t="s">
        <v>320</v>
      </c>
      <c r="B55" s="21" t="s">
        <v>319</v>
      </c>
      <c r="C55" s="21" t="s">
        <v>167</v>
      </c>
      <c r="D55" s="24">
        <v>105000</v>
      </c>
      <c r="E55" s="22">
        <v>6161.5138729999999</v>
      </c>
      <c r="F55" s="23">
        <v>2.0961293259973801</v>
      </c>
    </row>
    <row r="56" spans="1:9" x14ac:dyDescent="0.2">
      <c r="A56" s="21" t="s">
        <v>406</v>
      </c>
      <c r="B56" s="21" t="s">
        <v>405</v>
      </c>
      <c r="C56" s="21" t="s">
        <v>167</v>
      </c>
      <c r="D56" s="24">
        <v>200000</v>
      </c>
      <c r="E56" s="22">
        <v>3338.4351000000001</v>
      </c>
      <c r="F56" s="23">
        <v>1.13572603426466</v>
      </c>
    </row>
    <row r="57" spans="1:9" x14ac:dyDescent="0.2">
      <c r="A57" s="20" t="s">
        <v>25</v>
      </c>
      <c r="B57" s="20"/>
      <c r="C57" s="20"/>
      <c r="D57" s="20"/>
      <c r="E57" s="25">
        <f>SUM(E54:E56)</f>
        <v>9499.9489730000005</v>
      </c>
      <c r="F57" s="26">
        <f>SUM(F54:F56)</f>
        <v>3.2318553602620401</v>
      </c>
      <c r="G57" s="14"/>
      <c r="H57" s="14"/>
      <c r="I57" s="14"/>
    </row>
    <row r="58" spans="1:9" x14ac:dyDescent="0.2">
      <c r="A58" s="21"/>
      <c r="B58" s="21"/>
      <c r="C58" s="21"/>
      <c r="D58" s="21"/>
      <c r="E58" s="22"/>
      <c r="F58" s="23"/>
    </row>
    <row r="59" spans="1:9" x14ac:dyDescent="0.2">
      <c r="A59" s="20" t="s">
        <v>26</v>
      </c>
      <c r="B59" s="20"/>
      <c r="C59" s="20"/>
      <c r="D59" s="20"/>
      <c r="E59" s="25">
        <f>E52+E57</f>
        <v>283889.144195</v>
      </c>
      <c r="F59" s="26">
        <f>F52+F57</f>
        <v>96.578271630134935</v>
      </c>
      <c r="G59" s="14"/>
      <c r="H59" s="14"/>
      <c r="I59" s="14"/>
    </row>
    <row r="60" spans="1:9" x14ac:dyDescent="0.2">
      <c r="A60" s="20"/>
      <c r="B60" s="20"/>
      <c r="C60" s="20"/>
      <c r="D60" s="20"/>
      <c r="E60" s="25"/>
      <c r="F60" s="26"/>
      <c r="G60" s="14"/>
      <c r="H60" s="14"/>
      <c r="I60" s="14"/>
    </row>
    <row r="61" spans="1:9" x14ac:dyDescent="0.2">
      <c r="A61" s="20" t="s">
        <v>28</v>
      </c>
      <c r="B61" s="20"/>
      <c r="C61" s="20"/>
      <c r="D61" s="20"/>
      <c r="E61" s="25">
        <f>E63-(E52+E57)</f>
        <v>10058.075405500014</v>
      </c>
      <c r="F61" s="26">
        <f>F63-(F52+F57)</f>
        <v>3.4217283698650647</v>
      </c>
      <c r="G61" s="14"/>
      <c r="H61" s="14"/>
      <c r="I61" s="14"/>
    </row>
    <row r="62" spans="1:9" x14ac:dyDescent="0.2">
      <c r="A62" s="20"/>
      <c r="B62" s="20"/>
      <c r="C62" s="20"/>
      <c r="D62" s="20"/>
      <c r="E62" s="25"/>
      <c r="F62" s="26"/>
      <c r="G62" s="14"/>
      <c r="H62" s="14"/>
      <c r="I62" s="14"/>
    </row>
    <row r="63" spans="1:9" x14ac:dyDescent="0.2">
      <c r="A63" s="27" t="s">
        <v>27</v>
      </c>
      <c r="B63" s="27"/>
      <c r="C63" s="27"/>
      <c r="D63" s="27"/>
      <c r="E63" s="28">
        <v>293947.21960050002</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71</v>
      </c>
      <c r="C68" s="31">
        <v>124.4182</v>
      </c>
      <c r="D68" s="31">
        <v>142.7662</v>
      </c>
    </row>
    <row r="69" spans="1:4" x14ac:dyDescent="0.2">
      <c r="A69" s="7" t="s">
        <v>79</v>
      </c>
      <c r="C69" s="31">
        <v>16.8368</v>
      </c>
      <c r="D69" s="31">
        <v>19.319700000000001</v>
      </c>
    </row>
    <row r="70" spans="1:4" x14ac:dyDescent="0.2">
      <c r="A70" s="7" t="s">
        <v>72</v>
      </c>
      <c r="C70" s="31">
        <v>134.54159999999999</v>
      </c>
      <c r="D70" s="31">
        <v>155.04140000000001</v>
      </c>
    </row>
    <row r="71" spans="1:4" x14ac:dyDescent="0.2">
      <c r="A71" s="7" t="s">
        <v>80</v>
      </c>
      <c r="C71" s="31">
        <v>18.933800000000002</v>
      </c>
      <c r="D71" s="31">
        <v>21.816099999999999</v>
      </c>
    </row>
    <row r="73" spans="1:4" x14ac:dyDescent="0.2">
      <c r="A73" s="7" t="s">
        <v>37</v>
      </c>
    </row>
    <row r="75" spans="1:4" x14ac:dyDescent="0.2">
      <c r="A75" s="14" t="s">
        <v>38</v>
      </c>
      <c r="D75" s="30" t="s">
        <v>39</v>
      </c>
    </row>
    <row r="77" spans="1:4" x14ac:dyDescent="0.2">
      <c r="A77" s="14" t="s">
        <v>272</v>
      </c>
      <c r="D77" s="49">
        <v>0.36030000000000001</v>
      </c>
    </row>
    <row r="79" spans="1:4" x14ac:dyDescent="0.2">
      <c r="A79" s="100" t="s">
        <v>840</v>
      </c>
      <c r="B79" s="100"/>
      <c r="C79" s="100"/>
      <c r="D79" s="30" t="s">
        <v>39</v>
      </c>
    </row>
    <row r="81" spans="1:4" x14ac:dyDescent="0.2">
      <c r="A81" s="57" t="s">
        <v>843</v>
      </c>
      <c r="B81" s="56"/>
      <c r="C81" s="56"/>
      <c r="D81" s="30"/>
    </row>
    <row r="82" spans="1:4" x14ac:dyDescent="0.2">
      <c r="A82" s="56"/>
      <c r="B82" s="56"/>
      <c r="C82" s="56"/>
      <c r="D82" s="30"/>
    </row>
    <row r="83" spans="1:4" x14ac:dyDescent="0.2">
      <c r="A83" s="58" t="s">
        <v>832</v>
      </c>
      <c r="B83" s="58" t="s">
        <v>833</v>
      </c>
      <c r="C83" s="58" t="s">
        <v>834</v>
      </c>
      <c r="D83" s="59" t="s">
        <v>3</v>
      </c>
    </row>
    <row r="84" spans="1:4" x14ac:dyDescent="0.2">
      <c r="A84" s="60" t="s">
        <v>583</v>
      </c>
      <c r="B84" s="61">
        <v>100000</v>
      </c>
      <c r="C84" s="62">
        <v>274.3</v>
      </c>
      <c r="D84" s="63">
        <f>C84/E63</f>
        <v>9.3316072311484257E-4</v>
      </c>
    </row>
    <row r="86" spans="1:4" x14ac:dyDescent="0.2">
      <c r="A86" s="14" t="s">
        <v>814</v>
      </c>
    </row>
    <row r="87" spans="1:4" x14ac:dyDescent="0.2">
      <c r="A87" s="52"/>
    </row>
    <row r="88" spans="1:4" x14ac:dyDescent="0.2">
      <c r="A88" s="53" t="s">
        <v>804</v>
      </c>
    </row>
    <row r="89" spans="1:4" x14ac:dyDescent="0.2">
      <c r="A89" s="54"/>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3" t="s">
        <v>820</v>
      </c>
    </row>
    <row r="103" spans="1:1" x14ac:dyDescent="0.2">
      <c r="A103" s="55"/>
    </row>
    <row r="104" spans="1:1" x14ac:dyDescent="0.2">
      <c r="A104" s="53" t="s">
        <v>805</v>
      </c>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sheetData>
  <mergeCells count="2">
    <mergeCell ref="A1:F1"/>
    <mergeCell ref="A79:C79"/>
  </mergeCells>
  <conditionalFormatting sqref="F2:F3 F219:F65541">
    <cfRule type="cellIs" dxfId="38" priority="2" stopIfTrue="1" operator="between">
      <formula>0.009</formula>
      <formula>-0.009</formula>
    </cfRule>
  </conditionalFormatting>
  <conditionalFormatting sqref="F5:F118">
    <cfRule type="cellIs" dxfId="37"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5"/>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3" t="s">
        <v>18</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85</v>
      </c>
      <c r="B7" s="21" t="s">
        <v>84</v>
      </c>
      <c r="C7" s="21" t="s">
        <v>86</v>
      </c>
      <c r="D7" s="24">
        <v>4291000</v>
      </c>
      <c r="E7" s="22">
        <v>66888.107999999993</v>
      </c>
      <c r="F7" s="23">
        <v>9.5286982319563105</v>
      </c>
    </row>
    <row r="8" spans="1:6" x14ac:dyDescent="0.2">
      <c r="A8" s="21" t="s">
        <v>88</v>
      </c>
      <c r="B8" s="21" t="s">
        <v>87</v>
      </c>
      <c r="C8" s="21" t="s">
        <v>86</v>
      </c>
      <c r="D8" s="24">
        <v>6677392</v>
      </c>
      <c r="E8" s="22">
        <v>62430.2765</v>
      </c>
      <c r="F8" s="23">
        <v>8.8936476616455291</v>
      </c>
    </row>
    <row r="9" spans="1:6" x14ac:dyDescent="0.2">
      <c r="A9" s="21" t="s">
        <v>109</v>
      </c>
      <c r="B9" s="21" t="s">
        <v>108</v>
      </c>
      <c r="C9" s="21" t="s">
        <v>110</v>
      </c>
      <c r="D9" s="24">
        <v>1800000</v>
      </c>
      <c r="E9" s="22">
        <v>42794.1</v>
      </c>
      <c r="F9" s="23">
        <v>6.0963312792187399</v>
      </c>
    </row>
    <row r="10" spans="1:6" x14ac:dyDescent="0.2">
      <c r="A10" s="21" t="s">
        <v>98</v>
      </c>
      <c r="B10" s="21" t="s">
        <v>97</v>
      </c>
      <c r="C10" s="21" t="s">
        <v>94</v>
      </c>
      <c r="D10" s="24">
        <v>2200000</v>
      </c>
      <c r="E10" s="22">
        <v>29499.8</v>
      </c>
      <c r="F10" s="23">
        <v>4.2024614017048396</v>
      </c>
    </row>
    <row r="11" spans="1:6" x14ac:dyDescent="0.2">
      <c r="A11" s="21" t="s">
        <v>237</v>
      </c>
      <c r="B11" s="21" t="s">
        <v>236</v>
      </c>
      <c r="C11" s="21" t="s">
        <v>86</v>
      </c>
      <c r="D11" s="24">
        <v>1425000</v>
      </c>
      <c r="E11" s="22">
        <v>25015.162499999999</v>
      </c>
      <c r="F11" s="23">
        <v>3.5635921214253798</v>
      </c>
    </row>
    <row r="12" spans="1:6" x14ac:dyDescent="0.2">
      <c r="A12" s="21" t="s">
        <v>90</v>
      </c>
      <c r="B12" s="21" t="s">
        <v>89</v>
      </c>
      <c r="C12" s="21" t="s">
        <v>91</v>
      </c>
      <c r="D12" s="24">
        <v>801251</v>
      </c>
      <c r="E12" s="22">
        <v>24912.496090000001</v>
      </c>
      <c r="F12" s="23">
        <v>3.5489665434459798</v>
      </c>
    </row>
    <row r="13" spans="1:6" x14ac:dyDescent="0.2">
      <c r="A13" s="21" t="s">
        <v>96</v>
      </c>
      <c r="B13" s="21" t="s">
        <v>95</v>
      </c>
      <c r="C13" s="21" t="s">
        <v>86</v>
      </c>
      <c r="D13" s="24">
        <v>2226237</v>
      </c>
      <c r="E13" s="22">
        <v>23915.35097</v>
      </c>
      <c r="F13" s="23">
        <v>3.4069159573844399</v>
      </c>
    </row>
    <row r="14" spans="1:6" x14ac:dyDescent="0.2">
      <c r="A14" s="21" t="s">
        <v>153</v>
      </c>
      <c r="B14" s="21" t="s">
        <v>152</v>
      </c>
      <c r="C14" s="21" t="s">
        <v>107</v>
      </c>
      <c r="D14" s="24">
        <v>210000</v>
      </c>
      <c r="E14" s="22">
        <v>22278.27</v>
      </c>
      <c r="F14" s="23">
        <v>3.17370184786876</v>
      </c>
    </row>
    <row r="15" spans="1:6" x14ac:dyDescent="0.2">
      <c r="A15" s="21" t="s">
        <v>664</v>
      </c>
      <c r="B15" s="21" t="s">
        <v>663</v>
      </c>
      <c r="C15" s="21" t="s">
        <v>292</v>
      </c>
      <c r="D15" s="24">
        <v>2000000</v>
      </c>
      <c r="E15" s="22">
        <v>20164</v>
      </c>
      <c r="F15" s="23">
        <v>2.8725086849394401</v>
      </c>
    </row>
    <row r="16" spans="1:6" x14ac:dyDescent="0.2">
      <c r="A16" s="21" t="s">
        <v>220</v>
      </c>
      <c r="B16" s="21" t="s">
        <v>219</v>
      </c>
      <c r="C16" s="21" t="s">
        <v>107</v>
      </c>
      <c r="D16" s="24">
        <v>1150000</v>
      </c>
      <c r="E16" s="22">
        <v>18949.125</v>
      </c>
      <c r="F16" s="23">
        <v>2.6994408914155401</v>
      </c>
    </row>
    <row r="17" spans="1:6" x14ac:dyDescent="0.2">
      <c r="A17" s="21" t="s">
        <v>655</v>
      </c>
      <c r="B17" s="21" t="s">
        <v>654</v>
      </c>
      <c r="C17" s="21" t="s">
        <v>151</v>
      </c>
      <c r="D17" s="24">
        <v>700000</v>
      </c>
      <c r="E17" s="22">
        <v>18937.45</v>
      </c>
      <c r="F17" s="23">
        <v>2.6977777026188399</v>
      </c>
    </row>
    <row r="18" spans="1:6" x14ac:dyDescent="0.2">
      <c r="A18" s="21" t="s">
        <v>93</v>
      </c>
      <c r="B18" s="21" t="s">
        <v>92</v>
      </c>
      <c r="C18" s="21" t="s">
        <v>94</v>
      </c>
      <c r="D18" s="24">
        <v>1225000</v>
      </c>
      <c r="E18" s="22">
        <v>17825.587500000001</v>
      </c>
      <c r="F18" s="23">
        <v>2.5393847901159399</v>
      </c>
    </row>
    <row r="19" spans="1:6" x14ac:dyDescent="0.2">
      <c r="A19" s="21" t="s">
        <v>681</v>
      </c>
      <c r="B19" s="21" t="s">
        <v>680</v>
      </c>
      <c r="C19" s="21" t="s">
        <v>172</v>
      </c>
      <c r="D19" s="24">
        <v>250000</v>
      </c>
      <c r="E19" s="22">
        <v>17804.75</v>
      </c>
      <c r="F19" s="23">
        <v>2.53641633644988</v>
      </c>
    </row>
    <row r="20" spans="1:6" x14ac:dyDescent="0.2">
      <c r="A20" s="21" t="s">
        <v>120</v>
      </c>
      <c r="B20" s="21" t="s">
        <v>119</v>
      </c>
      <c r="C20" s="21" t="s">
        <v>86</v>
      </c>
      <c r="D20" s="24">
        <v>1200000</v>
      </c>
      <c r="E20" s="22">
        <v>17593.2</v>
      </c>
      <c r="F20" s="23">
        <v>2.5062794979109499</v>
      </c>
    </row>
    <row r="21" spans="1:6" x14ac:dyDescent="0.2">
      <c r="A21" s="21" t="s">
        <v>118</v>
      </c>
      <c r="B21" s="21" t="s">
        <v>117</v>
      </c>
      <c r="C21" s="21" t="s">
        <v>86</v>
      </c>
      <c r="D21" s="24">
        <v>3083521</v>
      </c>
      <c r="E21" s="22">
        <v>17414.184850000001</v>
      </c>
      <c r="F21" s="23">
        <v>2.4807774857550999</v>
      </c>
    </row>
    <row r="22" spans="1:6" x14ac:dyDescent="0.2">
      <c r="A22" s="21" t="s">
        <v>106</v>
      </c>
      <c r="B22" s="21" t="s">
        <v>105</v>
      </c>
      <c r="C22" s="21" t="s">
        <v>107</v>
      </c>
      <c r="D22" s="24">
        <v>2400000</v>
      </c>
      <c r="E22" s="22">
        <v>16953.599999999999</v>
      </c>
      <c r="F22" s="23">
        <v>2.41516381873583</v>
      </c>
    </row>
    <row r="23" spans="1:6" x14ac:dyDescent="0.2">
      <c r="A23" s="21" t="s">
        <v>115</v>
      </c>
      <c r="B23" s="21" t="s">
        <v>114</v>
      </c>
      <c r="C23" s="21" t="s">
        <v>116</v>
      </c>
      <c r="D23" s="24">
        <v>1600000</v>
      </c>
      <c r="E23" s="22">
        <v>16235.2</v>
      </c>
      <c r="F23" s="23">
        <v>2.3128225055409999</v>
      </c>
    </row>
    <row r="24" spans="1:6" x14ac:dyDescent="0.2">
      <c r="A24" s="21" t="s">
        <v>134</v>
      </c>
      <c r="B24" s="21" t="s">
        <v>133</v>
      </c>
      <c r="C24" s="21" t="s">
        <v>135</v>
      </c>
      <c r="D24" s="24">
        <v>12000000</v>
      </c>
      <c r="E24" s="22">
        <v>15348</v>
      </c>
      <c r="F24" s="23">
        <v>2.18643440272022</v>
      </c>
    </row>
    <row r="25" spans="1:6" x14ac:dyDescent="0.2">
      <c r="A25" s="21" t="s">
        <v>103</v>
      </c>
      <c r="B25" s="21" t="s">
        <v>102</v>
      </c>
      <c r="C25" s="21" t="s">
        <v>104</v>
      </c>
      <c r="D25" s="24">
        <v>1200000</v>
      </c>
      <c r="E25" s="22">
        <v>14710.2</v>
      </c>
      <c r="F25" s="23">
        <v>2.0955751466572199</v>
      </c>
    </row>
    <row r="26" spans="1:6" x14ac:dyDescent="0.2">
      <c r="A26" s="21" t="s">
        <v>325</v>
      </c>
      <c r="B26" s="21" t="s">
        <v>324</v>
      </c>
      <c r="C26" s="21" t="s">
        <v>94</v>
      </c>
      <c r="D26" s="24">
        <v>400000</v>
      </c>
      <c r="E26" s="22">
        <v>13950.4</v>
      </c>
      <c r="F26" s="23">
        <v>1.9873361018835101</v>
      </c>
    </row>
    <row r="27" spans="1:6" x14ac:dyDescent="0.2">
      <c r="A27" s="21" t="s">
        <v>302</v>
      </c>
      <c r="B27" s="21" t="s">
        <v>301</v>
      </c>
      <c r="C27" s="21" t="s">
        <v>303</v>
      </c>
      <c r="D27" s="24">
        <v>2550000</v>
      </c>
      <c r="E27" s="22">
        <v>13149.075000000001</v>
      </c>
      <c r="F27" s="23">
        <v>1.87318151837036</v>
      </c>
    </row>
    <row r="28" spans="1:6" x14ac:dyDescent="0.2">
      <c r="A28" s="21" t="s">
        <v>677</v>
      </c>
      <c r="B28" s="21" t="s">
        <v>676</v>
      </c>
      <c r="C28" s="21" t="s">
        <v>107</v>
      </c>
      <c r="D28" s="24">
        <v>325000</v>
      </c>
      <c r="E28" s="22">
        <v>12664.924999999999</v>
      </c>
      <c r="F28" s="23">
        <v>1.80421082407293</v>
      </c>
    </row>
    <row r="29" spans="1:6" x14ac:dyDescent="0.2">
      <c r="A29" s="21" t="s">
        <v>672</v>
      </c>
      <c r="B29" s="21" t="s">
        <v>671</v>
      </c>
      <c r="C29" s="21" t="s">
        <v>164</v>
      </c>
      <c r="D29" s="24">
        <v>800000</v>
      </c>
      <c r="E29" s="22">
        <v>11482</v>
      </c>
      <c r="F29" s="23">
        <v>1.63569454078926</v>
      </c>
    </row>
    <row r="30" spans="1:6" x14ac:dyDescent="0.2">
      <c r="A30" s="21" t="s">
        <v>666</v>
      </c>
      <c r="B30" s="21" t="s">
        <v>665</v>
      </c>
      <c r="C30" s="21" t="s">
        <v>182</v>
      </c>
      <c r="D30" s="24">
        <v>200000</v>
      </c>
      <c r="E30" s="22">
        <v>11057.9</v>
      </c>
      <c r="F30" s="23">
        <v>1.5752784064268901</v>
      </c>
    </row>
    <row r="31" spans="1:6" x14ac:dyDescent="0.2">
      <c r="A31" s="21" t="s">
        <v>600</v>
      </c>
      <c r="B31" s="21" t="s">
        <v>599</v>
      </c>
      <c r="C31" s="21" t="s">
        <v>313</v>
      </c>
      <c r="D31" s="24">
        <v>17500000</v>
      </c>
      <c r="E31" s="22">
        <v>10780</v>
      </c>
      <c r="F31" s="23">
        <v>1.53568952706046</v>
      </c>
    </row>
    <row r="32" spans="1:6" x14ac:dyDescent="0.2">
      <c r="A32" s="21" t="s">
        <v>140</v>
      </c>
      <c r="B32" s="21" t="s">
        <v>139</v>
      </c>
      <c r="C32" s="21" t="s">
        <v>141</v>
      </c>
      <c r="D32" s="24">
        <v>2000000</v>
      </c>
      <c r="E32" s="22">
        <v>10773</v>
      </c>
      <c r="F32" s="23">
        <v>1.5346923260688601</v>
      </c>
    </row>
    <row r="33" spans="1:9" x14ac:dyDescent="0.2">
      <c r="A33" s="21" t="s">
        <v>614</v>
      </c>
      <c r="B33" s="21" t="s">
        <v>613</v>
      </c>
      <c r="C33" s="21" t="s">
        <v>313</v>
      </c>
      <c r="D33" s="24">
        <v>600000</v>
      </c>
      <c r="E33" s="22">
        <v>10103.700000000001</v>
      </c>
      <c r="F33" s="23">
        <v>1.43934566554367</v>
      </c>
    </row>
    <row r="34" spans="1:9" x14ac:dyDescent="0.2">
      <c r="A34" s="21" t="s">
        <v>651</v>
      </c>
      <c r="B34" s="21" t="s">
        <v>650</v>
      </c>
      <c r="C34" s="21" t="s">
        <v>164</v>
      </c>
      <c r="D34" s="24">
        <v>1400000</v>
      </c>
      <c r="E34" s="22">
        <v>9670.5</v>
      </c>
      <c r="F34" s="23">
        <v>1.37763316989222</v>
      </c>
    </row>
    <row r="35" spans="1:9" x14ac:dyDescent="0.2">
      <c r="A35" s="21" t="s">
        <v>128</v>
      </c>
      <c r="B35" s="21" t="s">
        <v>127</v>
      </c>
      <c r="C35" s="21" t="s">
        <v>129</v>
      </c>
      <c r="D35" s="24">
        <v>8000000</v>
      </c>
      <c r="E35" s="22">
        <v>9484</v>
      </c>
      <c r="F35" s="23">
        <v>1.35106488633037</v>
      </c>
    </row>
    <row r="36" spans="1:9" x14ac:dyDescent="0.2">
      <c r="A36" s="21" t="s">
        <v>174</v>
      </c>
      <c r="B36" s="21" t="s">
        <v>173</v>
      </c>
      <c r="C36" s="21" t="s">
        <v>104</v>
      </c>
      <c r="D36" s="24">
        <v>200000</v>
      </c>
      <c r="E36" s="22">
        <v>9447.1</v>
      </c>
      <c r="F36" s="23">
        <v>1.34580821253181</v>
      </c>
    </row>
    <row r="37" spans="1:9" x14ac:dyDescent="0.2">
      <c r="A37" s="21" t="s">
        <v>226</v>
      </c>
      <c r="B37" s="21" t="s">
        <v>225</v>
      </c>
      <c r="C37" s="21" t="s">
        <v>227</v>
      </c>
      <c r="D37" s="24">
        <v>350000</v>
      </c>
      <c r="E37" s="22">
        <v>8909.4249999999993</v>
      </c>
      <c r="F37" s="23">
        <v>1.2692124920807599</v>
      </c>
    </row>
    <row r="38" spans="1:9" x14ac:dyDescent="0.2">
      <c r="A38" s="21" t="s">
        <v>670</v>
      </c>
      <c r="B38" s="21" t="s">
        <v>669</v>
      </c>
      <c r="C38" s="21" t="s">
        <v>151</v>
      </c>
      <c r="D38" s="24">
        <v>2100000</v>
      </c>
      <c r="E38" s="22">
        <v>8214.15</v>
      </c>
      <c r="F38" s="23">
        <v>1.17016550359032</v>
      </c>
    </row>
    <row r="39" spans="1:9" x14ac:dyDescent="0.2">
      <c r="A39" s="21" t="s">
        <v>683</v>
      </c>
      <c r="B39" s="21" t="s">
        <v>682</v>
      </c>
      <c r="C39" s="21" t="s">
        <v>104</v>
      </c>
      <c r="D39" s="24">
        <v>350000</v>
      </c>
      <c r="E39" s="22">
        <v>7442.9250000000002</v>
      </c>
      <c r="F39" s="23">
        <v>1.0602988843410499</v>
      </c>
    </row>
    <row r="40" spans="1:9" x14ac:dyDescent="0.2">
      <c r="A40" s="21" t="s">
        <v>388</v>
      </c>
      <c r="B40" s="21" t="s">
        <v>387</v>
      </c>
      <c r="C40" s="21" t="s">
        <v>129</v>
      </c>
      <c r="D40" s="24">
        <v>150000</v>
      </c>
      <c r="E40" s="22">
        <v>6916.5</v>
      </c>
      <c r="F40" s="23">
        <v>0.98530580834078596</v>
      </c>
    </row>
    <row r="41" spans="1:9" x14ac:dyDescent="0.2">
      <c r="A41" s="21" t="s">
        <v>685</v>
      </c>
      <c r="B41" s="21" t="s">
        <v>684</v>
      </c>
      <c r="C41" s="21" t="s">
        <v>292</v>
      </c>
      <c r="D41" s="24">
        <v>1200000</v>
      </c>
      <c r="E41" s="22">
        <v>6456.6</v>
      </c>
      <c r="F41" s="23">
        <v>0.91978970319281705</v>
      </c>
    </row>
    <row r="42" spans="1:9" x14ac:dyDescent="0.2">
      <c r="A42" s="21" t="s">
        <v>662</v>
      </c>
      <c r="B42" s="21" t="s">
        <v>661</v>
      </c>
      <c r="C42" s="21" t="s">
        <v>172</v>
      </c>
      <c r="D42" s="24">
        <v>1200000</v>
      </c>
      <c r="E42" s="22">
        <v>5893.8</v>
      </c>
      <c r="F42" s="23">
        <v>0.83961474346836196</v>
      </c>
    </row>
    <row r="43" spans="1:9" x14ac:dyDescent="0.2">
      <c r="A43" s="21" t="s">
        <v>374</v>
      </c>
      <c r="B43" s="21" t="s">
        <v>373</v>
      </c>
      <c r="C43" s="21" t="s">
        <v>94</v>
      </c>
      <c r="D43" s="24">
        <v>95366</v>
      </c>
      <c r="E43" s="22">
        <v>5493.8922110000003</v>
      </c>
      <c r="F43" s="23">
        <v>0.78264496579144105</v>
      </c>
    </row>
    <row r="44" spans="1:9" x14ac:dyDescent="0.2">
      <c r="A44" s="21" t="s">
        <v>583</v>
      </c>
      <c r="B44" s="21" t="s">
        <v>582</v>
      </c>
      <c r="C44" s="21" t="s">
        <v>172</v>
      </c>
      <c r="D44" s="24">
        <v>1531037</v>
      </c>
      <c r="E44" s="22">
        <v>4199.6344909999998</v>
      </c>
      <c r="F44" s="23">
        <v>0.59826852553901499</v>
      </c>
    </row>
    <row r="45" spans="1:9" x14ac:dyDescent="0.2">
      <c r="A45" s="21" t="s">
        <v>171</v>
      </c>
      <c r="B45" s="21" t="s">
        <v>170</v>
      </c>
      <c r="C45" s="21" t="s">
        <v>172</v>
      </c>
      <c r="D45" s="24">
        <v>280785</v>
      </c>
      <c r="E45" s="22">
        <v>2075.4223280000001</v>
      </c>
      <c r="F45" s="23">
        <v>0.29565902906651598</v>
      </c>
    </row>
    <row r="46" spans="1:9" x14ac:dyDescent="0.2">
      <c r="A46" s="20" t="s">
        <v>25</v>
      </c>
      <c r="B46" s="20"/>
      <c r="C46" s="20"/>
      <c r="D46" s="20"/>
      <c r="E46" s="25">
        <f>SUM(E7:E45)</f>
        <v>667833.81044000015</v>
      </c>
      <c r="F46" s="26">
        <f>SUM(F7:F45)</f>
        <v>95.137791141891356</v>
      </c>
      <c r="G46" s="14"/>
      <c r="H46" s="14"/>
      <c r="I46" s="14"/>
    </row>
    <row r="47" spans="1:9" x14ac:dyDescent="0.2">
      <c r="A47" s="21"/>
      <c r="B47" s="21"/>
      <c r="C47" s="21"/>
      <c r="D47" s="21"/>
      <c r="E47" s="22"/>
      <c r="F47" s="23"/>
    </row>
    <row r="48" spans="1:9" x14ac:dyDescent="0.2">
      <c r="A48" s="20" t="s">
        <v>318</v>
      </c>
      <c r="B48" s="21"/>
      <c r="C48" s="21"/>
      <c r="D48" s="21"/>
      <c r="E48" s="22"/>
      <c r="F48" s="23"/>
    </row>
    <row r="49" spans="1:9" x14ac:dyDescent="0.2">
      <c r="A49" s="21" t="s">
        <v>320</v>
      </c>
      <c r="B49" s="21" t="s">
        <v>319</v>
      </c>
      <c r="C49" s="21" t="s">
        <v>167</v>
      </c>
      <c r="D49" s="24">
        <v>300000</v>
      </c>
      <c r="E49" s="22">
        <v>17604.325349999999</v>
      </c>
      <c r="F49" s="23">
        <v>2.5078643850612199</v>
      </c>
    </row>
    <row r="50" spans="1:9" x14ac:dyDescent="0.2">
      <c r="A50" s="21" t="s">
        <v>406</v>
      </c>
      <c r="B50" s="21" t="s">
        <v>405</v>
      </c>
      <c r="C50" s="21" t="s">
        <v>167</v>
      </c>
      <c r="D50" s="24">
        <v>350000</v>
      </c>
      <c r="E50" s="22">
        <v>5842.2614249999997</v>
      </c>
      <c r="F50" s="23">
        <v>0.83227269802614301</v>
      </c>
    </row>
    <row r="51" spans="1:9" x14ac:dyDescent="0.2">
      <c r="A51" s="20" t="s">
        <v>25</v>
      </c>
      <c r="B51" s="20"/>
      <c r="C51" s="20"/>
      <c r="D51" s="20"/>
      <c r="E51" s="25">
        <f>SUM(E48:E50)</f>
        <v>23446.586775</v>
      </c>
      <c r="F51" s="26">
        <f>SUM(F48:F50)</f>
        <v>3.3401370830873631</v>
      </c>
      <c r="G51" s="14"/>
      <c r="H51" s="14"/>
      <c r="I51" s="14"/>
    </row>
    <row r="52" spans="1:9" x14ac:dyDescent="0.2">
      <c r="A52" s="21"/>
      <c r="B52" s="21"/>
      <c r="C52" s="21"/>
      <c r="D52" s="21"/>
      <c r="E52" s="22"/>
      <c r="F52" s="23"/>
    </row>
    <row r="53" spans="1:9" x14ac:dyDescent="0.2">
      <c r="A53" s="20" t="s">
        <v>26</v>
      </c>
      <c r="B53" s="20"/>
      <c r="C53" s="20"/>
      <c r="D53" s="20"/>
      <c r="E53" s="25">
        <f>E46+E51</f>
        <v>691280.39721500012</v>
      </c>
      <c r="F53" s="26">
        <f>F46+F51</f>
        <v>98.477928224978712</v>
      </c>
      <c r="G53" s="14"/>
      <c r="H53" s="14"/>
      <c r="I53" s="14"/>
    </row>
    <row r="54" spans="1:9" x14ac:dyDescent="0.2">
      <c r="A54" s="20"/>
      <c r="B54" s="20"/>
      <c r="C54" s="20"/>
      <c r="D54" s="20"/>
      <c r="E54" s="25"/>
      <c r="F54" s="26"/>
      <c r="G54" s="14"/>
      <c r="H54" s="14"/>
      <c r="I54" s="14"/>
    </row>
    <row r="55" spans="1:9" x14ac:dyDescent="0.2">
      <c r="A55" s="20" t="s">
        <v>28</v>
      </c>
      <c r="B55" s="20"/>
      <c r="C55" s="20"/>
      <c r="D55" s="20"/>
      <c r="E55" s="25">
        <f>E57-(E46+E51)</f>
        <v>10684.408173399861</v>
      </c>
      <c r="F55" s="26">
        <f>F57-(F46+F51)</f>
        <v>1.5220717750212884</v>
      </c>
      <c r="G55" s="14"/>
      <c r="H55" s="14"/>
      <c r="I55" s="14"/>
    </row>
    <row r="56" spans="1:9" x14ac:dyDescent="0.2">
      <c r="A56" s="20"/>
      <c r="B56" s="20"/>
      <c r="C56" s="20"/>
      <c r="D56" s="20"/>
      <c r="E56" s="25"/>
      <c r="F56" s="26"/>
      <c r="G56" s="14"/>
      <c r="H56" s="14"/>
      <c r="I56" s="14"/>
    </row>
    <row r="57" spans="1:9" x14ac:dyDescent="0.2">
      <c r="A57" s="27" t="s">
        <v>27</v>
      </c>
      <c r="B57" s="27"/>
      <c r="C57" s="27"/>
      <c r="D57" s="27"/>
      <c r="E57" s="28">
        <v>701964.80538839998</v>
      </c>
      <c r="F57" s="29">
        <v>100</v>
      </c>
      <c r="G57" s="14"/>
      <c r="H57" s="14"/>
      <c r="I57" s="14"/>
    </row>
    <row r="59" spans="1:9" x14ac:dyDescent="0.2">
      <c r="A59" s="14" t="s">
        <v>32</v>
      </c>
    </row>
    <row r="60" spans="1:9" x14ac:dyDescent="0.2">
      <c r="A60" s="14" t="s">
        <v>33</v>
      </c>
    </row>
    <row r="61" spans="1:9" x14ac:dyDescent="0.2">
      <c r="A61" s="14" t="s">
        <v>34</v>
      </c>
      <c r="B61" s="14"/>
      <c r="C61" s="30" t="s">
        <v>36</v>
      </c>
      <c r="D61" s="14" t="s">
        <v>35</v>
      </c>
    </row>
    <row r="62" spans="1:9" x14ac:dyDescent="0.2">
      <c r="A62" s="7" t="s">
        <v>71</v>
      </c>
      <c r="C62" s="31">
        <v>715.42520000000002</v>
      </c>
      <c r="D62" s="31">
        <v>789.90660000000003</v>
      </c>
    </row>
    <row r="63" spans="1:9" x14ac:dyDescent="0.2">
      <c r="A63" s="7" t="s">
        <v>79</v>
      </c>
      <c r="C63" s="31">
        <v>39.645600000000002</v>
      </c>
      <c r="D63" s="31">
        <v>43.773000000000003</v>
      </c>
    </row>
    <row r="64" spans="1:9" x14ac:dyDescent="0.2">
      <c r="A64" s="7" t="s">
        <v>72</v>
      </c>
      <c r="C64" s="31">
        <v>778.3075</v>
      </c>
      <c r="D64" s="31">
        <v>863.47339999999997</v>
      </c>
    </row>
    <row r="65" spans="1:4" x14ac:dyDescent="0.2">
      <c r="A65" s="7" t="s">
        <v>80</v>
      </c>
      <c r="C65" s="31">
        <v>45.207000000000001</v>
      </c>
      <c r="D65" s="31">
        <v>50.151299999999999</v>
      </c>
    </row>
    <row r="67" spans="1:4" x14ac:dyDescent="0.2">
      <c r="A67" s="7" t="s">
        <v>37</v>
      </c>
    </row>
    <row r="69" spans="1:4" x14ac:dyDescent="0.2">
      <c r="A69" s="14" t="s">
        <v>38</v>
      </c>
      <c r="D69" s="30" t="s">
        <v>39</v>
      </c>
    </row>
    <row r="71" spans="1:4" x14ac:dyDescent="0.2">
      <c r="A71" s="14" t="s">
        <v>272</v>
      </c>
      <c r="D71" s="49">
        <v>0.31090000000000001</v>
      </c>
    </row>
    <row r="73" spans="1:4" x14ac:dyDescent="0.2">
      <c r="A73" s="100" t="s">
        <v>840</v>
      </c>
      <c r="B73" s="100"/>
      <c r="C73" s="100"/>
      <c r="D73" s="30" t="s">
        <v>39</v>
      </c>
    </row>
    <row r="75" spans="1:4" x14ac:dyDescent="0.2">
      <c r="A75" s="14" t="s">
        <v>809</v>
      </c>
    </row>
    <row r="76" spans="1:4" x14ac:dyDescent="0.2">
      <c r="A76" s="52"/>
    </row>
    <row r="77" spans="1:4" x14ac:dyDescent="0.2">
      <c r="A77" s="53" t="s">
        <v>804</v>
      </c>
    </row>
    <row r="78" spans="1:4" x14ac:dyDescent="0.2">
      <c r="A78" s="54"/>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3" t="s">
        <v>821</v>
      </c>
    </row>
    <row r="92" spans="1:1" x14ac:dyDescent="0.2">
      <c r="A92" s="55"/>
    </row>
    <row r="93" spans="1:1" x14ac:dyDescent="0.2">
      <c r="A93" s="53" t="s">
        <v>805</v>
      </c>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sheetData>
  <mergeCells count="2">
    <mergeCell ref="A1:F1"/>
    <mergeCell ref="A73:C73"/>
  </mergeCells>
  <conditionalFormatting sqref="F2:F3 F208:F65536">
    <cfRule type="cellIs" dxfId="36" priority="2" stopIfTrue="1" operator="between">
      <formula>0.009</formula>
      <formula>-0.009</formula>
    </cfRule>
  </conditionalFormatting>
  <conditionalFormatting sqref="F5:F107">
    <cfRule type="cellIs" dxfId="35"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8"/>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x14ac:dyDescent="0.2">
      <c r="A1" s="93" t="s">
        <v>19</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90</v>
      </c>
      <c r="B7" s="21" t="s">
        <v>89</v>
      </c>
      <c r="C7" s="21" t="s">
        <v>91</v>
      </c>
      <c r="D7" s="24">
        <v>513211</v>
      </c>
      <c r="E7" s="22">
        <v>15956.75641</v>
      </c>
      <c r="F7" s="23">
        <v>9.2591877568986902</v>
      </c>
    </row>
    <row r="8" spans="1:6" x14ac:dyDescent="0.2">
      <c r="A8" s="21" t="s">
        <v>112</v>
      </c>
      <c r="B8" s="21" t="s">
        <v>111</v>
      </c>
      <c r="C8" s="21" t="s">
        <v>113</v>
      </c>
      <c r="D8" s="24">
        <v>4600000</v>
      </c>
      <c r="E8" s="22">
        <v>12019.8</v>
      </c>
      <c r="F8" s="23">
        <v>6.97469975355542</v>
      </c>
    </row>
    <row r="9" spans="1:6" x14ac:dyDescent="0.2">
      <c r="A9" s="21" t="s">
        <v>157</v>
      </c>
      <c r="B9" s="21" t="s">
        <v>156</v>
      </c>
      <c r="C9" s="21" t="s">
        <v>158</v>
      </c>
      <c r="D9" s="24">
        <v>4800000</v>
      </c>
      <c r="E9" s="22">
        <v>9357.6</v>
      </c>
      <c r="F9" s="23">
        <v>5.4299115138247096</v>
      </c>
    </row>
    <row r="10" spans="1:6" x14ac:dyDescent="0.2">
      <c r="A10" s="21" t="s">
        <v>247</v>
      </c>
      <c r="B10" s="21" t="s">
        <v>246</v>
      </c>
      <c r="C10" s="21" t="s">
        <v>113</v>
      </c>
      <c r="D10" s="24">
        <v>3866666</v>
      </c>
      <c r="E10" s="22">
        <v>8079.3986070000001</v>
      </c>
      <c r="F10" s="23">
        <v>4.6882127384082004</v>
      </c>
    </row>
    <row r="11" spans="1:6" x14ac:dyDescent="0.2">
      <c r="A11" s="21" t="s">
        <v>88</v>
      </c>
      <c r="B11" s="21" t="s">
        <v>87</v>
      </c>
      <c r="C11" s="21" t="s">
        <v>86</v>
      </c>
      <c r="D11" s="24">
        <v>800000</v>
      </c>
      <c r="E11" s="22">
        <v>7479.6</v>
      </c>
      <c r="F11" s="23">
        <v>4.3401690774133597</v>
      </c>
    </row>
    <row r="12" spans="1:6" x14ac:dyDescent="0.2">
      <c r="A12" s="21" t="s">
        <v>115</v>
      </c>
      <c r="B12" s="21" t="s">
        <v>114</v>
      </c>
      <c r="C12" s="21" t="s">
        <v>116</v>
      </c>
      <c r="D12" s="24">
        <v>710000</v>
      </c>
      <c r="E12" s="22">
        <v>7204.37</v>
      </c>
      <c r="F12" s="23">
        <v>4.1804620429226897</v>
      </c>
    </row>
    <row r="13" spans="1:6" x14ac:dyDescent="0.2">
      <c r="A13" s="21" t="s">
        <v>100</v>
      </c>
      <c r="B13" s="21" t="s">
        <v>99</v>
      </c>
      <c r="C13" s="21" t="s">
        <v>101</v>
      </c>
      <c r="D13" s="24">
        <v>1119847</v>
      </c>
      <c r="E13" s="22">
        <v>6692.7655960000002</v>
      </c>
      <c r="F13" s="23">
        <v>3.8835946149707499</v>
      </c>
    </row>
    <row r="14" spans="1:6" x14ac:dyDescent="0.2">
      <c r="A14" s="21" t="s">
        <v>649</v>
      </c>
      <c r="B14" s="21" t="s">
        <v>648</v>
      </c>
      <c r="C14" s="21" t="s">
        <v>101</v>
      </c>
      <c r="D14" s="24">
        <v>229407</v>
      </c>
      <c r="E14" s="22">
        <v>6608.1833390000002</v>
      </c>
      <c r="F14" s="23">
        <v>3.8345142769407401</v>
      </c>
    </row>
    <row r="15" spans="1:6" x14ac:dyDescent="0.2">
      <c r="A15" s="21" t="s">
        <v>429</v>
      </c>
      <c r="B15" s="21" t="s">
        <v>428</v>
      </c>
      <c r="C15" s="21" t="s">
        <v>430</v>
      </c>
      <c r="D15" s="24">
        <v>200000</v>
      </c>
      <c r="E15" s="22">
        <v>6390.7</v>
      </c>
      <c r="F15" s="23">
        <v>3.70831575525771</v>
      </c>
    </row>
    <row r="16" spans="1:6" x14ac:dyDescent="0.2">
      <c r="A16" s="21" t="s">
        <v>466</v>
      </c>
      <c r="B16" s="21" t="s">
        <v>465</v>
      </c>
      <c r="C16" s="21" t="s">
        <v>91</v>
      </c>
      <c r="D16" s="24">
        <v>950000</v>
      </c>
      <c r="E16" s="22">
        <v>5536.6</v>
      </c>
      <c r="F16" s="23">
        <v>3.2127092510303799</v>
      </c>
    </row>
    <row r="17" spans="1:6" x14ac:dyDescent="0.2">
      <c r="A17" s="21" t="s">
        <v>109</v>
      </c>
      <c r="B17" s="21" t="s">
        <v>108</v>
      </c>
      <c r="C17" s="21" t="s">
        <v>110</v>
      </c>
      <c r="D17" s="24">
        <v>218000</v>
      </c>
      <c r="E17" s="22">
        <v>5182.8410000000003</v>
      </c>
      <c r="F17" s="23">
        <v>3.00743438704612</v>
      </c>
    </row>
    <row r="18" spans="1:6" x14ac:dyDescent="0.2">
      <c r="A18" s="21" t="s">
        <v>176</v>
      </c>
      <c r="B18" s="21" t="s">
        <v>175</v>
      </c>
      <c r="C18" s="21" t="s">
        <v>177</v>
      </c>
      <c r="D18" s="24">
        <v>575000</v>
      </c>
      <c r="E18" s="22">
        <v>4694.875</v>
      </c>
      <c r="F18" s="23">
        <v>2.72428355758611</v>
      </c>
    </row>
    <row r="19" spans="1:6" x14ac:dyDescent="0.2">
      <c r="A19" s="21" t="s">
        <v>451</v>
      </c>
      <c r="B19" s="21" t="s">
        <v>450</v>
      </c>
      <c r="C19" s="21" t="s">
        <v>425</v>
      </c>
      <c r="D19" s="24">
        <v>510000</v>
      </c>
      <c r="E19" s="22">
        <v>4626.9750000000004</v>
      </c>
      <c r="F19" s="23">
        <v>2.6848833917541999</v>
      </c>
    </row>
    <row r="20" spans="1:6" x14ac:dyDescent="0.2">
      <c r="A20" s="21" t="s">
        <v>134</v>
      </c>
      <c r="B20" s="21" t="s">
        <v>133</v>
      </c>
      <c r="C20" s="21" t="s">
        <v>135</v>
      </c>
      <c r="D20" s="24">
        <v>3500000</v>
      </c>
      <c r="E20" s="22">
        <v>4476.5</v>
      </c>
      <c r="F20" s="23">
        <v>2.5975676339698501</v>
      </c>
    </row>
    <row r="21" spans="1:6" x14ac:dyDescent="0.2">
      <c r="A21" s="21" t="s">
        <v>150</v>
      </c>
      <c r="B21" s="21" t="s">
        <v>149</v>
      </c>
      <c r="C21" s="21" t="s">
        <v>151</v>
      </c>
      <c r="D21" s="24">
        <v>550000</v>
      </c>
      <c r="E21" s="22">
        <v>4268</v>
      </c>
      <c r="F21" s="23">
        <v>2.4765818522915999</v>
      </c>
    </row>
    <row r="22" spans="1:6" x14ac:dyDescent="0.2">
      <c r="A22" s="21" t="s">
        <v>512</v>
      </c>
      <c r="B22" s="21" t="s">
        <v>511</v>
      </c>
      <c r="C22" s="21" t="s">
        <v>101</v>
      </c>
      <c r="D22" s="24">
        <v>750000</v>
      </c>
      <c r="E22" s="22">
        <v>4264.125</v>
      </c>
      <c r="F22" s="23">
        <v>2.4743333155817502</v>
      </c>
    </row>
    <row r="23" spans="1:6" x14ac:dyDescent="0.2">
      <c r="A23" s="21" t="s">
        <v>528</v>
      </c>
      <c r="B23" s="21" t="s">
        <v>527</v>
      </c>
      <c r="C23" s="21" t="s">
        <v>91</v>
      </c>
      <c r="D23" s="24">
        <v>2500000</v>
      </c>
      <c r="E23" s="22">
        <v>4163.75</v>
      </c>
      <c r="F23" s="23">
        <v>2.4160889614524699</v>
      </c>
    </row>
    <row r="24" spans="1:6" x14ac:dyDescent="0.2">
      <c r="A24" s="21" t="s">
        <v>96</v>
      </c>
      <c r="B24" s="21" t="s">
        <v>95</v>
      </c>
      <c r="C24" s="21" t="s">
        <v>86</v>
      </c>
      <c r="D24" s="24">
        <v>350000</v>
      </c>
      <c r="E24" s="22">
        <v>3759.875</v>
      </c>
      <c r="F24" s="23">
        <v>2.1817334095325398</v>
      </c>
    </row>
    <row r="25" spans="1:6" x14ac:dyDescent="0.2">
      <c r="A25" s="21" t="s">
        <v>480</v>
      </c>
      <c r="B25" s="21" t="s">
        <v>479</v>
      </c>
      <c r="C25" s="21" t="s">
        <v>151</v>
      </c>
      <c r="D25" s="24">
        <v>3200000</v>
      </c>
      <c r="E25" s="22">
        <v>3302.4</v>
      </c>
      <c r="F25" s="23">
        <v>1.9162755175744499</v>
      </c>
    </row>
    <row r="26" spans="1:6" x14ac:dyDescent="0.2">
      <c r="A26" s="21" t="s">
        <v>655</v>
      </c>
      <c r="B26" s="21" t="s">
        <v>654</v>
      </c>
      <c r="C26" s="21" t="s">
        <v>151</v>
      </c>
      <c r="D26" s="24">
        <v>115000</v>
      </c>
      <c r="E26" s="22">
        <v>3111.1525000000001</v>
      </c>
      <c r="F26" s="23">
        <v>1.8053008015959799</v>
      </c>
    </row>
    <row r="27" spans="1:6" x14ac:dyDescent="0.2">
      <c r="A27" s="21" t="s">
        <v>626</v>
      </c>
      <c r="B27" s="21" t="s">
        <v>625</v>
      </c>
      <c r="C27" s="21" t="s">
        <v>592</v>
      </c>
      <c r="D27" s="24">
        <v>1625000</v>
      </c>
      <c r="E27" s="22">
        <v>2976.1875</v>
      </c>
      <c r="F27" s="23">
        <v>1.7269849933264101</v>
      </c>
    </row>
    <row r="28" spans="1:6" x14ac:dyDescent="0.2">
      <c r="A28" s="21" t="s">
        <v>563</v>
      </c>
      <c r="B28" s="21" t="s">
        <v>562</v>
      </c>
      <c r="C28" s="21" t="s">
        <v>172</v>
      </c>
      <c r="D28" s="24">
        <v>850000</v>
      </c>
      <c r="E28" s="22">
        <v>2963.95</v>
      </c>
      <c r="F28" s="23">
        <v>1.71988396932982</v>
      </c>
    </row>
    <row r="29" spans="1:6" x14ac:dyDescent="0.2">
      <c r="A29" s="21" t="s">
        <v>118</v>
      </c>
      <c r="B29" s="21" t="s">
        <v>117</v>
      </c>
      <c r="C29" s="21" t="s">
        <v>86</v>
      </c>
      <c r="D29" s="24">
        <v>500000</v>
      </c>
      <c r="E29" s="22">
        <v>2823.75</v>
      </c>
      <c r="F29" s="23">
        <v>1.6385304604986899</v>
      </c>
    </row>
    <row r="30" spans="1:6" x14ac:dyDescent="0.2">
      <c r="A30" s="21" t="s">
        <v>323</v>
      </c>
      <c r="B30" s="21" t="s">
        <v>322</v>
      </c>
      <c r="C30" s="21" t="s">
        <v>113</v>
      </c>
      <c r="D30" s="24">
        <v>5000000</v>
      </c>
      <c r="E30" s="22">
        <v>2720</v>
      </c>
      <c r="F30" s="23">
        <v>1.5783277034285701</v>
      </c>
    </row>
    <row r="31" spans="1:6" x14ac:dyDescent="0.2">
      <c r="A31" s="21" t="s">
        <v>153</v>
      </c>
      <c r="B31" s="21" t="s">
        <v>152</v>
      </c>
      <c r="C31" s="21" t="s">
        <v>107</v>
      </c>
      <c r="D31" s="24">
        <v>25000</v>
      </c>
      <c r="E31" s="22">
        <v>2652.1750000000002</v>
      </c>
      <c r="F31" s="23">
        <v>1.5389710576620099</v>
      </c>
    </row>
    <row r="32" spans="1:6" x14ac:dyDescent="0.2">
      <c r="A32" s="21" t="s">
        <v>464</v>
      </c>
      <c r="B32" s="21" t="s">
        <v>463</v>
      </c>
      <c r="C32" s="21" t="s">
        <v>91</v>
      </c>
      <c r="D32" s="24">
        <v>365000</v>
      </c>
      <c r="E32" s="22">
        <v>2594.7849999999999</v>
      </c>
      <c r="F32" s="23">
        <v>1.5056695036547501</v>
      </c>
    </row>
    <row r="33" spans="1:9" x14ac:dyDescent="0.2">
      <c r="A33" s="21" t="s">
        <v>569</v>
      </c>
      <c r="B33" s="21" t="s">
        <v>568</v>
      </c>
      <c r="C33" s="21" t="s">
        <v>101</v>
      </c>
      <c r="D33" s="24">
        <v>135000</v>
      </c>
      <c r="E33" s="22">
        <v>2577.2849999999999</v>
      </c>
      <c r="F33" s="23">
        <v>1.4955148217392999</v>
      </c>
    </row>
    <row r="34" spans="1:9" x14ac:dyDescent="0.2">
      <c r="A34" s="21" t="s">
        <v>196</v>
      </c>
      <c r="B34" s="21" t="s">
        <v>195</v>
      </c>
      <c r="C34" s="21" t="s">
        <v>161</v>
      </c>
      <c r="D34" s="24">
        <v>83146</v>
      </c>
      <c r="E34" s="22">
        <v>2534.8305289999998</v>
      </c>
      <c r="F34" s="23">
        <v>1.4708798703739701</v>
      </c>
    </row>
    <row r="35" spans="1:9" x14ac:dyDescent="0.2">
      <c r="A35" s="21" t="s">
        <v>125</v>
      </c>
      <c r="B35" s="21" t="s">
        <v>124</v>
      </c>
      <c r="C35" s="21" t="s">
        <v>126</v>
      </c>
      <c r="D35" s="24">
        <v>1700000</v>
      </c>
      <c r="E35" s="22">
        <v>2480.3000000000002</v>
      </c>
      <c r="F35" s="23">
        <v>1.4392375745639301</v>
      </c>
    </row>
    <row r="36" spans="1:9" x14ac:dyDescent="0.2">
      <c r="A36" s="21" t="s">
        <v>640</v>
      </c>
      <c r="B36" s="21" t="s">
        <v>639</v>
      </c>
      <c r="C36" s="21" t="s">
        <v>161</v>
      </c>
      <c r="D36" s="24">
        <v>328012</v>
      </c>
      <c r="E36" s="22">
        <v>2218.1811499999999</v>
      </c>
      <c r="F36" s="23">
        <v>1.2871385148044301</v>
      </c>
    </row>
    <row r="37" spans="1:9" x14ac:dyDescent="0.2">
      <c r="A37" s="21" t="s">
        <v>160</v>
      </c>
      <c r="B37" s="21" t="s">
        <v>159</v>
      </c>
      <c r="C37" s="21" t="s">
        <v>161</v>
      </c>
      <c r="D37" s="24">
        <v>725000</v>
      </c>
      <c r="E37" s="22">
        <v>2065.8874999999998</v>
      </c>
      <c r="F37" s="23">
        <v>1.19876745346206</v>
      </c>
    </row>
    <row r="38" spans="1:9" x14ac:dyDescent="0.2">
      <c r="A38" s="21" t="s">
        <v>148</v>
      </c>
      <c r="B38" s="21" t="s">
        <v>147</v>
      </c>
      <c r="C38" s="21" t="s">
        <v>126</v>
      </c>
      <c r="D38" s="24">
        <v>80000</v>
      </c>
      <c r="E38" s="22">
        <v>1903.84</v>
      </c>
      <c r="F38" s="23">
        <v>1.1047365495939201</v>
      </c>
    </row>
    <row r="39" spans="1:9" x14ac:dyDescent="0.2">
      <c r="A39" s="21" t="s">
        <v>687</v>
      </c>
      <c r="B39" s="21" t="s">
        <v>686</v>
      </c>
      <c r="C39" s="21" t="s">
        <v>313</v>
      </c>
      <c r="D39" s="24">
        <v>500000</v>
      </c>
      <c r="E39" s="22">
        <v>1382.75</v>
      </c>
      <c r="F39" s="23">
        <v>0.80236493820435995</v>
      </c>
    </row>
    <row r="40" spans="1:9" x14ac:dyDescent="0.2">
      <c r="A40" s="21" t="s">
        <v>523</v>
      </c>
      <c r="B40" s="21" t="s">
        <v>522</v>
      </c>
      <c r="C40" s="21" t="s">
        <v>101</v>
      </c>
      <c r="D40" s="24">
        <v>156624</v>
      </c>
      <c r="E40" s="22">
        <v>1373.59248</v>
      </c>
      <c r="F40" s="23">
        <v>0.79705112661954303</v>
      </c>
    </row>
    <row r="41" spans="1:9" x14ac:dyDescent="0.2">
      <c r="A41" s="21" t="s">
        <v>679</v>
      </c>
      <c r="B41" s="21" t="s">
        <v>678</v>
      </c>
      <c r="C41" s="21" t="s">
        <v>177</v>
      </c>
      <c r="D41" s="24">
        <v>55446</v>
      </c>
      <c r="E41" s="22">
        <v>1229.5427729999999</v>
      </c>
      <c r="F41" s="23">
        <v>0.71346375778540005</v>
      </c>
    </row>
    <row r="42" spans="1:9" x14ac:dyDescent="0.2">
      <c r="A42" s="21" t="s">
        <v>689</v>
      </c>
      <c r="B42" s="21" t="s">
        <v>688</v>
      </c>
      <c r="C42" s="21" t="s">
        <v>91</v>
      </c>
      <c r="D42" s="24">
        <v>390000</v>
      </c>
      <c r="E42" s="22">
        <v>1053.1949999999999</v>
      </c>
      <c r="F42" s="23">
        <v>0.61113486971046105</v>
      </c>
    </row>
    <row r="43" spans="1:9" x14ac:dyDescent="0.2">
      <c r="A43" s="21" t="s">
        <v>542</v>
      </c>
      <c r="B43" s="21" t="s">
        <v>541</v>
      </c>
      <c r="C43" s="21" t="s">
        <v>101</v>
      </c>
      <c r="D43" s="24">
        <v>9058</v>
      </c>
      <c r="E43" s="22">
        <v>147.61822599999999</v>
      </c>
      <c r="F43" s="23">
        <v>8.5658064568669104E-2</v>
      </c>
    </row>
    <row r="44" spans="1:9" x14ac:dyDescent="0.2">
      <c r="A44" s="20" t="s">
        <v>25</v>
      </c>
      <c r="B44" s="20"/>
      <c r="C44" s="20"/>
      <c r="D44" s="20"/>
      <c r="E44" s="25">
        <f>SUM(E7:E43)</f>
        <v>162874.13760999998</v>
      </c>
      <c r="F44" s="26">
        <f>SUM(F7:F43)</f>
        <v>94.510574838933991</v>
      </c>
      <c r="G44" s="14"/>
      <c r="H44" s="14"/>
      <c r="I44" s="14"/>
    </row>
    <row r="45" spans="1:9" x14ac:dyDescent="0.2">
      <c r="A45" s="21"/>
      <c r="B45" s="21"/>
      <c r="C45" s="21"/>
      <c r="D45" s="21"/>
      <c r="E45" s="22"/>
      <c r="F45" s="23"/>
    </row>
    <row r="46" spans="1:9" x14ac:dyDescent="0.2">
      <c r="A46" s="20" t="s">
        <v>26</v>
      </c>
      <c r="B46" s="20"/>
      <c r="C46" s="20"/>
      <c r="D46" s="20"/>
      <c r="E46" s="25">
        <f>E44</f>
        <v>162874.13760999998</v>
      </c>
      <c r="F46" s="26">
        <f>F44</f>
        <v>94.510574838933991</v>
      </c>
      <c r="G46" s="14"/>
      <c r="H46" s="14"/>
      <c r="I46" s="14"/>
    </row>
    <row r="47" spans="1:9" x14ac:dyDescent="0.2">
      <c r="A47" s="20"/>
      <c r="B47" s="20"/>
      <c r="C47" s="20"/>
      <c r="D47" s="20"/>
      <c r="E47" s="25"/>
      <c r="F47" s="26"/>
      <c r="G47" s="14"/>
      <c r="H47" s="14"/>
      <c r="I47" s="14"/>
    </row>
    <row r="48" spans="1:9" x14ac:dyDescent="0.2">
      <c r="A48" s="20" t="s">
        <v>28</v>
      </c>
      <c r="B48" s="20"/>
      <c r="C48" s="20"/>
      <c r="D48" s="20"/>
      <c r="E48" s="25">
        <f>E50-(E44)</f>
        <v>9460.1624274000351</v>
      </c>
      <c r="F48" s="26">
        <f>F50-(F44)</f>
        <v>5.4894251610660092</v>
      </c>
      <c r="G48" s="14"/>
      <c r="H48" s="14"/>
      <c r="I48" s="14"/>
    </row>
    <row r="49" spans="1:9" x14ac:dyDescent="0.2">
      <c r="A49" s="20"/>
      <c r="B49" s="20"/>
      <c r="C49" s="20"/>
      <c r="D49" s="20"/>
      <c r="E49" s="25"/>
      <c r="F49" s="26"/>
      <c r="G49" s="14"/>
      <c r="H49" s="14"/>
      <c r="I49" s="14"/>
    </row>
    <row r="50" spans="1:9" x14ac:dyDescent="0.2">
      <c r="A50" s="27" t="s">
        <v>27</v>
      </c>
      <c r="B50" s="27"/>
      <c r="C50" s="27"/>
      <c r="D50" s="27"/>
      <c r="E50" s="28">
        <v>172334.30003740001</v>
      </c>
      <c r="F50" s="29">
        <v>100</v>
      </c>
      <c r="G50" s="14"/>
      <c r="H50" s="14"/>
      <c r="I50" s="14"/>
    </row>
    <row r="52" spans="1:9" x14ac:dyDescent="0.2">
      <c r="A52" s="14" t="s">
        <v>32</v>
      </c>
    </row>
    <row r="53" spans="1:9" x14ac:dyDescent="0.2">
      <c r="A53" s="14" t="s">
        <v>33</v>
      </c>
    </row>
    <row r="54" spans="1:9" x14ac:dyDescent="0.2">
      <c r="A54" s="14" t="s">
        <v>34</v>
      </c>
      <c r="B54" s="14"/>
      <c r="C54" s="30" t="s">
        <v>36</v>
      </c>
      <c r="D54" s="14" t="s">
        <v>35</v>
      </c>
    </row>
    <row r="55" spans="1:9" x14ac:dyDescent="0.2">
      <c r="A55" s="7" t="s">
        <v>71</v>
      </c>
      <c r="C55" s="31">
        <v>75.718000000000004</v>
      </c>
      <c r="D55" s="31">
        <v>99.919899999999998</v>
      </c>
    </row>
    <row r="56" spans="1:9" x14ac:dyDescent="0.2">
      <c r="A56" s="7" t="s">
        <v>79</v>
      </c>
      <c r="C56" s="31">
        <v>28.080300000000001</v>
      </c>
      <c r="D56" s="31">
        <v>37.055700000000002</v>
      </c>
    </row>
    <row r="57" spans="1:9" x14ac:dyDescent="0.2">
      <c r="A57" s="7" t="s">
        <v>72</v>
      </c>
      <c r="C57" s="31">
        <v>85.143799999999999</v>
      </c>
      <c r="D57" s="31">
        <v>112.982</v>
      </c>
    </row>
    <row r="58" spans="1:9" x14ac:dyDescent="0.2">
      <c r="A58" s="7" t="s">
        <v>80</v>
      </c>
      <c r="C58" s="31">
        <v>33.2637</v>
      </c>
      <c r="D58" s="31">
        <v>44.137599999999999</v>
      </c>
    </row>
    <row r="60" spans="1:9" x14ac:dyDescent="0.2">
      <c r="A60" s="7" t="s">
        <v>37</v>
      </c>
    </row>
    <row r="62" spans="1:9" x14ac:dyDescent="0.2">
      <c r="A62" s="14" t="s">
        <v>38</v>
      </c>
      <c r="D62" s="30" t="s">
        <v>39</v>
      </c>
    </row>
    <row r="64" spans="1:9" x14ac:dyDescent="0.2">
      <c r="A64" s="14" t="s">
        <v>272</v>
      </c>
      <c r="D64" s="49">
        <v>0.18720000000000001</v>
      </c>
    </row>
    <row r="66" spans="1:4" x14ac:dyDescent="0.2">
      <c r="A66" s="100" t="s">
        <v>840</v>
      </c>
      <c r="B66" s="100"/>
      <c r="C66" s="100"/>
      <c r="D66" s="30" t="s">
        <v>39</v>
      </c>
    </row>
    <row r="68" spans="1:4" x14ac:dyDescent="0.2">
      <c r="A68" s="14" t="s">
        <v>809</v>
      </c>
    </row>
    <row r="69" spans="1:4" x14ac:dyDescent="0.2">
      <c r="A69" s="52"/>
    </row>
    <row r="70" spans="1:4" x14ac:dyDescent="0.2">
      <c r="A70" s="53" t="s">
        <v>804</v>
      </c>
    </row>
    <row r="71" spans="1:4" x14ac:dyDescent="0.2">
      <c r="A71" s="54"/>
    </row>
    <row r="72" spans="1:4" x14ac:dyDescent="0.2">
      <c r="A72" s="55"/>
    </row>
    <row r="73" spans="1:4" x14ac:dyDescent="0.2">
      <c r="A73" s="55"/>
    </row>
    <row r="74" spans="1:4" x14ac:dyDescent="0.2">
      <c r="A74" s="55"/>
    </row>
    <row r="75" spans="1:4" x14ac:dyDescent="0.2">
      <c r="A75" s="55"/>
    </row>
    <row r="76" spans="1:4" x14ac:dyDescent="0.2">
      <c r="A76" s="55"/>
    </row>
    <row r="77" spans="1:4" x14ac:dyDescent="0.2">
      <c r="A77" s="55"/>
    </row>
    <row r="78" spans="1:4" x14ac:dyDescent="0.2">
      <c r="A78" s="55"/>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3" t="s">
        <v>822</v>
      </c>
    </row>
    <row r="85" spans="1:1" x14ac:dyDescent="0.2">
      <c r="A85" s="55"/>
    </row>
    <row r="86" spans="1:1" x14ac:dyDescent="0.2">
      <c r="A86" s="53" t="s">
        <v>805</v>
      </c>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sheetData>
  <mergeCells count="2">
    <mergeCell ref="A1:F1"/>
    <mergeCell ref="A66:C66"/>
  </mergeCells>
  <conditionalFormatting sqref="F2:F3 F201:F65536">
    <cfRule type="cellIs" dxfId="34" priority="2" stopIfTrue="1" operator="between">
      <formula>0.009</formula>
      <formula>-0.009</formula>
    </cfRule>
  </conditionalFormatting>
  <conditionalFormatting sqref="F5:F100">
    <cfRule type="cellIs" dxfId="33"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6"/>
  <sheetViews>
    <sheetView workbookViewId="0">
      <selection sqref="A1:F1"/>
    </sheetView>
  </sheetViews>
  <sheetFormatPr defaultColWidth="9.140625" defaultRowHeight="11.25" x14ac:dyDescent="0.2"/>
  <cols>
    <col min="1" max="1" width="38.7109375" style="7" bestFit="1" customWidth="1"/>
    <col min="2" max="2" width="33.85546875" style="7" bestFit="1" customWidth="1"/>
    <col min="3" max="3" width="25.5703125" style="7" bestFit="1" customWidth="1"/>
    <col min="4" max="4" width="15.28515625" style="7" bestFit="1" customWidth="1"/>
    <col min="5" max="5" width="23" style="10" customWidth="1"/>
    <col min="6" max="6" width="14.7109375" style="11" bestFit="1" customWidth="1"/>
    <col min="7" max="16384" width="9.140625" style="7"/>
  </cols>
  <sheetData>
    <row r="1" spans="1:6" s="1" customFormat="1" ht="15" x14ac:dyDescent="0.2">
      <c r="A1" s="93" t="s">
        <v>20</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88</v>
      </c>
      <c r="B7" s="21" t="s">
        <v>87</v>
      </c>
      <c r="C7" s="21" t="s">
        <v>86</v>
      </c>
      <c r="D7" s="24">
        <v>66151</v>
      </c>
      <c r="E7" s="22">
        <v>618.47877449999999</v>
      </c>
      <c r="F7" s="23">
        <v>2.35811848319572</v>
      </c>
    </row>
    <row r="8" spans="1:6" x14ac:dyDescent="0.2">
      <c r="A8" s="21" t="s">
        <v>128</v>
      </c>
      <c r="B8" s="21" t="s">
        <v>127</v>
      </c>
      <c r="C8" s="21" t="s">
        <v>129</v>
      </c>
      <c r="D8" s="24">
        <v>479059</v>
      </c>
      <c r="E8" s="22">
        <v>567.92444450000005</v>
      </c>
      <c r="F8" s="23">
        <v>2.16536635508113</v>
      </c>
    </row>
    <row r="9" spans="1:6" x14ac:dyDescent="0.2">
      <c r="A9" s="21" t="s">
        <v>85</v>
      </c>
      <c r="B9" s="21" t="s">
        <v>84</v>
      </c>
      <c r="C9" s="21" t="s">
        <v>86</v>
      </c>
      <c r="D9" s="24">
        <v>34973</v>
      </c>
      <c r="E9" s="22">
        <v>545.15912400000002</v>
      </c>
      <c r="F9" s="23">
        <v>2.0785673811141998</v>
      </c>
    </row>
    <row r="10" spans="1:6" x14ac:dyDescent="0.2">
      <c r="A10" s="21" t="s">
        <v>575</v>
      </c>
      <c r="B10" s="21" t="s">
        <v>574</v>
      </c>
      <c r="C10" s="21" t="s">
        <v>425</v>
      </c>
      <c r="D10" s="24">
        <v>34595</v>
      </c>
      <c r="E10" s="22">
        <v>484.62405749999999</v>
      </c>
      <c r="F10" s="23">
        <v>1.8477609814757701</v>
      </c>
    </row>
    <row r="11" spans="1:6" x14ac:dyDescent="0.2">
      <c r="A11" s="21" t="s">
        <v>651</v>
      </c>
      <c r="B11" s="21" t="s">
        <v>650</v>
      </c>
      <c r="C11" s="21" t="s">
        <v>164</v>
      </c>
      <c r="D11" s="24">
        <v>65188</v>
      </c>
      <c r="E11" s="22">
        <v>450.28611000000001</v>
      </c>
      <c r="F11" s="23">
        <v>1.7168382206418</v>
      </c>
    </row>
    <row r="12" spans="1:6" x14ac:dyDescent="0.2">
      <c r="A12" s="21" t="s">
        <v>691</v>
      </c>
      <c r="B12" s="21" t="s">
        <v>690</v>
      </c>
      <c r="C12" s="21" t="s">
        <v>141</v>
      </c>
      <c r="D12" s="24">
        <v>44932</v>
      </c>
      <c r="E12" s="22">
        <v>422.69779</v>
      </c>
      <c r="F12" s="23">
        <v>1.6116502497774601</v>
      </c>
    </row>
    <row r="13" spans="1:6" x14ac:dyDescent="0.2">
      <c r="A13" s="21" t="s">
        <v>90</v>
      </c>
      <c r="B13" s="21" t="s">
        <v>89</v>
      </c>
      <c r="C13" s="21" t="s">
        <v>91</v>
      </c>
      <c r="D13" s="24">
        <v>12716</v>
      </c>
      <c r="E13" s="22">
        <v>395.36587200000002</v>
      </c>
      <c r="F13" s="23">
        <v>1.50743988125011</v>
      </c>
    </row>
    <row r="14" spans="1:6" x14ac:dyDescent="0.2">
      <c r="A14" s="21" t="s">
        <v>137</v>
      </c>
      <c r="B14" s="21" t="s">
        <v>136</v>
      </c>
      <c r="C14" s="21" t="s">
        <v>138</v>
      </c>
      <c r="D14" s="24">
        <v>36504</v>
      </c>
      <c r="E14" s="22">
        <v>382.87220400000001</v>
      </c>
      <c r="F14" s="23">
        <v>1.45980437515286</v>
      </c>
    </row>
    <row r="15" spans="1:6" x14ac:dyDescent="0.2">
      <c r="A15" s="21" t="s">
        <v>109</v>
      </c>
      <c r="B15" s="21" t="s">
        <v>108</v>
      </c>
      <c r="C15" s="21" t="s">
        <v>110</v>
      </c>
      <c r="D15" s="24">
        <v>14549</v>
      </c>
      <c r="E15" s="22">
        <v>345.89520049999999</v>
      </c>
      <c r="F15" s="23">
        <v>1.3188194957978101</v>
      </c>
    </row>
    <row r="16" spans="1:6" x14ac:dyDescent="0.2">
      <c r="A16" s="21" t="s">
        <v>581</v>
      </c>
      <c r="B16" s="21" t="s">
        <v>580</v>
      </c>
      <c r="C16" s="21" t="s">
        <v>144</v>
      </c>
      <c r="D16" s="24">
        <v>77945</v>
      </c>
      <c r="E16" s="22">
        <v>328.69406500000002</v>
      </c>
      <c r="F16" s="23">
        <v>1.2532354899646301</v>
      </c>
    </row>
    <row r="17" spans="1:9" x14ac:dyDescent="0.2">
      <c r="A17" s="21" t="s">
        <v>106</v>
      </c>
      <c r="B17" s="21" t="s">
        <v>105</v>
      </c>
      <c r="C17" s="21" t="s">
        <v>107</v>
      </c>
      <c r="D17" s="24">
        <v>35868</v>
      </c>
      <c r="E17" s="22">
        <v>253.37155200000001</v>
      </c>
      <c r="F17" s="23">
        <v>0.96604793005258505</v>
      </c>
    </row>
    <row r="18" spans="1:9" x14ac:dyDescent="0.2">
      <c r="A18" s="21" t="s">
        <v>163</v>
      </c>
      <c r="B18" s="21" t="s">
        <v>162</v>
      </c>
      <c r="C18" s="21" t="s">
        <v>164</v>
      </c>
      <c r="D18" s="24">
        <v>40534</v>
      </c>
      <c r="E18" s="22">
        <v>228.044284</v>
      </c>
      <c r="F18" s="23">
        <v>0.86948083468551296</v>
      </c>
    </row>
    <row r="19" spans="1:9" x14ac:dyDescent="0.2">
      <c r="A19" s="21" t="s">
        <v>456</v>
      </c>
      <c r="B19" s="21" t="s">
        <v>455</v>
      </c>
      <c r="C19" s="21" t="s">
        <v>313</v>
      </c>
      <c r="D19" s="24">
        <v>6623</v>
      </c>
      <c r="E19" s="22">
        <v>222.95004900000001</v>
      </c>
      <c r="F19" s="23">
        <v>0.850057678699353</v>
      </c>
    </row>
    <row r="20" spans="1:9" x14ac:dyDescent="0.2">
      <c r="A20" s="20" t="s">
        <v>25</v>
      </c>
      <c r="B20" s="20"/>
      <c r="C20" s="20"/>
      <c r="D20" s="20"/>
      <c r="E20" s="25">
        <f>SUM(E7:E19)</f>
        <v>5246.3635269999995</v>
      </c>
      <c r="F20" s="26">
        <f>SUM(F7:F19)</f>
        <v>20.003187356888947</v>
      </c>
      <c r="G20" s="14"/>
      <c r="H20" s="14"/>
      <c r="I20" s="14"/>
    </row>
    <row r="21" spans="1:9" x14ac:dyDescent="0.2">
      <c r="A21" s="21"/>
      <c r="B21" s="21"/>
      <c r="C21" s="21"/>
      <c r="D21" s="21"/>
      <c r="E21" s="22"/>
      <c r="F21" s="23"/>
    </row>
    <row r="22" spans="1:9" x14ac:dyDescent="0.2">
      <c r="A22" s="20" t="s">
        <v>318</v>
      </c>
      <c r="B22" s="21"/>
      <c r="C22" s="21"/>
      <c r="D22" s="21"/>
      <c r="E22" s="22"/>
      <c r="F22" s="23"/>
    </row>
    <row r="23" spans="1:9" x14ac:dyDescent="0.2">
      <c r="A23" s="21" t="s">
        <v>693</v>
      </c>
      <c r="B23" s="21" t="s">
        <v>692</v>
      </c>
      <c r="C23" s="21" t="s">
        <v>340</v>
      </c>
      <c r="D23" s="24">
        <v>179000</v>
      </c>
      <c r="E23" s="22">
        <v>2747.233565</v>
      </c>
      <c r="F23" s="23">
        <v>10.474574899549999</v>
      </c>
    </row>
    <row r="24" spans="1:9" x14ac:dyDescent="0.2">
      <c r="A24" s="21" t="s">
        <v>695</v>
      </c>
      <c r="B24" s="21" t="s">
        <v>694</v>
      </c>
      <c r="C24" s="21" t="s">
        <v>340</v>
      </c>
      <c r="D24" s="24">
        <v>58442</v>
      </c>
      <c r="E24" s="22">
        <v>2731.9961790000002</v>
      </c>
      <c r="F24" s="23">
        <v>10.416478222600601</v>
      </c>
    </row>
    <row r="25" spans="1:9" x14ac:dyDescent="0.2">
      <c r="A25" s="21" t="s">
        <v>416</v>
      </c>
      <c r="B25" s="21" t="s">
        <v>415</v>
      </c>
      <c r="C25" s="21" t="s">
        <v>94</v>
      </c>
      <c r="D25" s="24">
        <v>45900</v>
      </c>
      <c r="E25" s="22">
        <v>1602.517429</v>
      </c>
      <c r="F25" s="23">
        <v>6.1100333993243297</v>
      </c>
    </row>
    <row r="26" spans="1:9" x14ac:dyDescent="0.2">
      <c r="A26" s="21" t="s">
        <v>697</v>
      </c>
      <c r="B26" s="21" t="s">
        <v>696</v>
      </c>
      <c r="C26" s="21" t="s">
        <v>164</v>
      </c>
      <c r="D26" s="24">
        <v>194000</v>
      </c>
      <c r="E26" s="22">
        <v>1396.0595699999999</v>
      </c>
      <c r="F26" s="23">
        <v>5.3228566789874003</v>
      </c>
    </row>
    <row r="27" spans="1:9" x14ac:dyDescent="0.2">
      <c r="A27" s="21" t="s">
        <v>418</v>
      </c>
      <c r="B27" s="21" t="s">
        <v>417</v>
      </c>
      <c r="C27" s="21" t="s">
        <v>129</v>
      </c>
      <c r="D27" s="24">
        <v>104904</v>
      </c>
      <c r="E27" s="22">
        <v>814.83067359999995</v>
      </c>
      <c r="F27" s="23">
        <v>3.1067634837498801</v>
      </c>
    </row>
    <row r="28" spans="1:9" x14ac:dyDescent="0.2">
      <c r="A28" s="21" t="s">
        <v>699</v>
      </c>
      <c r="B28" s="21" t="s">
        <v>698</v>
      </c>
      <c r="C28" s="21" t="s">
        <v>86</v>
      </c>
      <c r="D28" s="24">
        <v>1336900</v>
      </c>
      <c r="E28" s="22">
        <v>645.01594669999997</v>
      </c>
      <c r="F28" s="23">
        <v>2.4592986672807</v>
      </c>
    </row>
    <row r="29" spans="1:9" x14ac:dyDescent="0.2">
      <c r="A29" s="21" t="s">
        <v>355</v>
      </c>
      <c r="B29" s="21" t="s">
        <v>354</v>
      </c>
      <c r="C29" s="21" t="s">
        <v>107</v>
      </c>
      <c r="D29" s="24">
        <v>5145</v>
      </c>
      <c r="E29" s="22">
        <v>608.88370650000002</v>
      </c>
      <c r="F29" s="23">
        <v>2.3215346776858001</v>
      </c>
    </row>
    <row r="30" spans="1:9" x14ac:dyDescent="0.2">
      <c r="A30" s="21" t="s">
        <v>701</v>
      </c>
      <c r="B30" s="21" t="s">
        <v>700</v>
      </c>
      <c r="C30" s="21" t="s">
        <v>340</v>
      </c>
      <c r="D30" s="24">
        <v>6380</v>
      </c>
      <c r="E30" s="22">
        <v>548.56095689999995</v>
      </c>
      <c r="F30" s="23">
        <v>2.0915377939545099</v>
      </c>
    </row>
    <row r="31" spans="1:9" x14ac:dyDescent="0.2">
      <c r="A31" s="21" t="s">
        <v>703</v>
      </c>
      <c r="B31" s="21" t="s">
        <v>702</v>
      </c>
      <c r="C31" s="21" t="s">
        <v>86</v>
      </c>
      <c r="D31" s="24">
        <v>26900</v>
      </c>
      <c r="E31" s="22">
        <v>532.9456093</v>
      </c>
      <c r="F31" s="23">
        <v>2.03200003564283</v>
      </c>
    </row>
    <row r="32" spans="1:9" x14ac:dyDescent="0.2">
      <c r="A32" s="21" t="s">
        <v>705</v>
      </c>
      <c r="B32" s="21" t="s">
        <v>704</v>
      </c>
      <c r="C32" s="21" t="s">
        <v>138</v>
      </c>
      <c r="D32" s="24">
        <v>360500</v>
      </c>
      <c r="E32" s="22">
        <v>531.93140979999998</v>
      </c>
      <c r="F32" s="23">
        <v>2.0281331243029399</v>
      </c>
    </row>
    <row r="33" spans="1:6" x14ac:dyDescent="0.2">
      <c r="A33" s="21" t="s">
        <v>707</v>
      </c>
      <c r="B33" s="21" t="s">
        <v>706</v>
      </c>
      <c r="C33" s="21" t="s">
        <v>129</v>
      </c>
      <c r="D33" s="24">
        <v>3150600</v>
      </c>
      <c r="E33" s="22">
        <v>486.08501919999998</v>
      </c>
      <c r="F33" s="23">
        <v>1.8533312951713301</v>
      </c>
    </row>
    <row r="34" spans="1:6" x14ac:dyDescent="0.2">
      <c r="A34" s="21" t="s">
        <v>709</v>
      </c>
      <c r="B34" s="21" t="s">
        <v>708</v>
      </c>
      <c r="C34" s="21" t="s">
        <v>129</v>
      </c>
      <c r="D34" s="24">
        <v>56000</v>
      </c>
      <c r="E34" s="22">
        <v>474.13666189999998</v>
      </c>
      <c r="F34" s="23">
        <v>1.8077749343799201</v>
      </c>
    </row>
    <row r="35" spans="1:6" x14ac:dyDescent="0.2">
      <c r="A35" s="21" t="s">
        <v>711</v>
      </c>
      <c r="B35" s="21" t="s">
        <v>710</v>
      </c>
      <c r="C35" s="21" t="s">
        <v>433</v>
      </c>
      <c r="D35" s="24">
        <v>1465</v>
      </c>
      <c r="E35" s="22">
        <v>471.3016811</v>
      </c>
      <c r="F35" s="23">
        <v>1.7969657992897301</v>
      </c>
    </row>
    <row r="36" spans="1:6" x14ac:dyDescent="0.2">
      <c r="A36" s="21" t="s">
        <v>713</v>
      </c>
      <c r="B36" s="21" t="s">
        <v>712</v>
      </c>
      <c r="C36" s="21" t="s">
        <v>101</v>
      </c>
      <c r="D36" s="24">
        <v>297000</v>
      </c>
      <c r="E36" s="22">
        <v>455.35825349999999</v>
      </c>
      <c r="F36" s="23">
        <v>1.73617714677785</v>
      </c>
    </row>
    <row r="37" spans="1:6" x14ac:dyDescent="0.2">
      <c r="A37" s="21" t="s">
        <v>715</v>
      </c>
      <c r="B37" s="21" t="s">
        <v>714</v>
      </c>
      <c r="C37" s="21" t="s">
        <v>161</v>
      </c>
      <c r="D37" s="24">
        <v>74800</v>
      </c>
      <c r="E37" s="22">
        <v>451.7566223</v>
      </c>
      <c r="F37" s="23">
        <v>1.7224449485965301</v>
      </c>
    </row>
    <row r="38" spans="1:6" x14ac:dyDescent="0.2">
      <c r="A38" s="21" t="s">
        <v>717</v>
      </c>
      <c r="B38" s="21" t="s">
        <v>716</v>
      </c>
      <c r="C38" s="21" t="s">
        <v>172</v>
      </c>
      <c r="D38" s="24">
        <v>35545</v>
      </c>
      <c r="E38" s="22">
        <v>437.6545261</v>
      </c>
      <c r="F38" s="23">
        <v>1.66867687267847</v>
      </c>
    </row>
    <row r="39" spans="1:6" x14ac:dyDescent="0.2">
      <c r="A39" s="21" t="s">
        <v>719</v>
      </c>
      <c r="B39" s="21" t="s">
        <v>718</v>
      </c>
      <c r="C39" s="21" t="s">
        <v>340</v>
      </c>
      <c r="D39" s="24">
        <v>1416</v>
      </c>
      <c r="E39" s="22">
        <v>429.16953969999997</v>
      </c>
      <c r="F39" s="23">
        <v>1.63632555508365</v>
      </c>
    </row>
    <row r="40" spans="1:6" x14ac:dyDescent="0.2">
      <c r="A40" s="21" t="s">
        <v>721</v>
      </c>
      <c r="B40" s="21" t="s">
        <v>720</v>
      </c>
      <c r="C40" s="21" t="s">
        <v>172</v>
      </c>
      <c r="D40" s="24">
        <v>14000</v>
      </c>
      <c r="E40" s="22">
        <v>414.34641449999998</v>
      </c>
      <c r="F40" s="23">
        <v>1.57980836006576</v>
      </c>
    </row>
    <row r="41" spans="1:6" x14ac:dyDescent="0.2">
      <c r="A41" s="21" t="s">
        <v>723</v>
      </c>
      <c r="B41" s="21" t="s">
        <v>722</v>
      </c>
      <c r="C41" s="21" t="s">
        <v>129</v>
      </c>
      <c r="D41" s="24">
        <v>41890</v>
      </c>
      <c r="E41" s="22">
        <v>405.21067820000002</v>
      </c>
      <c r="F41" s="23">
        <v>1.5449758815477199</v>
      </c>
    </row>
    <row r="42" spans="1:6" x14ac:dyDescent="0.2">
      <c r="A42" s="21" t="s">
        <v>339</v>
      </c>
      <c r="B42" s="21" t="s">
        <v>338</v>
      </c>
      <c r="C42" s="21" t="s">
        <v>340</v>
      </c>
      <c r="D42" s="24">
        <v>16000</v>
      </c>
      <c r="E42" s="22">
        <v>402.17820460000002</v>
      </c>
      <c r="F42" s="23">
        <v>1.5334137514621</v>
      </c>
    </row>
    <row r="43" spans="1:6" x14ac:dyDescent="0.2">
      <c r="A43" s="21" t="s">
        <v>725</v>
      </c>
      <c r="B43" s="21" t="s">
        <v>724</v>
      </c>
      <c r="C43" s="21" t="s">
        <v>726</v>
      </c>
      <c r="D43" s="24">
        <v>147000</v>
      </c>
      <c r="E43" s="22">
        <v>384.52602860000002</v>
      </c>
      <c r="F43" s="23">
        <v>1.4661100310913</v>
      </c>
    </row>
    <row r="44" spans="1:6" x14ac:dyDescent="0.2">
      <c r="A44" s="21" t="s">
        <v>728</v>
      </c>
      <c r="B44" s="21" t="s">
        <v>727</v>
      </c>
      <c r="C44" s="21" t="s">
        <v>129</v>
      </c>
      <c r="D44" s="24">
        <v>32962</v>
      </c>
      <c r="E44" s="22">
        <v>375.50895459999998</v>
      </c>
      <c r="F44" s="23">
        <v>1.4317299848545799</v>
      </c>
    </row>
    <row r="45" spans="1:6" x14ac:dyDescent="0.2">
      <c r="A45" s="21" t="s">
        <v>730</v>
      </c>
      <c r="B45" s="21" t="s">
        <v>729</v>
      </c>
      <c r="C45" s="21" t="s">
        <v>104</v>
      </c>
      <c r="D45" s="24">
        <v>80000</v>
      </c>
      <c r="E45" s="22">
        <v>371.5536803</v>
      </c>
      <c r="F45" s="23">
        <v>1.4166494262040701</v>
      </c>
    </row>
    <row r="46" spans="1:6" x14ac:dyDescent="0.2">
      <c r="A46" s="21" t="s">
        <v>732</v>
      </c>
      <c r="B46" s="21" t="s">
        <v>731</v>
      </c>
      <c r="C46" s="21" t="s">
        <v>177</v>
      </c>
      <c r="D46" s="24">
        <v>995101</v>
      </c>
      <c r="E46" s="22">
        <v>347.71032789999998</v>
      </c>
      <c r="F46" s="23">
        <v>1.3257401625171401</v>
      </c>
    </row>
    <row r="47" spans="1:6" x14ac:dyDescent="0.2">
      <c r="A47" s="21" t="s">
        <v>734</v>
      </c>
      <c r="B47" s="21" t="s">
        <v>733</v>
      </c>
      <c r="C47" s="21" t="s">
        <v>86</v>
      </c>
      <c r="D47" s="24">
        <v>117000</v>
      </c>
      <c r="E47" s="22">
        <v>341.0286236</v>
      </c>
      <c r="F47" s="23">
        <v>1.3002643482148399</v>
      </c>
    </row>
    <row r="48" spans="1:6" x14ac:dyDescent="0.2">
      <c r="A48" s="21" t="s">
        <v>736</v>
      </c>
      <c r="B48" s="21" t="s">
        <v>735</v>
      </c>
      <c r="C48" s="21" t="s">
        <v>343</v>
      </c>
      <c r="D48" s="24">
        <v>9053</v>
      </c>
      <c r="E48" s="22">
        <v>325.9297679</v>
      </c>
      <c r="F48" s="23">
        <v>1.2426958556985701</v>
      </c>
    </row>
    <row r="49" spans="1:9" x14ac:dyDescent="0.2">
      <c r="A49" s="21" t="s">
        <v>738</v>
      </c>
      <c r="B49" s="21" t="s">
        <v>737</v>
      </c>
      <c r="C49" s="21" t="s">
        <v>164</v>
      </c>
      <c r="D49" s="24">
        <v>83310</v>
      </c>
      <c r="E49" s="22">
        <v>320.21521139999999</v>
      </c>
      <c r="F49" s="23">
        <v>1.2209075553372299</v>
      </c>
    </row>
    <row r="50" spans="1:9" x14ac:dyDescent="0.2">
      <c r="A50" s="21" t="s">
        <v>740</v>
      </c>
      <c r="B50" s="21" t="s">
        <v>739</v>
      </c>
      <c r="C50" s="21" t="s">
        <v>526</v>
      </c>
      <c r="D50" s="24">
        <v>39100</v>
      </c>
      <c r="E50" s="22">
        <v>301.68308350000001</v>
      </c>
      <c r="F50" s="23">
        <v>1.1502487791015199</v>
      </c>
    </row>
    <row r="51" spans="1:9" x14ac:dyDescent="0.2">
      <c r="A51" s="21" t="s">
        <v>742</v>
      </c>
      <c r="B51" s="21" t="s">
        <v>741</v>
      </c>
      <c r="C51" s="21" t="s">
        <v>144</v>
      </c>
      <c r="D51" s="24">
        <v>464587</v>
      </c>
      <c r="E51" s="22">
        <v>299.87465789999999</v>
      </c>
      <c r="F51" s="23">
        <v>1.1433536648168099</v>
      </c>
    </row>
    <row r="52" spans="1:9" x14ac:dyDescent="0.2">
      <c r="A52" s="21" t="s">
        <v>744</v>
      </c>
      <c r="B52" s="21" t="s">
        <v>743</v>
      </c>
      <c r="C52" s="21" t="s">
        <v>425</v>
      </c>
      <c r="D52" s="24">
        <v>88000</v>
      </c>
      <c r="E52" s="22">
        <v>268.71445469999998</v>
      </c>
      <c r="F52" s="23">
        <v>1.0245469181092</v>
      </c>
    </row>
    <row r="53" spans="1:9" x14ac:dyDescent="0.2">
      <c r="A53" s="21" t="s">
        <v>746</v>
      </c>
      <c r="B53" s="21" t="s">
        <v>745</v>
      </c>
      <c r="C53" s="21" t="s">
        <v>182</v>
      </c>
      <c r="D53" s="24">
        <v>427600</v>
      </c>
      <c r="E53" s="22">
        <v>265.8723718</v>
      </c>
      <c r="F53" s="23">
        <v>1.0137107043318001</v>
      </c>
    </row>
    <row r="54" spans="1:9" x14ac:dyDescent="0.2">
      <c r="A54" s="21" t="s">
        <v>748</v>
      </c>
      <c r="B54" s="21" t="s">
        <v>747</v>
      </c>
      <c r="C54" s="21" t="s">
        <v>151</v>
      </c>
      <c r="D54" s="24">
        <v>49000</v>
      </c>
      <c r="E54" s="22">
        <v>242.04161439999999</v>
      </c>
      <c r="F54" s="23">
        <v>0.92284946250677002</v>
      </c>
    </row>
    <row r="55" spans="1:9" x14ac:dyDescent="0.2">
      <c r="A55" s="21" t="s">
        <v>750</v>
      </c>
      <c r="B55" s="21" t="s">
        <v>749</v>
      </c>
      <c r="C55" s="21" t="s">
        <v>362</v>
      </c>
      <c r="D55" s="24">
        <v>82584</v>
      </c>
      <c r="E55" s="22">
        <v>204.9322823</v>
      </c>
      <c r="F55" s="23">
        <v>0.78136004438599005</v>
      </c>
    </row>
    <row r="56" spans="1:9" x14ac:dyDescent="0.2">
      <c r="A56" s="21" t="s">
        <v>752</v>
      </c>
      <c r="B56" s="21" t="s">
        <v>751</v>
      </c>
      <c r="C56" s="21" t="s">
        <v>94</v>
      </c>
      <c r="D56" s="24">
        <v>6600</v>
      </c>
      <c r="E56" s="22">
        <v>199.31558129999999</v>
      </c>
      <c r="F56" s="23">
        <v>0.75994484472389701</v>
      </c>
    </row>
    <row r="57" spans="1:9" x14ac:dyDescent="0.2">
      <c r="A57" s="21" t="s">
        <v>754</v>
      </c>
      <c r="B57" s="21" t="s">
        <v>753</v>
      </c>
      <c r="C57" s="21" t="s">
        <v>362</v>
      </c>
      <c r="D57" s="24">
        <v>145</v>
      </c>
      <c r="E57" s="22">
        <v>16.4151159</v>
      </c>
      <c r="F57" s="23">
        <v>6.2587092400840205E-2</v>
      </c>
    </row>
    <row r="58" spans="1:9" x14ac:dyDescent="0.2">
      <c r="A58" s="21" t="s">
        <v>755</v>
      </c>
      <c r="B58" s="21" t="s">
        <v>729</v>
      </c>
      <c r="C58" s="21" t="s">
        <v>104</v>
      </c>
      <c r="D58" s="24">
        <v>167</v>
      </c>
      <c r="E58" s="22">
        <v>0.50994669999999998</v>
      </c>
      <c r="F58" s="23">
        <v>1.9443104408664901E-3</v>
      </c>
    </row>
    <row r="59" spans="1:9" x14ac:dyDescent="0.2">
      <c r="A59" s="20" t="s">
        <v>25</v>
      </c>
      <c r="B59" s="20"/>
      <c r="C59" s="20"/>
      <c r="D59" s="20"/>
      <c r="E59" s="25">
        <f>SUM(E22:E58)</f>
        <v>20853.004349700001</v>
      </c>
      <c r="F59" s="26">
        <f>SUM(F22:F58)</f>
        <v>79.507748712867482</v>
      </c>
      <c r="G59" s="14"/>
      <c r="H59" s="14"/>
      <c r="I59" s="14"/>
    </row>
    <row r="60" spans="1:9" x14ac:dyDescent="0.2">
      <c r="A60" s="21"/>
      <c r="B60" s="21"/>
      <c r="C60" s="21"/>
      <c r="D60" s="21"/>
      <c r="E60" s="22"/>
      <c r="F60" s="23"/>
    </row>
    <row r="61" spans="1:9" x14ac:dyDescent="0.2">
      <c r="A61" s="20" t="s">
        <v>26</v>
      </c>
      <c r="B61" s="20"/>
      <c r="C61" s="20"/>
      <c r="D61" s="20"/>
      <c r="E61" s="25">
        <f>E20+E59</f>
        <v>26099.367876700002</v>
      </c>
      <c r="F61" s="26">
        <f>F20+F59</f>
        <v>99.510936069756426</v>
      </c>
      <c r="G61" s="14"/>
      <c r="H61" s="14"/>
      <c r="I61" s="14"/>
    </row>
    <row r="62" spans="1:9" x14ac:dyDescent="0.2">
      <c r="A62" s="20"/>
      <c r="B62" s="20"/>
      <c r="C62" s="20"/>
      <c r="D62" s="20"/>
      <c r="E62" s="25"/>
      <c r="F62" s="26"/>
      <c r="G62" s="14"/>
      <c r="H62" s="14"/>
      <c r="I62" s="14"/>
    </row>
    <row r="63" spans="1:9" x14ac:dyDescent="0.2">
      <c r="A63" s="20" t="s">
        <v>28</v>
      </c>
      <c r="B63" s="20"/>
      <c r="C63" s="20"/>
      <c r="D63" s="20"/>
      <c r="E63" s="25">
        <f>E65-(E20+E59)</f>
        <v>128.26991619999899</v>
      </c>
      <c r="F63" s="26">
        <f>F65-(F20+F59)</f>
        <v>0.48906393024357442</v>
      </c>
      <c r="G63" s="14"/>
      <c r="H63" s="14"/>
      <c r="I63" s="14"/>
    </row>
    <row r="64" spans="1:9" x14ac:dyDescent="0.2">
      <c r="A64" s="20"/>
      <c r="B64" s="20"/>
      <c r="C64" s="20"/>
      <c r="D64" s="20"/>
      <c r="E64" s="25"/>
      <c r="F64" s="26"/>
      <c r="G64" s="14"/>
      <c r="H64" s="14"/>
      <c r="I64" s="14"/>
    </row>
    <row r="65" spans="1:9" x14ac:dyDescent="0.2">
      <c r="A65" s="27" t="s">
        <v>27</v>
      </c>
      <c r="B65" s="27"/>
      <c r="C65" s="27"/>
      <c r="D65" s="27"/>
      <c r="E65" s="28">
        <v>26227.637792900001</v>
      </c>
      <c r="F65" s="29">
        <v>100</v>
      </c>
      <c r="G65" s="14"/>
      <c r="H65" s="14"/>
      <c r="I65" s="14"/>
    </row>
    <row r="66" spans="1:9" x14ac:dyDescent="0.2">
      <c r="F66" s="15" t="s">
        <v>29</v>
      </c>
    </row>
    <row r="67" spans="1:9" x14ac:dyDescent="0.2">
      <c r="A67" s="14" t="s">
        <v>32</v>
      </c>
    </row>
    <row r="68" spans="1:9" x14ac:dyDescent="0.2">
      <c r="A68" s="14" t="s">
        <v>33</v>
      </c>
    </row>
    <row r="69" spans="1:9" x14ac:dyDescent="0.2">
      <c r="A69" s="14" t="s">
        <v>34</v>
      </c>
      <c r="B69" s="14"/>
      <c r="C69" s="30" t="s">
        <v>36</v>
      </c>
      <c r="D69" s="14" t="s">
        <v>35</v>
      </c>
    </row>
    <row r="70" spans="1:9" x14ac:dyDescent="0.2">
      <c r="A70" s="7" t="s">
        <v>71</v>
      </c>
      <c r="C70" s="31">
        <v>24.795000000000002</v>
      </c>
      <c r="D70" s="31">
        <v>24.518999999999998</v>
      </c>
    </row>
    <row r="71" spans="1:9" x14ac:dyDescent="0.2">
      <c r="A71" s="7" t="s">
        <v>79</v>
      </c>
      <c r="C71" s="31">
        <v>12.052899999999999</v>
      </c>
      <c r="D71" s="31">
        <v>11.573399999999999</v>
      </c>
    </row>
    <row r="72" spans="1:9" x14ac:dyDescent="0.2">
      <c r="A72" s="7" t="s">
        <v>72</v>
      </c>
      <c r="C72" s="31">
        <v>26.591699999999999</v>
      </c>
      <c r="D72" s="31">
        <v>26.4373</v>
      </c>
    </row>
    <row r="73" spans="1:9" x14ac:dyDescent="0.2">
      <c r="A73" s="7" t="s">
        <v>80</v>
      </c>
      <c r="C73" s="31">
        <v>12.824999999999999</v>
      </c>
      <c r="D73" s="31">
        <v>12.108599999999999</v>
      </c>
    </row>
    <row r="75" spans="1:9" x14ac:dyDescent="0.2">
      <c r="A75" s="14" t="s">
        <v>38</v>
      </c>
    </row>
    <row r="76" spans="1:9" x14ac:dyDescent="0.2">
      <c r="A76" s="95" t="s">
        <v>64</v>
      </c>
      <c r="B76" s="96"/>
      <c r="C76" s="34" t="s">
        <v>65</v>
      </c>
    </row>
    <row r="77" spans="1:9" x14ac:dyDescent="0.2">
      <c r="A77" s="91" t="s">
        <v>79</v>
      </c>
      <c r="B77" s="92"/>
      <c r="C77" s="35">
        <v>0.35</v>
      </c>
    </row>
    <row r="78" spans="1:9" x14ac:dyDescent="0.2">
      <c r="A78" s="91" t="s">
        <v>80</v>
      </c>
      <c r="B78" s="92"/>
      <c r="C78" s="35">
        <v>0.65</v>
      </c>
    </row>
    <row r="79" spans="1:9" x14ac:dyDescent="0.2">
      <c r="A79" s="7" t="s">
        <v>66</v>
      </c>
    </row>
    <row r="80" spans="1:9" x14ac:dyDescent="0.2">
      <c r="A80" s="7" t="s">
        <v>37</v>
      </c>
    </row>
    <row r="82" spans="1:4" x14ac:dyDescent="0.2">
      <c r="A82" s="14" t="s">
        <v>272</v>
      </c>
      <c r="D82" s="49">
        <v>0.46920000000000001</v>
      </c>
    </row>
    <row r="84" spans="1:4" x14ac:dyDescent="0.2">
      <c r="A84" s="100" t="s">
        <v>840</v>
      </c>
      <c r="B84" s="100"/>
      <c r="C84" s="100"/>
      <c r="D84" s="30" t="s">
        <v>39</v>
      </c>
    </row>
    <row r="86" spans="1:4" x14ac:dyDescent="0.2">
      <c r="A86" s="14" t="s">
        <v>809</v>
      </c>
    </row>
    <row r="87" spans="1:4" x14ac:dyDescent="0.2">
      <c r="A87" s="52"/>
    </row>
    <row r="88" spans="1:4" x14ac:dyDescent="0.2">
      <c r="A88" s="53" t="s">
        <v>804</v>
      </c>
    </row>
    <row r="89" spans="1:4" x14ac:dyDescent="0.2">
      <c r="A89" s="54"/>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3" t="s">
        <v>823</v>
      </c>
    </row>
    <row r="103" spans="1:1" x14ac:dyDescent="0.2">
      <c r="A103" s="55"/>
    </row>
    <row r="104" spans="1:1" x14ac:dyDescent="0.2">
      <c r="A104" s="53" t="s">
        <v>805</v>
      </c>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sheetData>
  <mergeCells count="5">
    <mergeCell ref="A1:F1"/>
    <mergeCell ref="A76:B76"/>
    <mergeCell ref="A77:B77"/>
    <mergeCell ref="A78:B78"/>
    <mergeCell ref="A84:C84"/>
  </mergeCells>
  <conditionalFormatting sqref="F2:F3 F219:F65536">
    <cfRule type="cellIs" dxfId="32" priority="2" stopIfTrue="1" operator="between">
      <formula>0.009</formula>
      <formula>-0.009</formula>
    </cfRule>
  </conditionalFormatting>
  <conditionalFormatting sqref="F5:F118">
    <cfRule type="cellIs" dxfId="31"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4"/>
  <sheetViews>
    <sheetView workbookViewId="0">
      <selection sqref="A1:F1"/>
    </sheetView>
  </sheetViews>
  <sheetFormatPr defaultColWidth="9.140625" defaultRowHeight="11.25" x14ac:dyDescent="0.2"/>
  <cols>
    <col min="1" max="1" width="38.7109375" style="7" bestFit="1" customWidth="1"/>
    <col min="2" max="2" width="31.7109375" style="7" bestFit="1" customWidth="1"/>
    <col min="3" max="3" width="25.5703125" style="7" bestFit="1" customWidth="1"/>
    <col min="4" max="4" width="15.28515625" style="7" bestFit="1" customWidth="1"/>
    <col min="5" max="5" width="23" style="10" customWidth="1"/>
    <col min="6" max="6" width="13.5703125" style="11" bestFit="1" customWidth="1"/>
    <col min="7" max="16384" width="9.140625" style="7"/>
  </cols>
  <sheetData>
    <row r="1" spans="1:6" s="1" customFormat="1" ht="15" customHeight="1" x14ac:dyDescent="0.2">
      <c r="A1" s="93" t="s">
        <v>845</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85</v>
      </c>
      <c r="B7" s="21" t="s">
        <v>84</v>
      </c>
      <c r="C7" s="21" t="s">
        <v>86</v>
      </c>
      <c r="D7" s="24">
        <v>482365</v>
      </c>
      <c r="E7" s="22">
        <v>7519.1056200000003</v>
      </c>
      <c r="F7" s="23">
        <v>13.012503338457</v>
      </c>
    </row>
    <row r="8" spans="1:6" x14ac:dyDescent="0.2">
      <c r="A8" s="21" t="s">
        <v>109</v>
      </c>
      <c r="B8" s="21" t="s">
        <v>108</v>
      </c>
      <c r="C8" s="21" t="s">
        <v>110</v>
      </c>
      <c r="D8" s="24">
        <v>217441</v>
      </c>
      <c r="E8" s="22">
        <v>5169.5510549999999</v>
      </c>
      <c r="F8" s="23">
        <v>8.9463832217735497</v>
      </c>
    </row>
    <row r="9" spans="1:6" x14ac:dyDescent="0.2">
      <c r="A9" s="21" t="s">
        <v>88</v>
      </c>
      <c r="B9" s="21" t="s">
        <v>87</v>
      </c>
      <c r="C9" s="21" t="s">
        <v>86</v>
      </c>
      <c r="D9" s="24">
        <v>450138</v>
      </c>
      <c r="E9" s="22">
        <v>4208.5652309999996</v>
      </c>
      <c r="F9" s="23">
        <v>7.2833089314286603</v>
      </c>
    </row>
    <row r="10" spans="1:6" x14ac:dyDescent="0.2">
      <c r="A10" s="21" t="s">
        <v>93</v>
      </c>
      <c r="B10" s="21" t="s">
        <v>92</v>
      </c>
      <c r="C10" s="21" t="s">
        <v>94</v>
      </c>
      <c r="D10" s="24">
        <v>229428</v>
      </c>
      <c r="E10" s="22">
        <v>3338.521542</v>
      </c>
      <c r="F10" s="23">
        <v>5.7776183639757797</v>
      </c>
    </row>
    <row r="11" spans="1:6" x14ac:dyDescent="0.2">
      <c r="A11" s="21" t="s">
        <v>287</v>
      </c>
      <c r="B11" s="21" t="s">
        <v>286</v>
      </c>
      <c r="C11" s="21" t="s">
        <v>227</v>
      </c>
      <c r="D11" s="24">
        <v>569141</v>
      </c>
      <c r="E11" s="22">
        <v>2480.3164780000002</v>
      </c>
      <c r="F11" s="23">
        <v>4.2924156251451704</v>
      </c>
    </row>
    <row r="12" spans="1:6" x14ac:dyDescent="0.2">
      <c r="A12" s="21" t="s">
        <v>90</v>
      </c>
      <c r="B12" s="21" t="s">
        <v>89</v>
      </c>
      <c r="C12" s="21" t="s">
        <v>91</v>
      </c>
      <c r="D12" s="24">
        <v>77703</v>
      </c>
      <c r="E12" s="22">
        <v>2415.9416759999999</v>
      </c>
      <c r="F12" s="23">
        <v>4.1810091137498002</v>
      </c>
    </row>
    <row r="13" spans="1:6" x14ac:dyDescent="0.2">
      <c r="A13" s="21" t="s">
        <v>325</v>
      </c>
      <c r="B13" s="21" t="s">
        <v>324</v>
      </c>
      <c r="C13" s="21" t="s">
        <v>94</v>
      </c>
      <c r="D13" s="24">
        <v>65855</v>
      </c>
      <c r="E13" s="22">
        <v>2296.7589800000001</v>
      </c>
      <c r="F13" s="23">
        <v>3.9747525045247398</v>
      </c>
    </row>
    <row r="14" spans="1:6" x14ac:dyDescent="0.2">
      <c r="A14" s="21" t="s">
        <v>96</v>
      </c>
      <c r="B14" s="21" t="s">
        <v>95</v>
      </c>
      <c r="C14" s="21" t="s">
        <v>86</v>
      </c>
      <c r="D14" s="24">
        <v>178264</v>
      </c>
      <c r="E14" s="22">
        <v>1915.0010199999999</v>
      </c>
      <c r="F14" s="23">
        <v>3.3140852682820099</v>
      </c>
    </row>
    <row r="15" spans="1:6" x14ac:dyDescent="0.2">
      <c r="A15" s="21" t="s">
        <v>237</v>
      </c>
      <c r="B15" s="21" t="s">
        <v>236</v>
      </c>
      <c r="C15" s="21" t="s">
        <v>86</v>
      </c>
      <c r="D15" s="24">
        <v>94534</v>
      </c>
      <c r="E15" s="22">
        <v>1659.4971029999999</v>
      </c>
      <c r="F15" s="23">
        <v>2.8719122571584701</v>
      </c>
    </row>
    <row r="16" spans="1:6" x14ac:dyDescent="0.2">
      <c r="A16" s="21" t="s">
        <v>115</v>
      </c>
      <c r="B16" s="21" t="s">
        <v>114</v>
      </c>
      <c r="C16" s="21" t="s">
        <v>116</v>
      </c>
      <c r="D16" s="24">
        <v>162135</v>
      </c>
      <c r="E16" s="22">
        <v>1645.183845</v>
      </c>
      <c r="F16" s="23">
        <v>2.8471418486920999</v>
      </c>
    </row>
    <row r="17" spans="1:6" x14ac:dyDescent="0.2">
      <c r="A17" s="21" t="s">
        <v>226</v>
      </c>
      <c r="B17" s="21" t="s">
        <v>225</v>
      </c>
      <c r="C17" s="21" t="s">
        <v>227</v>
      </c>
      <c r="D17" s="24">
        <v>57390</v>
      </c>
      <c r="E17" s="22">
        <v>1460.8911450000001</v>
      </c>
      <c r="F17" s="23">
        <v>2.5282063934400099</v>
      </c>
    </row>
    <row r="18" spans="1:6" x14ac:dyDescent="0.2">
      <c r="A18" s="21" t="s">
        <v>118</v>
      </c>
      <c r="B18" s="21" t="s">
        <v>117</v>
      </c>
      <c r="C18" s="21" t="s">
        <v>86</v>
      </c>
      <c r="D18" s="24">
        <v>246672</v>
      </c>
      <c r="E18" s="22">
        <v>1393.0801200000001</v>
      </c>
      <c r="F18" s="23">
        <v>2.4108531823280899</v>
      </c>
    </row>
    <row r="19" spans="1:6" x14ac:dyDescent="0.2">
      <c r="A19" s="21" t="s">
        <v>681</v>
      </c>
      <c r="B19" s="21" t="s">
        <v>680</v>
      </c>
      <c r="C19" s="21" t="s">
        <v>172</v>
      </c>
      <c r="D19" s="24">
        <v>17136</v>
      </c>
      <c r="E19" s="22">
        <v>1220.408784</v>
      </c>
      <c r="F19" s="23">
        <v>2.11202956556982</v>
      </c>
    </row>
    <row r="20" spans="1:6" x14ac:dyDescent="0.2">
      <c r="A20" s="21" t="s">
        <v>220</v>
      </c>
      <c r="B20" s="21" t="s">
        <v>219</v>
      </c>
      <c r="C20" s="21" t="s">
        <v>107</v>
      </c>
      <c r="D20" s="24">
        <v>57550</v>
      </c>
      <c r="E20" s="22">
        <v>948.280125</v>
      </c>
      <c r="F20" s="23">
        <v>1.64108591047493</v>
      </c>
    </row>
    <row r="21" spans="1:6" x14ac:dyDescent="0.2">
      <c r="A21" s="21" t="s">
        <v>245</v>
      </c>
      <c r="B21" s="21" t="s">
        <v>244</v>
      </c>
      <c r="C21" s="21" t="s">
        <v>161</v>
      </c>
      <c r="D21" s="24">
        <v>26820</v>
      </c>
      <c r="E21" s="22">
        <v>936.17891999999995</v>
      </c>
      <c r="F21" s="23">
        <v>1.62014366302957</v>
      </c>
    </row>
    <row r="22" spans="1:6" x14ac:dyDescent="0.2">
      <c r="A22" s="21" t="s">
        <v>98</v>
      </c>
      <c r="B22" s="21" t="s">
        <v>97</v>
      </c>
      <c r="C22" s="21" t="s">
        <v>94</v>
      </c>
      <c r="D22" s="24">
        <v>68027</v>
      </c>
      <c r="E22" s="22">
        <v>912.17404299999998</v>
      </c>
      <c r="F22" s="23">
        <v>1.5786010171501299</v>
      </c>
    </row>
    <row r="23" spans="1:6" x14ac:dyDescent="0.2">
      <c r="A23" s="21" t="s">
        <v>153</v>
      </c>
      <c r="B23" s="21" t="s">
        <v>152</v>
      </c>
      <c r="C23" s="21" t="s">
        <v>107</v>
      </c>
      <c r="D23" s="24">
        <v>8543</v>
      </c>
      <c r="E23" s="22">
        <v>906.301241</v>
      </c>
      <c r="F23" s="23">
        <v>1.5684375935339201</v>
      </c>
    </row>
    <row r="24" spans="1:6" x14ac:dyDescent="0.2">
      <c r="A24" s="21" t="s">
        <v>229</v>
      </c>
      <c r="B24" s="21" t="s">
        <v>228</v>
      </c>
      <c r="C24" s="21" t="s">
        <v>161</v>
      </c>
      <c r="D24" s="24">
        <v>28978</v>
      </c>
      <c r="E24" s="22">
        <v>904.08462199999997</v>
      </c>
      <c r="F24" s="23">
        <v>1.5646015306302601</v>
      </c>
    </row>
    <row r="25" spans="1:6" x14ac:dyDescent="0.2">
      <c r="A25" s="21" t="s">
        <v>103</v>
      </c>
      <c r="B25" s="21" t="s">
        <v>102</v>
      </c>
      <c r="C25" s="21" t="s">
        <v>104</v>
      </c>
      <c r="D25" s="24">
        <v>69401</v>
      </c>
      <c r="E25" s="22">
        <v>850.75215849999995</v>
      </c>
      <c r="F25" s="23">
        <v>1.47230480088411</v>
      </c>
    </row>
    <row r="26" spans="1:6" x14ac:dyDescent="0.2">
      <c r="A26" s="21" t="s">
        <v>106</v>
      </c>
      <c r="B26" s="21" t="s">
        <v>105</v>
      </c>
      <c r="C26" s="21" t="s">
        <v>107</v>
      </c>
      <c r="D26" s="24">
        <v>113182</v>
      </c>
      <c r="E26" s="22">
        <v>799.51764800000001</v>
      </c>
      <c r="F26" s="23">
        <v>1.38363877162232</v>
      </c>
    </row>
    <row r="27" spans="1:6" x14ac:dyDescent="0.2">
      <c r="A27" s="21" t="s">
        <v>112</v>
      </c>
      <c r="B27" s="21" t="s">
        <v>111</v>
      </c>
      <c r="C27" s="21" t="s">
        <v>113</v>
      </c>
      <c r="D27" s="24">
        <v>305409</v>
      </c>
      <c r="E27" s="22">
        <v>798.03371700000002</v>
      </c>
      <c r="F27" s="23">
        <v>1.38107069264226</v>
      </c>
    </row>
    <row r="28" spans="1:6" x14ac:dyDescent="0.2">
      <c r="A28" s="21" t="s">
        <v>187</v>
      </c>
      <c r="B28" s="21" t="s">
        <v>186</v>
      </c>
      <c r="C28" s="21" t="s">
        <v>177</v>
      </c>
      <c r="D28" s="24">
        <v>7422</v>
      </c>
      <c r="E28" s="22">
        <v>668.25090299999999</v>
      </c>
      <c r="F28" s="23">
        <v>1.1564696049866601</v>
      </c>
    </row>
    <row r="29" spans="1:6" x14ac:dyDescent="0.2">
      <c r="A29" s="21" t="s">
        <v>134</v>
      </c>
      <c r="B29" s="21" t="s">
        <v>133</v>
      </c>
      <c r="C29" s="21" t="s">
        <v>135</v>
      </c>
      <c r="D29" s="24">
        <v>518481</v>
      </c>
      <c r="E29" s="22">
        <v>663.13719900000001</v>
      </c>
      <c r="F29" s="23">
        <v>1.1476198702263301</v>
      </c>
    </row>
    <row r="30" spans="1:6" x14ac:dyDescent="0.2">
      <c r="A30" s="21" t="s">
        <v>120</v>
      </c>
      <c r="B30" s="21" t="s">
        <v>119</v>
      </c>
      <c r="C30" s="21" t="s">
        <v>86</v>
      </c>
      <c r="D30" s="24">
        <v>41950</v>
      </c>
      <c r="E30" s="22">
        <v>615.02895000000001</v>
      </c>
      <c r="F30" s="23">
        <v>1.0643641238175201</v>
      </c>
    </row>
    <row r="31" spans="1:6" x14ac:dyDescent="0.2">
      <c r="A31" s="21" t="s">
        <v>247</v>
      </c>
      <c r="B31" s="21" t="s">
        <v>246</v>
      </c>
      <c r="C31" s="21" t="s">
        <v>113</v>
      </c>
      <c r="D31" s="24">
        <v>292934</v>
      </c>
      <c r="E31" s="22">
        <v>612.08559300000002</v>
      </c>
      <c r="F31" s="23">
        <v>1.0592703740120999</v>
      </c>
    </row>
    <row r="32" spans="1:6" x14ac:dyDescent="0.2">
      <c r="A32" s="21" t="s">
        <v>757</v>
      </c>
      <c r="B32" s="21" t="s">
        <v>756</v>
      </c>
      <c r="C32" s="21" t="s">
        <v>172</v>
      </c>
      <c r="D32" s="24">
        <v>34868</v>
      </c>
      <c r="E32" s="22">
        <v>583.51598000000001</v>
      </c>
      <c r="F32" s="23">
        <v>1.0098280329506799</v>
      </c>
    </row>
    <row r="33" spans="1:6" x14ac:dyDescent="0.2">
      <c r="A33" s="21" t="s">
        <v>759</v>
      </c>
      <c r="B33" s="21" t="s">
        <v>758</v>
      </c>
      <c r="C33" s="21" t="s">
        <v>343</v>
      </c>
      <c r="D33" s="24">
        <v>2293</v>
      </c>
      <c r="E33" s="22">
        <v>555.73491950000005</v>
      </c>
      <c r="F33" s="23">
        <v>0.96175035446447998</v>
      </c>
    </row>
    <row r="34" spans="1:6" x14ac:dyDescent="0.2">
      <c r="A34" s="21" t="s">
        <v>284</v>
      </c>
      <c r="B34" s="21" t="s">
        <v>283</v>
      </c>
      <c r="C34" s="21" t="s">
        <v>285</v>
      </c>
      <c r="D34" s="24">
        <v>146567</v>
      </c>
      <c r="E34" s="22">
        <v>501.47899050000001</v>
      </c>
      <c r="F34" s="23">
        <v>0.86785548279707203</v>
      </c>
    </row>
    <row r="35" spans="1:6" x14ac:dyDescent="0.2">
      <c r="A35" s="21" t="s">
        <v>761</v>
      </c>
      <c r="B35" s="21" t="s">
        <v>760</v>
      </c>
      <c r="C35" s="21" t="s">
        <v>762</v>
      </c>
      <c r="D35" s="24">
        <v>21250</v>
      </c>
      <c r="E35" s="22">
        <v>501.19187499999998</v>
      </c>
      <c r="F35" s="23">
        <v>0.86735860303622203</v>
      </c>
    </row>
    <row r="36" spans="1:6" x14ac:dyDescent="0.2">
      <c r="A36" s="21" t="s">
        <v>155</v>
      </c>
      <c r="B36" s="21" t="s">
        <v>154</v>
      </c>
      <c r="C36" s="21" t="s">
        <v>94</v>
      </c>
      <c r="D36" s="24">
        <v>40130</v>
      </c>
      <c r="E36" s="22">
        <v>489.96723500000002</v>
      </c>
      <c r="F36" s="23">
        <v>0.847933331886356</v>
      </c>
    </row>
    <row r="37" spans="1:6" x14ac:dyDescent="0.2">
      <c r="A37" s="21" t="s">
        <v>157</v>
      </c>
      <c r="B37" s="21" t="s">
        <v>156</v>
      </c>
      <c r="C37" s="21" t="s">
        <v>158</v>
      </c>
      <c r="D37" s="24">
        <v>250677</v>
      </c>
      <c r="E37" s="22">
        <v>488.69481150000001</v>
      </c>
      <c r="F37" s="23">
        <v>0.84573128607420001</v>
      </c>
    </row>
    <row r="38" spans="1:6" x14ac:dyDescent="0.2">
      <c r="A38" s="21" t="s">
        <v>302</v>
      </c>
      <c r="B38" s="21" t="s">
        <v>301</v>
      </c>
      <c r="C38" s="21" t="s">
        <v>303</v>
      </c>
      <c r="D38" s="24">
        <v>93890</v>
      </c>
      <c r="E38" s="22">
        <v>484.14378499999998</v>
      </c>
      <c r="F38" s="23">
        <v>0.83785531644196998</v>
      </c>
    </row>
    <row r="39" spans="1:6" x14ac:dyDescent="0.2">
      <c r="A39" s="21" t="s">
        <v>764</v>
      </c>
      <c r="B39" s="21" t="s">
        <v>763</v>
      </c>
      <c r="C39" s="21" t="s">
        <v>135</v>
      </c>
      <c r="D39" s="24">
        <v>59731</v>
      </c>
      <c r="E39" s="22">
        <v>478.50504100000001</v>
      </c>
      <c r="F39" s="23">
        <v>0.82809695170647002</v>
      </c>
    </row>
    <row r="40" spans="1:6" x14ac:dyDescent="0.2">
      <c r="A40" s="21" t="s">
        <v>651</v>
      </c>
      <c r="B40" s="21" t="s">
        <v>650</v>
      </c>
      <c r="C40" s="21" t="s">
        <v>164</v>
      </c>
      <c r="D40" s="24">
        <v>69097</v>
      </c>
      <c r="E40" s="22">
        <v>477.28752750000001</v>
      </c>
      <c r="F40" s="23">
        <v>0.82598993269596099</v>
      </c>
    </row>
    <row r="41" spans="1:6" x14ac:dyDescent="0.2">
      <c r="A41" s="21" t="s">
        <v>289</v>
      </c>
      <c r="B41" s="21" t="s">
        <v>288</v>
      </c>
      <c r="C41" s="21" t="s">
        <v>177</v>
      </c>
      <c r="D41" s="24">
        <v>23701</v>
      </c>
      <c r="E41" s="22">
        <v>475.31170450000002</v>
      </c>
      <c r="F41" s="23">
        <v>0.82257058940128602</v>
      </c>
    </row>
    <row r="42" spans="1:6" x14ac:dyDescent="0.2">
      <c r="A42" s="21" t="s">
        <v>224</v>
      </c>
      <c r="B42" s="21" t="s">
        <v>223</v>
      </c>
      <c r="C42" s="21" t="s">
        <v>104</v>
      </c>
      <c r="D42" s="24">
        <v>7826</v>
      </c>
      <c r="E42" s="22">
        <v>452.98061899999999</v>
      </c>
      <c r="F42" s="23">
        <v>0.78392459354677901</v>
      </c>
    </row>
    <row r="43" spans="1:6" x14ac:dyDescent="0.2">
      <c r="A43" s="21" t="s">
        <v>222</v>
      </c>
      <c r="B43" s="21" t="s">
        <v>221</v>
      </c>
      <c r="C43" s="21" t="s">
        <v>107</v>
      </c>
      <c r="D43" s="24">
        <v>7275</v>
      </c>
      <c r="E43" s="22">
        <v>443.0875125</v>
      </c>
      <c r="F43" s="23">
        <v>0.76680366349672902</v>
      </c>
    </row>
    <row r="44" spans="1:6" x14ac:dyDescent="0.2">
      <c r="A44" s="21" t="s">
        <v>766</v>
      </c>
      <c r="B44" s="21" t="s">
        <v>765</v>
      </c>
      <c r="C44" s="21" t="s">
        <v>675</v>
      </c>
      <c r="D44" s="24">
        <v>51374</v>
      </c>
      <c r="E44" s="22">
        <v>424.09237000000002</v>
      </c>
      <c r="F44" s="23">
        <v>0.73393082360227901</v>
      </c>
    </row>
    <row r="45" spans="1:6" x14ac:dyDescent="0.2">
      <c r="A45" s="21" t="s">
        <v>672</v>
      </c>
      <c r="B45" s="21" t="s">
        <v>671</v>
      </c>
      <c r="C45" s="21" t="s">
        <v>164</v>
      </c>
      <c r="D45" s="24">
        <v>28955</v>
      </c>
      <c r="E45" s="22">
        <v>415.5766375</v>
      </c>
      <c r="F45" s="23">
        <v>0.71919356585038496</v>
      </c>
    </row>
    <row r="46" spans="1:6" x14ac:dyDescent="0.2">
      <c r="A46" s="21" t="s">
        <v>647</v>
      </c>
      <c r="B46" s="21" t="s">
        <v>646</v>
      </c>
      <c r="C46" s="21" t="s">
        <v>104</v>
      </c>
      <c r="D46" s="24">
        <v>33730</v>
      </c>
      <c r="E46" s="22">
        <v>408.90879000000001</v>
      </c>
      <c r="F46" s="23">
        <v>0.70765424292569001</v>
      </c>
    </row>
    <row r="47" spans="1:6" x14ac:dyDescent="0.2">
      <c r="A47" s="21" t="s">
        <v>768</v>
      </c>
      <c r="B47" s="21" t="s">
        <v>767</v>
      </c>
      <c r="C47" s="21" t="s">
        <v>94</v>
      </c>
      <c r="D47" s="24">
        <v>90624</v>
      </c>
      <c r="E47" s="22">
        <v>374.32243199999999</v>
      </c>
      <c r="F47" s="23">
        <v>0.647799371657095</v>
      </c>
    </row>
    <row r="48" spans="1:6" x14ac:dyDescent="0.2">
      <c r="A48" s="21" t="s">
        <v>770</v>
      </c>
      <c r="B48" s="21" t="s">
        <v>769</v>
      </c>
      <c r="C48" s="21" t="s">
        <v>343</v>
      </c>
      <c r="D48" s="24">
        <v>7586</v>
      </c>
      <c r="E48" s="22">
        <v>368.122029</v>
      </c>
      <c r="F48" s="23">
        <v>0.63706900440135705</v>
      </c>
    </row>
    <row r="49" spans="1:9" x14ac:dyDescent="0.2">
      <c r="A49" s="21" t="s">
        <v>691</v>
      </c>
      <c r="B49" s="21" t="s">
        <v>690</v>
      </c>
      <c r="C49" s="21" t="s">
        <v>141</v>
      </c>
      <c r="D49" s="24">
        <v>38814</v>
      </c>
      <c r="E49" s="22">
        <v>365.14270499999998</v>
      </c>
      <c r="F49" s="23">
        <v>0.63191301039680103</v>
      </c>
    </row>
    <row r="50" spans="1:9" x14ac:dyDescent="0.2">
      <c r="A50" s="21" t="s">
        <v>666</v>
      </c>
      <c r="B50" s="21" t="s">
        <v>665</v>
      </c>
      <c r="C50" s="21" t="s">
        <v>182</v>
      </c>
      <c r="D50" s="24">
        <v>6469</v>
      </c>
      <c r="E50" s="22">
        <v>357.6677755</v>
      </c>
      <c r="F50" s="23">
        <v>0.61897695789412599</v>
      </c>
    </row>
    <row r="51" spans="1:9" x14ac:dyDescent="0.2">
      <c r="A51" s="21" t="s">
        <v>677</v>
      </c>
      <c r="B51" s="21" t="s">
        <v>676</v>
      </c>
      <c r="C51" s="21" t="s">
        <v>107</v>
      </c>
      <c r="D51" s="24">
        <v>8798</v>
      </c>
      <c r="E51" s="22">
        <v>342.84926200000001</v>
      </c>
      <c r="F51" s="23">
        <v>0.59333215834817699</v>
      </c>
    </row>
    <row r="52" spans="1:9" x14ac:dyDescent="0.2">
      <c r="A52" s="21" t="s">
        <v>772</v>
      </c>
      <c r="B52" s="21" t="s">
        <v>771</v>
      </c>
      <c r="C52" s="21" t="s">
        <v>94</v>
      </c>
      <c r="D52" s="24">
        <v>5896</v>
      </c>
      <c r="E52" s="22">
        <v>326.44383199999999</v>
      </c>
      <c r="F52" s="23">
        <v>0.56494105394927097</v>
      </c>
    </row>
    <row r="53" spans="1:9" x14ac:dyDescent="0.2">
      <c r="A53" s="21" t="s">
        <v>774</v>
      </c>
      <c r="B53" s="21" t="s">
        <v>773</v>
      </c>
      <c r="C53" s="21" t="s">
        <v>107</v>
      </c>
      <c r="D53" s="24">
        <v>8350</v>
      </c>
      <c r="E53" s="22">
        <v>318.89067499999999</v>
      </c>
      <c r="F53" s="23">
        <v>0.55186962156814301</v>
      </c>
    </row>
    <row r="54" spans="1:9" x14ac:dyDescent="0.2">
      <c r="A54" s="21" t="s">
        <v>776</v>
      </c>
      <c r="B54" s="21" t="s">
        <v>775</v>
      </c>
      <c r="C54" s="21" t="s">
        <v>104</v>
      </c>
      <c r="D54" s="24">
        <v>8190</v>
      </c>
      <c r="E54" s="22">
        <v>310.29453000000001</v>
      </c>
      <c r="F54" s="23">
        <v>0.53699320259447803</v>
      </c>
    </row>
    <row r="55" spans="1:9" x14ac:dyDescent="0.2">
      <c r="A55" s="21" t="s">
        <v>778</v>
      </c>
      <c r="B55" s="21" t="s">
        <v>777</v>
      </c>
      <c r="C55" s="21" t="s">
        <v>110</v>
      </c>
      <c r="D55" s="24">
        <v>61351</v>
      </c>
      <c r="E55" s="22">
        <v>267.306307</v>
      </c>
      <c r="F55" s="23">
        <v>0.462598131748029</v>
      </c>
    </row>
    <row r="56" spans="1:9" x14ac:dyDescent="0.2">
      <c r="A56" s="21" t="s">
        <v>780</v>
      </c>
      <c r="B56" s="21" t="s">
        <v>779</v>
      </c>
      <c r="C56" s="21" t="s">
        <v>310</v>
      </c>
      <c r="D56" s="24">
        <v>32325</v>
      </c>
      <c r="E56" s="22">
        <v>184.46261250000001</v>
      </c>
      <c r="F56" s="23">
        <v>0.31922950444959203</v>
      </c>
    </row>
    <row r="57" spans="1:9" x14ac:dyDescent="0.2">
      <c r="A57" s="20" t="s">
        <v>25</v>
      </c>
      <c r="B57" s="20"/>
      <c r="C57" s="20"/>
      <c r="D57" s="20"/>
      <c r="E57" s="25">
        <f>SUM(E7:E56)</f>
        <v>56732.627676999975</v>
      </c>
      <c r="F57" s="26">
        <f>SUM(F7:F56)</f>
        <v>98.181026355418908</v>
      </c>
      <c r="G57" s="14"/>
      <c r="H57" s="14"/>
      <c r="I57" s="14"/>
    </row>
    <row r="58" spans="1:9" x14ac:dyDescent="0.2">
      <c r="A58" s="21"/>
      <c r="B58" s="21"/>
      <c r="C58" s="21"/>
      <c r="D58" s="21"/>
      <c r="E58" s="22"/>
      <c r="F58" s="23"/>
    </row>
    <row r="59" spans="1:9" x14ac:dyDescent="0.2">
      <c r="A59" s="20" t="s">
        <v>26</v>
      </c>
      <c r="B59" s="20"/>
      <c r="C59" s="20"/>
      <c r="D59" s="20"/>
      <c r="E59" s="25">
        <f>E57</f>
        <v>56732.627676999975</v>
      </c>
      <c r="F59" s="26">
        <f>F57</f>
        <v>98.181026355418908</v>
      </c>
      <c r="G59" s="14"/>
      <c r="H59" s="14"/>
      <c r="I59" s="14"/>
    </row>
    <row r="60" spans="1:9" x14ac:dyDescent="0.2">
      <c r="A60" s="20"/>
      <c r="B60" s="20"/>
      <c r="C60" s="20"/>
      <c r="D60" s="20"/>
      <c r="E60" s="25"/>
      <c r="F60" s="26"/>
      <c r="G60" s="14"/>
      <c r="H60" s="14"/>
      <c r="I60" s="14"/>
    </row>
    <row r="61" spans="1:9" x14ac:dyDescent="0.2">
      <c r="A61" s="20" t="s">
        <v>28</v>
      </c>
      <c r="B61" s="20"/>
      <c r="C61" s="20"/>
      <c r="D61" s="20"/>
      <c r="E61" s="25">
        <f>E63-(E57)</f>
        <v>1051.0702359000279</v>
      </c>
      <c r="F61" s="26">
        <f>F63-(F57)</f>
        <v>1.8189736445810922</v>
      </c>
      <c r="G61" s="14"/>
      <c r="H61" s="14"/>
      <c r="I61" s="14"/>
    </row>
    <row r="62" spans="1:9" x14ac:dyDescent="0.2">
      <c r="A62" s="20"/>
      <c r="B62" s="20"/>
      <c r="C62" s="20"/>
      <c r="D62" s="20"/>
      <c r="E62" s="25"/>
      <c r="F62" s="26"/>
      <c r="G62" s="14"/>
      <c r="H62" s="14"/>
      <c r="I62" s="14"/>
    </row>
    <row r="63" spans="1:9" x14ac:dyDescent="0.2">
      <c r="A63" s="27" t="s">
        <v>27</v>
      </c>
      <c r="B63" s="27"/>
      <c r="C63" s="27"/>
      <c r="D63" s="27"/>
      <c r="E63" s="28">
        <v>57783.697912900003</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71</v>
      </c>
      <c r="C68" s="31">
        <v>147.58869999999999</v>
      </c>
      <c r="D68" s="31">
        <v>160.6258</v>
      </c>
    </row>
    <row r="69" spans="1:4" x14ac:dyDescent="0.2">
      <c r="A69" s="7" t="s">
        <v>79</v>
      </c>
      <c r="C69" s="31">
        <v>147.58869999999999</v>
      </c>
      <c r="D69" s="31">
        <v>160.6258</v>
      </c>
    </row>
    <row r="70" spans="1:4" x14ac:dyDescent="0.2">
      <c r="A70" s="7" t="s">
        <v>72</v>
      </c>
      <c r="C70" s="31">
        <v>153.80549999999999</v>
      </c>
      <c r="D70" s="31">
        <v>167.7116</v>
      </c>
    </row>
    <row r="71" spans="1:4" x14ac:dyDescent="0.2">
      <c r="A71" s="7" t="s">
        <v>80</v>
      </c>
      <c r="C71" s="31">
        <v>153.80549999999999</v>
      </c>
      <c r="D71" s="31">
        <v>167.7116</v>
      </c>
    </row>
    <row r="73" spans="1:4" x14ac:dyDescent="0.2">
      <c r="A73" s="7" t="s">
        <v>37</v>
      </c>
    </row>
    <row r="75" spans="1:4" x14ac:dyDescent="0.2">
      <c r="A75" s="14" t="s">
        <v>38</v>
      </c>
      <c r="D75" s="30" t="s">
        <v>39</v>
      </c>
    </row>
    <row r="77" spans="1:4" x14ac:dyDescent="0.2">
      <c r="A77" s="14" t="s">
        <v>272</v>
      </c>
      <c r="D77" s="49">
        <v>7.6200000000000004E-2</v>
      </c>
    </row>
    <row r="79" spans="1:4" x14ac:dyDescent="0.2">
      <c r="A79" s="100" t="s">
        <v>840</v>
      </c>
      <c r="B79" s="100"/>
      <c r="C79" s="100"/>
      <c r="D79" s="30" t="s">
        <v>39</v>
      </c>
    </row>
    <row r="81" spans="1:1" x14ac:dyDescent="0.2">
      <c r="A81" s="14" t="s">
        <v>809</v>
      </c>
    </row>
    <row r="82" spans="1:1" x14ac:dyDescent="0.2">
      <c r="A82" s="14"/>
    </row>
    <row r="83" spans="1:1" x14ac:dyDescent="0.2">
      <c r="A83" s="53" t="s">
        <v>804</v>
      </c>
    </row>
    <row r="84" spans="1:1" x14ac:dyDescent="0.2">
      <c r="A84" s="54"/>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3" t="s">
        <v>824</v>
      </c>
    </row>
    <row r="98" spans="1:1" x14ac:dyDescent="0.2">
      <c r="A98" s="55"/>
    </row>
    <row r="99" spans="1:1" x14ac:dyDescent="0.2">
      <c r="A99" s="53" t="s">
        <v>805</v>
      </c>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4" spans="1:1" x14ac:dyDescent="0.2">
      <c r="A114" s="14" t="s">
        <v>825</v>
      </c>
    </row>
  </sheetData>
  <mergeCells count="2">
    <mergeCell ref="A1:F1"/>
    <mergeCell ref="A79:C79"/>
  </mergeCells>
  <conditionalFormatting sqref="F2:F3 F217:F65536">
    <cfRule type="cellIs" dxfId="30" priority="2" stopIfTrue="1" operator="between">
      <formula>0.009</formula>
      <formula>-0.009</formula>
    </cfRule>
  </conditionalFormatting>
  <conditionalFormatting sqref="F5:F116">
    <cfRule type="cellIs" dxfId="29"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16"/>
  <sheetViews>
    <sheetView workbookViewId="0">
      <selection sqref="A1:F1"/>
    </sheetView>
  </sheetViews>
  <sheetFormatPr defaultColWidth="9.140625" defaultRowHeight="11.25" x14ac:dyDescent="0.2"/>
  <cols>
    <col min="1" max="1" width="38.7109375" style="7" bestFit="1" customWidth="1"/>
    <col min="2" max="2" width="26.85546875" style="7" bestFit="1" customWidth="1"/>
    <col min="3" max="3" width="25.5703125" style="7" bestFit="1" customWidth="1"/>
    <col min="4" max="4" width="15.28515625" style="7" bestFit="1" customWidth="1"/>
    <col min="5" max="5" width="23" style="10" customWidth="1"/>
    <col min="6" max="6" width="14.7109375" style="11" bestFit="1" customWidth="1"/>
    <col min="7" max="16384" width="9.140625" style="7"/>
  </cols>
  <sheetData>
    <row r="1" spans="1:6" s="1" customFormat="1" ht="15" x14ac:dyDescent="0.2">
      <c r="A1" s="93" t="s">
        <v>21</v>
      </c>
      <c r="B1" s="94"/>
      <c r="C1" s="94"/>
      <c r="D1" s="94"/>
      <c r="E1" s="94"/>
      <c r="F1" s="94"/>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321</v>
      </c>
      <c r="D4" s="13" t="s">
        <v>1</v>
      </c>
      <c r="E4" s="50" t="s">
        <v>6</v>
      </c>
      <c r="F4" s="12" t="s">
        <v>3</v>
      </c>
    </row>
    <row r="5" spans="1:6" x14ac:dyDescent="0.2">
      <c r="A5" s="16" t="s">
        <v>83</v>
      </c>
      <c r="B5" s="17"/>
      <c r="C5" s="17"/>
      <c r="D5" s="17"/>
      <c r="E5" s="18"/>
      <c r="F5" s="19"/>
    </row>
    <row r="6" spans="1:6" x14ac:dyDescent="0.2">
      <c r="A6" s="20" t="s">
        <v>41</v>
      </c>
      <c r="B6" s="21"/>
      <c r="C6" s="21"/>
      <c r="D6" s="21"/>
      <c r="E6" s="22"/>
      <c r="F6" s="23"/>
    </row>
    <row r="7" spans="1:6" x14ac:dyDescent="0.2">
      <c r="A7" s="21" t="s">
        <v>88</v>
      </c>
      <c r="B7" s="21" t="s">
        <v>87</v>
      </c>
      <c r="C7" s="21" t="s">
        <v>86</v>
      </c>
      <c r="D7" s="24">
        <v>4600000</v>
      </c>
      <c r="E7" s="22">
        <v>43007.7</v>
      </c>
      <c r="F7" s="23">
        <v>7.72901878311065</v>
      </c>
    </row>
    <row r="8" spans="1:6" x14ac:dyDescent="0.2">
      <c r="A8" s="21" t="s">
        <v>85</v>
      </c>
      <c r="B8" s="21" t="s">
        <v>84</v>
      </c>
      <c r="C8" s="21" t="s">
        <v>86</v>
      </c>
      <c r="D8" s="24">
        <v>2600000</v>
      </c>
      <c r="E8" s="22">
        <v>40528.800000000003</v>
      </c>
      <c r="F8" s="23">
        <v>7.2835296111378902</v>
      </c>
    </row>
    <row r="9" spans="1:6" x14ac:dyDescent="0.2">
      <c r="A9" s="21" t="s">
        <v>90</v>
      </c>
      <c r="B9" s="21" t="s">
        <v>89</v>
      </c>
      <c r="C9" s="21" t="s">
        <v>91</v>
      </c>
      <c r="D9" s="24">
        <v>1000000</v>
      </c>
      <c r="E9" s="22">
        <v>31092</v>
      </c>
      <c r="F9" s="23">
        <v>5.5876192403796603</v>
      </c>
    </row>
    <row r="10" spans="1:6" x14ac:dyDescent="0.2">
      <c r="A10" s="21" t="s">
        <v>96</v>
      </c>
      <c r="B10" s="21" t="s">
        <v>95</v>
      </c>
      <c r="C10" s="21" t="s">
        <v>86</v>
      </c>
      <c r="D10" s="24">
        <v>2600000</v>
      </c>
      <c r="E10" s="22">
        <v>27930.5</v>
      </c>
      <c r="F10" s="23">
        <v>5.0194583556356704</v>
      </c>
    </row>
    <row r="11" spans="1:6" x14ac:dyDescent="0.2">
      <c r="A11" s="21" t="s">
        <v>93</v>
      </c>
      <c r="B11" s="21" t="s">
        <v>92</v>
      </c>
      <c r="C11" s="21" t="s">
        <v>94</v>
      </c>
      <c r="D11" s="24">
        <v>1900000</v>
      </c>
      <c r="E11" s="22">
        <v>27647.85</v>
      </c>
      <c r="F11" s="23">
        <v>4.9686626339615003</v>
      </c>
    </row>
    <row r="12" spans="1:6" x14ac:dyDescent="0.2">
      <c r="A12" s="21" t="s">
        <v>115</v>
      </c>
      <c r="B12" s="21" t="s">
        <v>114</v>
      </c>
      <c r="C12" s="21" t="s">
        <v>116</v>
      </c>
      <c r="D12" s="24">
        <v>2700000</v>
      </c>
      <c r="E12" s="22">
        <v>27396.9</v>
      </c>
      <c r="F12" s="23">
        <v>4.9235637966923198</v>
      </c>
    </row>
    <row r="13" spans="1:6" x14ac:dyDescent="0.2">
      <c r="A13" s="21" t="s">
        <v>98</v>
      </c>
      <c r="B13" s="21" t="s">
        <v>97</v>
      </c>
      <c r="C13" s="21" t="s">
        <v>94</v>
      </c>
      <c r="D13" s="24">
        <v>1300000</v>
      </c>
      <c r="E13" s="22">
        <v>17431.7</v>
      </c>
      <c r="F13" s="23">
        <v>3.1326933716880898</v>
      </c>
    </row>
    <row r="14" spans="1:6" x14ac:dyDescent="0.2">
      <c r="A14" s="21" t="s">
        <v>137</v>
      </c>
      <c r="B14" s="21" t="s">
        <v>136</v>
      </c>
      <c r="C14" s="21" t="s">
        <v>138</v>
      </c>
      <c r="D14" s="24">
        <v>1650000</v>
      </c>
      <c r="E14" s="22">
        <v>17306.025000000001</v>
      </c>
      <c r="F14" s="23">
        <v>3.1101080105651402</v>
      </c>
    </row>
    <row r="15" spans="1:6" x14ac:dyDescent="0.2">
      <c r="A15" s="21" t="s">
        <v>118</v>
      </c>
      <c r="B15" s="21" t="s">
        <v>117</v>
      </c>
      <c r="C15" s="21" t="s">
        <v>86</v>
      </c>
      <c r="D15" s="24">
        <v>3000000</v>
      </c>
      <c r="E15" s="22">
        <v>16942.5</v>
      </c>
      <c r="F15" s="23">
        <v>3.0447780451605699</v>
      </c>
    </row>
    <row r="16" spans="1:6" x14ac:dyDescent="0.2">
      <c r="A16" s="21" t="s">
        <v>289</v>
      </c>
      <c r="B16" s="21" t="s">
        <v>288</v>
      </c>
      <c r="C16" s="21" t="s">
        <v>177</v>
      </c>
      <c r="D16" s="24">
        <v>800000</v>
      </c>
      <c r="E16" s="22">
        <v>16043.6</v>
      </c>
      <c r="F16" s="23">
        <v>2.8832345312284602</v>
      </c>
    </row>
    <row r="17" spans="1:6" x14ac:dyDescent="0.2">
      <c r="A17" s="21" t="s">
        <v>112</v>
      </c>
      <c r="B17" s="21" t="s">
        <v>111</v>
      </c>
      <c r="C17" s="21" t="s">
        <v>113</v>
      </c>
      <c r="D17" s="24">
        <v>5300000</v>
      </c>
      <c r="E17" s="22">
        <v>13848.9</v>
      </c>
      <c r="F17" s="23">
        <v>2.4888196352146501</v>
      </c>
    </row>
    <row r="18" spans="1:6" x14ac:dyDescent="0.2">
      <c r="A18" s="21" t="s">
        <v>131</v>
      </c>
      <c r="B18" s="21" t="s">
        <v>130</v>
      </c>
      <c r="C18" s="21" t="s">
        <v>132</v>
      </c>
      <c r="D18" s="24">
        <v>2800000</v>
      </c>
      <c r="E18" s="22">
        <v>12164.6</v>
      </c>
      <c r="F18" s="23">
        <v>2.18612996949448</v>
      </c>
    </row>
    <row r="19" spans="1:6" x14ac:dyDescent="0.2">
      <c r="A19" s="21" t="s">
        <v>109</v>
      </c>
      <c r="B19" s="21" t="s">
        <v>108</v>
      </c>
      <c r="C19" s="21" t="s">
        <v>110</v>
      </c>
      <c r="D19" s="24">
        <v>500000</v>
      </c>
      <c r="E19" s="22">
        <v>11887.25</v>
      </c>
      <c r="F19" s="23">
        <v>2.1362867237618399</v>
      </c>
    </row>
    <row r="20" spans="1:6" x14ac:dyDescent="0.2">
      <c r="A20" s="21" t="s">
        <v>125</v>
      </c>
      <c r="B20" s="21" t="s">
        <v>124</v>
      </c>
      <c r="C20" s="21" t="s">
        <v>126</v>
      </c>
      <c r="D20" s="24">
        <v>8000000</v>
      </c>
      <c r="E20" s="22">
        <v>11672</v>
      </c>
      <c r="F20" s="23">
        <v>2.0976036206648501</v>
      </c>
    </row>
    <row r="21" spans="1:6" x14ac:dyDescent="0.2">
      <c r="A21" s="21" t="s">
        <v>122</v>
      </c>
      <c r="B21" s="21" t="s">
        <v>121</v>
      </c>
      <c r="C21" s="21" t="s">
        <v>123</v>
      </c>
      <c r="D21" s="24">
        <v>8200000</v>
      </c>
      <c r="E21" s="22">
        <v>10815.8</v>
      </c>
      <c r="F21" s="23">
        <v>1.9437338279975001</v>
      </c>
    </row>
    <row r="22" spans="1:6" x14ac:dyDescent="0.2">
      <c r="A22" s="21" t="s">
        <v>100</v>
      </c>
      <c r="B22" s="21" t="s">
        <v>99</v>
      </c>
      <c r="C22" s="21" t="s">
        <v>101</v>
      </c>
      <c r="D22" s="24">
        <v>1800000</v>
      </c>
      <c r="E22" s="22">
        <v>10757.7</v>
      </c>
      <c r="F22" s="23">
        <v>1.93329253512905</v>
      </c>
    </row>
    <row r="23" spans="1:6" x14ac:dyDescent="0.2">
      <c r="A23" s="21" t="s">
        <v>435</v>
      </c>
      <c r="B23" s="21" t="s">
        <v>434</v>
      </c>
      <c r="C23" s="21" t="s">
        <v>161</v>
      </c>
      <c r="D23" s="24">
        <v>3300000</v>
      </c>
      <c r="E23" s="22">
        <v>10728.3</v>
      </c>
      <c r="F23" s="23">
        <v>1.9280089893401899</v>
      </c>
    </row>
    <row r="24" spans="1:6" x14ac:dyDescent="0.2">
      <c r="A24" s="21" t="s">
        <v>140</v>
      </c>
      <c r="B24" s="21" t="s">
        <v>139</v>
      </c>
      <c r="C24" s="21" t="s">
        <v>141</v>
      </c>
      <c r="D24" s="24">
        <v>1800000</v>
      </c>
      <c r="E24" s="22">
        <v>9695.7000000000007</v>
      </c>
      <c r="F24" s="23">
        <v>1.7424379219396999</v>
      </c>
    </row>
    <row r="25" spans="1:6" x14ac:dyDescent="0.2">
      <c r="A25" s="21" t="s">
        <v>282</v>
      </c>
      <c r="B25" s="21" t="s">
        <v>281</v>
      </c>
      <c r="C25" s="21" t="s">
        <v>107</v>
      </c>
      <c r="D25" s="24">
        <v>2000000</v>
      </c>
      <c r="E25" s="22">
        <v>9556</v>
      </c>
      <c r="F25" s="23">
        <v>1.7173320938205301</v>
      </c>
    </row>
    <row r="26" spans="1:6" x14ac:dyDescent="0.2">
      <c r="A26" s="21" t="s">
        <v>106</v>
      </c>
      <c r="B26" s="21" t="s">
        <v>105</v>
      </c>
      <c r="C26" s="21" t="s">
        <v>107</v>
      </c>
      <c r="D26" s="24">
        <v>1350000</v>
      </c>
      <c r="E26" s="22">
        <v>9536.4</v>
      </c>
      <c r="F26" s="23">
        <v>1.7138097299613</v>
      </c>
    </row>
    <row r="27" spans="1:6" x14ac:dyDescent="0.2">
      <c r="A27" s="21" t="s">
        <v>657</v>
      </c>
      <c r="B27" s="21" t="s">
        <v>656</v>
      </c>
      <c r="C27" s="21" t="s">
        <v>129</v>
      </c>
      <c r="D27" s="24">
        <v>3900000</v>
      </c>
      <c r="E27" s="22">
        <v>9038.25</v>
      </c>
      <c r="F27" s="23">
        <v>1.62428597707968</v>
      </c>
    </row>
    <row r="28" spans="1:6" x14ac:dyDescent="0.2">
      <c r="A28" s="21" t="s">
        <v>155</v>
      </c>
      <c r="B28" s="21" t="s">
        <v>154</v>
      </c>
      <c r="C28" s="21" t="s">
        <v>94</v>
      </c>
      <c r="D28" s="24">
        <v>740000</v>
      </c>
      <c r="E28" s="22">
        <v>9035.0300000000007</v>
      </c>
      <c r="F28" s="23">
        <v>1.6237073030170901</v>
      </c>
    </row>
    <row r="29" spans="1:6" x14ac:dyDescent="0.2">
      <c r="A29" s="21" t="s">
        <v>128</v>
      </c>
      <c r="B29" s="21" t="s">
        <v>127</v>
      </c>
      <c r="C29" s="21" t="s">
        <v>129</v>
      </c>
      <c r="D29" s="24">
        <v>7500000</v>
      </c>
      <c r="E29" s="22">
        <v>8891.25</v>
      </c>
      <c r="F29" s="23">
        <v>1.5978682481353901</v>
      </c>
    </row>
    <row r="30" spans="1:6" x14ac:dyDescent="0.2">
      <c r="A30" s="21" t="s">
        <v>598</v>
      </c>
      <c r="B30" s="21" t="s">
        <v>597</v>
      </c>
      <c r="C30" s="21" t="s">
        <v>138</v>
      </c>
      <c r="D30" s="24">
        <v>530000</v>
      </c>
      <c r="E30" s="22">
        <v>8728.0400000000009</v>
      </c>
      <c r="F30" s="23">
        <v>1.5685373805095599</v>
      </c>
    </row>
    <row r="31" spans="1:6" x14ac:dyDescent="0.2">
      <c r="A31" s="21" t="s">
        <v>163</v>
      </c>
      <c r="B31" s="21" t="s">
        <v>162</v>
      </c>
      <c r="C31" s="21" t="s">
        <v>164</v>
      </c>
      <c r="D31" s="24">
        <v>1350000</v>
      </c>
      <c r="E31" s="22">
        <v>7595.1</v>
      </c>
      <c r="F31" s="23">
        <v>1.3649339666990701</v>
      </c>
    </row>
    <row r="32" spans="1:6" x14ac:dyDescent="0.2">
      <c r="A32" s="21" t="s">
        <v>146</v>
      </c>
      <c r="B32" s="21" t="s">
        <v>145</v>
      </c>
      <c r="C32" s="21" t="s">
        <v>144</v>
      </c>
      <c r="D32" s="24">
        <v>1330000</v>
      </c>
      <c r="E32" s="22">
        <v>7459.3050000000003</v>
      </c>
      <c r="F32" s="23">
        <v>1.34052991566513</v>
      </c>
    </row>
    <row r="33" spans="1:6" x14ac:dyDescent="0.2">
      <c r="A33" s="21" t="s">
        <v>249</v>
      </c>
      <c r="B33" s="21" t="s">
        <v>248</v>
      </c>
      <c r="C33" s="21" t="s">
        <v>110</v>
      </c>
      <c r="D33" s="24">
        <v>6000000</v>
      </c>
      <c r="E33" s="22">
        <v>6705</v>
      </c>
      <c r="F33" s="23">
        <v>1.2049719222547799</v>
      </c>
    </row>
    <row r="34" spans="1:6" x14ac:dyDescent="0.2">
      <c r="A34" s="21" t="s">
        <v>239</v>
      </c>
      <c r="B34" s="21" t="s">
        <v>238</v>
      </c>
      <c r="C34" s="21" t="s">
        <v>104</v>
      </c>
      <c r="D34" s="24">
        <v>520000</v>
      </c>
      <c r="E34" s="22">
        <v>6660.68</v>
      </c>
      <c r="F34" s="23">
        <v>1.1970070668343</v>
      </c>
    </row>
    <row r="35" spans="1:6" x14ac:dyDescent="0.2">
      <c r="A35" s="21" t="s">
        <v>120</v>
      </c>
      <c r="B35" s="21" t="s">
        <v>119</v>
      </c>
      <c r="C35" s="21" t="s">
        <v>86</v>
      </c>
      <c r="D35" s="24">
        <v>450000</v>
      </c>
      <c r="E35" s="22">
        <v>6597.45</v>
      </c>
      <c r="F35" s="23">
        <v>1.1856438491394199</v>
      </c>
    </row>
    <row r="36" spans="1:6" x14ac:dyDescent="0.2">
      <c r="A36" s="21" t="s">
        <v>176</v>
      </c>
      <c r="B36" s="21" t="s">
        <v>175</v>
      </c>
      <c r="C36" s="21" t="s">
        <v>177</v>
      </c>
      <c r="D36" s="24">
        <v>750000</v>
      </c>
      <c r="E36" s="22">
        <v>6123.75</v>
      </c>
      <c r="F36" s="23">
        <v>1.10051406545976</v>
      </c>
    </row>
    <row r="37" spans="1:6" x14ac:dyDescent="0.2">
      <c r="A37" s="21" t="s">
        <v>237</v>
      </c>
      <c r="B37" s="21" t="s">
        <v>236</v>
      </c>
      <c r="C37" s="21" t="s">
        <v>86</v>
      </c>
      <c r="D37" s="24">
        <v>325000</v>
      </c>
      <c r="E37" s="22">
        <v>5705.2124999999996</v>
      </c>
      <c r="F37" s="23">
        <v>1.02529766935078</v>
      </c>
    </row>
    <row r="38" spans="1:6" x14ac:dyDescent="0.2">
      <c r="A38" s="21" t="s">
        <v>253</v>
      </c>
      <c r="B38" s="21" t="s">
        <v>252</v>
      </c>
      <c r="C38" s="21" t="s">
        <v>177</v>
      </c>
      <c r="D38" s="24">
        <v>300000</v>
      </c>
      <c r="E38" s="22">
        <v>5626.65</v>
      </c>
      <c r="F38" s="23">
        <v>1.01117901064204</v>
      </c>
    </row>
    <row r="39" spans="1:6" x14ac:dyDescent="0.2">
      <c r="A39" s="21" t="s">
        <v>148</v>
      </c>
      <c r="B39" s="21" t="s">
        <v>147</v>
      </c>
      <c r="C39" s="21" t="s">
        <v>126</v>
      </c>
      <c r="D39" s="24">
        <v>230000</v>
      </c>
      <c r="E39" s="22">
        <v>5473.54</v>
      </c>
      <c r="F39" s="23">
        <v>0.98366323867836403</v>
      </c>
    </row>
    <row r="40" spans="1:6" x14ac:dyDescent="0.2">
      <c r="A40" s="21" t="s">
        <v>189</v>
      </c>
      <c r="B40" s="21" t="s">
        <v>188</v>
      </c>
      <c r="C40" s="21" t="s">
        <v>144</v>
      </c>
      <c r="D40" s="24">
        <v>602474</v>
      </c>
      <c r="E40" s="22">
        <v>5421.061052</v>
      </c>
      <c r="F40" s="23">
        <v>0.97423211879030003</v>
      </c>
    </row>
    <row r="41" spans="1:6" x14ac:dyDescent="0.2">
      <c r="A41" s="21" t="s">
        <v>194</v>
      </c>
      <c r="B41" s="21" t="s">
        <v>193</v>
      </c>
      <c r="C41" s="21" t="s">
        <v>161</v>
      </c>
      <c r="D41" s="24">
        <v>650000</v>
      </c>
      <c r="E41" s="22">
        <v>5381.6750000000002</v>
      </c>
      <c r="F41" s="23">
        <v>0.96715395521260195</v>
      </c>
    </row>
    <row r="42" spans="1:6" x14ac:dyDescent="0.2">
      <c r="A42" s="21" t="s">
        <v>659</v>
      </c>
      <c r="B42" s="21" t="s">
        <v>658</v>
      </c>
      <c r="C42" s="21" t="s">
        <v>161</v>
      </c>
      <c r="D42" s="24">
        <v>1650000</v>
      </c>
      <c r="E42" s="22">
        <v>5284.125</v>
      </c>
      <c r="F42" s="23">
        <v>0.94962300651521903</v>
      </c>
    </row>
    <row r="43" spans="1:6" x14ac:dyDescent="0.2">
      <c r="A43" s="21" t="s">
        <v>624</v>
      </c>
      <c r="B43" s="21" t="s">
        <v>623</v>
      </c>
      <c r="C43" s="21" t="s">
        <v>144</v>
      </c>
      <c r="D43" s="24">
        <v>3000000</v>
      </c>
      <c r="E43" s="22">
        <v>5260.5</v>
      </c>
      <c r="F43" s="23">
        <v>0.94537730007774401</v>
      </c>
    </row>
    <row r="44" spans="1:6" x14ac:dyDescent="0.2">
      <c r="A44" s="21" t="s">
        <v>171</v>
      </c>
      <c r="B44" s="21" t="s">
        <v>170</v>
      </c>
      <c r="C44" s="21" t="s">
        <v>172</v>
      </c>
      <c r="D44" s="24">
        <v>700000</v>
      </c>
      <c r="E44" s="22">
        <v>5174.05</v>
      </c>
      <c r="F44" s="23">
        <v>0.929841159484317</v>
      </c>
    </row>
    <row r="45" spans="1:6" x14ac:dyDescent="0.2">
      <c r="A45" s="21" t="s">
        <v>174</v>
      </c>
      <c r="B45" s="21" t="s">
        <v>173</v>
      </c>
      <c r="C45" s="21" t="s">
        <v>104</v>
      </c>
      <c r="D45" s="24">
        <v>101031</v>
      </c>
      <c r="E45" s="22">
        <v>4772.2498009999999</v>
      </c>
      <c r="F45" s="23">
        <v>0.85763266460715304</v>
      </c>
    </row>
    <row r="46" spans="1:6" x14ac:dyDescent="0.2">
      <c r="A46" s="21" t="s">
        <v>231</v>
      </c>
      <c r="B46" s="21" t="s">
        <v>230</v>
      </c>
      <c r="C46" s="21" t="s">
        <v>110</v>
      </c>
      <c r="D46" s="24">
        <v>1250000</v>
      </c>
      <c r="E46" s="22">
        <v>4342.5</v>
      </c>
      <c r="F46" s="23">
        <v>0.78040127850729102</v>
      </c>
    </row>
    <row r="47" spans="1:6" x14ac:dyDescent="0.2">
      <c r="A47" s="21" t="s">
        <v>296</v>
      </c>
      <c r="B47" s="21" t="s">
        <v>295</v>
      </c>
      <c r="C47" s="21" t="s">
        <v>86</v>
      </c>
      <c r="D47" s="24">
        <v>2450000</v>
      </c>
      <c r="E47" s="22">
        <v>3585.5749999999998</v>
      </c>
      <c r="F47" s="23">
        <v>0.64437243849943104</v>
      </c>
    </row>
    <row r="48" spans="1:6" x14ac:dyDescent="0.2">
      <c r="A48" s="21" t="s">
        <v>191</v>
      </c>
      <c r="B48" s="21" t="s">
        <v>190</v>
      </c>
      <c r="C48" s="21" t="s">
        <v>192</v>
      </c>
      <c r="D48" s="24">
        <v>140000</v>
      </c>
      <c r="E48" s="22">
        <v>3533.6</v>
      </c>
      <c r="F48" s="23">
        <v>0.63503188433698599</v>
      </c>
    </row>
    <row r="49" spans="1:9" x14ac:dyDescent="0.2">
      <c r="A49" s="21" t="s">
        <v>150</v>
      </c>
      <c r="B49" s="21" t="s">
        <v>149</v>
      </c>
      <c r="C49" s="21" t="s">
        <v>151</v>
      </c>
      <c r="D49" s="24">
        <v>450000</v>
      </c>
      <c r="E49" s="22">
        <v>3492</v>
      </c>
      <c r="F49" s="23">
        <v>0.62755584675819398</v>
      </c>
    </row>
    <row r="50" spans="1:9" x14ac:dyDescent="0.2">
      <c r="A50" s="21" t="s">
        <v>300</v>
      </c>
      <c r="B50" s="21" t="s">
        <v>299</v>
      </c>
      <c r="C50" s="21" t="s">
        <v>123</v>
      </c>
      <c r="D50" s="24">
        <v>1500000</v>
      </c>
      <c r="E50" s="22">
        <v>3042</v>
      </c>
      <c r="F50" s="23">
        <v>0.54668524794914897</v>
      </c>
    </row>
    <row r="51" spans="1:9" x14ac:dyDescent="0.2">
      <c r="A51" s="21" t="s">
        <v>196</v>
      </c>
      <c r="B51" s="21" t="s">
        <v>195</v>
      </c>
      <c r="C51" s="21" t="s">
        <v>161</v>
      </c>
      <c r="D51" s="24">
        <v>90000</v>
      </c>
      <c r="E51" s="22">
        <v>2743.7849999999999</v>
      </c>
      <c r="F51" s="23">
        <v>0.493092302118394</v>
      </c>
    </row>
    <row r="52" spans="1:9" x14ac:dyDescent="0.2">
      <c r="A52" s="21" t="s">
        <v>538</v>
      </c>
      <c r="B52" s="21" t="s">
        <v>537</v>
      </c>
      <c r="C52" s="21" t="s">
        <v>151</v>
      </c>
      <c r="D52" s="24">
        <v>850000</v>
      </c>
      <c r="E52" s="22">
        <v>1766.7249999999999</v>
      </c>
      <c r="F52" s="23">
        <v>0.31750246373535801</v>
      </c>
    </row>
    <row r="53" spans="1:9" x14ac:dyDescent="0.2">
      <c r="A53" s="21" t="s">
        <v>298</v>
      </c>
      <c r="B53" s="21" t="s">
        <v>297</v>
      </c>
      <c r="C53" s="21" t="s">
        <v>123</v>
      </c>
      <c r="D53" s="24">
        <v>600000</v>
      </c>
      <c r="E53" s="22">
        <v>1731</v>
      </c>
      <c r="F53" s="23">
        <v>0.31108223675212898</v>
      </c>
    </row>
    <row r="54" spans="1:9" x14ac:dyDescent="0.2">
      <c r="A54" s="20" t="s">
        <v>25</v>
      </c>
      <c r="B54" s="20"/>
      <c r="C54" s="20"/>
      <c r="D54" s="20"/>
      <c r="E54" s="25">
        <f>SUM(E7:E53)</f>
        <v>525160.32835299987</v>
      </c>
      <c r="F54" s="26">
        <f>SUM(F7:F53)</f>
        <v>94.377844943693631</v>
      </c>
      <c r="G54" s="14"/>
      <c r="H54" s="14"/>
      <c r="I54" s="14"/>
    </row>
    <row r="55" spans="1:9" x14ac:dyDescent="0.2">
      <c r="A55" s="21"/>
      <c r="B55" s="21"/>
      <c r="C55" s="21"/>
      <c r="D55" s="21"/>
      <c r="E55" s="22"/>
      <c r="F55" s="23"/>
    </row>
    <row r="56" spans="1:9" x14ac:dyDescent="0.2">
      <c r="A56" s="20" t="s">
        <v>262</v>
      </c>
      <c r="B56" s="21"/>
      <c r="C56" s="21"/>
      <c r="D56" s="21"/>
      <c r="E56" s="22"/>
      <c r="F56" s="23"/>
    </row>
    <row r="57" spans="1:9" x14ac:dyDescent="0.2">
      <c r="A57" s="21" t="s">
        <v>265</v>
      </c>
      <c r="B57" s="21" t="s">
        <v>264</v>
      </c>
      <c r="C57" s="21" t="s">
        <v>167</v>
      </c>
      <c r="D57" s="24">
        <v>3000</v>
      </c>
      <c r="E57" s="22">
        <v>2.9999999999999997E-4</v>
      </c>
      <c r="F57" s="23">
        <v>5.3913732539363803E-8</v>
      </c>
    </row>
    <row r="58" spans="1:9" x14ac:dyDescent="0.2">
      <c r="A58" s="21"/>
      <c r="B58" s="21" t="s">
        <v>263</v>
      </c>
      <c r="C58" s="21" t="s">
        <v>172</v>
      </c>
      <c r="D58" s="24">
        <v>2900</v>
      </c>
      <c r="E58" s="22">
        <v>2.9E-4</v>
      </c>
      <c r="F58" s="23">
        <v>5.2116608121385E-8</v>
      </c>
    </row>
    <row r="59" spans="1:9" x14ac:dyDescent="0.2">
      <c r="A59" s="20" t="s">
        <v>25</v>
      </c>
      <c r="B59" s="20"/>
      <c r="C59" s="20"/>
      <c r="D59" s="20"/>
      <c r="E59" s="25">
        <f>SUM(E56:E58)</f>
        <v>5.9000000000000003E-4</v>
      </c>
      <c r="F59" s="26">
        <f>SUM(F56:F58)</f>
        <v>1.060303406607488E-7</v>
      </c>
      <c r="G59" s="14"/>
      <c r="H59" s="14"/>
      <c r="I59" s="14"/>
    </row>
    <row r="60" spans="1:9" x14ac:dyDescent="0.2">
      <c r="A60" s="21"/>
      <c r="B60" s="21"/>
      <c r="C60" s="21"/>
      <c r="D60" s="21"/>
      <c r="E60" s="22"/>
      <c r="F60" s="23"/>
    </row>
    <row r="61" spans="1:9" x14ac:dyDescent="0.2">
      <c r="A61" s="20" t="s">
        <v>26</v>
      </c>
      <c r="B61" s="20"/>
      <c r="C61" s="20"/>
      <c r="D61" s="20"/>
      <c r="E61" s="25">
        <f>E54+E59</f>
        <v>525160.32894299983</v>
      </c>
      <c r="F61" s="26">
        <f>F54+F59</f>
        <v>94.377845049723973</v>
      </c>
      <c r="G61" s="14"/>
      <c r="H61" s="14"/>
      <c r="I61" s="14"/>
    </row>
    <row r="62" spans="1:9" x14ac:dyDescent="0.2">
      <c r="A62" s="20"/>
      <c r="B62" s="20"/>
      <c r="C62" s="20"/>
      <c r="D62" s="20"/>
      <c r="E62" s="25"/>
      <c r="F62" s="26"/>
      <c r="G62" s="14"/>
      <c r="H62" s="14"/>
      <c r="I62" s="14"/>
    </row>
    <row r="63" spans="1:9" x14ac:dyDescent="0.2">
      <c r="A63" s="20" t="s">
        <v>28</v>
      </c>
      <c r="B63" s="20"/>
      <c r="C63" s="20"/>
      <c r="D63" s="20"/>
      <c r="E63" s="25">
        <f>E65-(E54+E59)</f>
        <v>31284.172058600117</v>
      </c>
      <c r="F63" s="26">
        <f>F65-(F54+F59)</f>
        <v>5.6221549502760269</v>
      </c>
      <c r="G63" s="14"/>
      <c r="H63" s="14"/>
      <c r="I63" s="14"/>
    </row>
    <row r="64" spans="1:9" x14ac:dyDescent="0.2">
      <c r="A64" s="20"/>
      <c r="B64" s="20"/>
      <c r="C64" s="20"/>
      <c r="D64" s="20"/>
      <c r="E64" s="25"/>
      <c r="F64" s="26"/>
      <c r="G64" s="14"/>
      <c r="H64" s="14"/>
      <c r="I64" s="14"/>
    </row>
    <row r="65" spans="1:9" x14ac:dyDescent="0.2">
      <c r="A65" s="27" t="s">
        <v>27</v>
      </c>
      <c r="B65" s="27"/>
      <c r="C65" s="27"/>
      <c r="D65" s="27"/>
      <c r="E65" s="28">
        <v>556444.50100159994</v>
      </c>
      <c r="F65" s="29">
        <v>100</v>
      </c>
      <c r="G65" s="14"/>
      <c r="H65" s="14"/>
      <c r="I65" s="14"/>
    </row>
    <row r="66" spans="1:9" x14ac:dyDescent="0.2">
      <c r="F66" s="15" t="s">
        <v>29</v>
      </c>
    </row>
    <row r="67" spans="1:9" x14ac:dyDescent="0.2">
      <c r="A67" s="14" t="s">
        <v>31</v>
      </c>
    </row>
    <row r="68" spans="1:9" x14ac:dyDescent="0.2">
      <c r="A68" s="14" t="s">
        <v>42</v>
      </c>
    </row>
    <row r="70" spans="1:9" x14ac:dyDescent="0.2">
      <c r="A70" s="14" t="s">
        <v>32</v>
      </c>
    </row>
    <row r="71" spans="1:9" x14ac:dyDescent="0.2">
      <c r="A71" s="14" t="s">
        <v>33</v>
      </c>
    </row>
    <row r="72" spans="1:9" x14ac:dyDescent="0.2">
      <c r="A72" s="14" t="s">
        <v>34</v>
      </c>
      <c r="B72" s="14"/>
      <c r="C72" s="30" t="s">
        <v>36</v>
      </c>
      <c r="D72" s="14" t="s">
        <v>35</v>
      </c>
    </row>
    <row r="73" spans="1:9" x14ac:dyDescent="0.2">
      <c r="A73" s="7" t="s">
        <v>71</v>
      </c>
      <c r="C73" s="31">
        <v>932.68299999999999</v>
      </c>
      <c r="D73" s="31">
        <v>1109.2905000000001</v>
      </c>
    </row>
    <row r="74" spans="1:9" x14ac:dyDescent="0.2">
      <c r="A74" s="7" t="s">
        <v>79</v>
      </c>
      <c r="C74" s="31">
        <v>48.249400000000001</v>
      </c>
      <c r="D74" s="31">
        <v>57.3857</v>
      </c>
    </row>
    <row r="75" spans="1:9" x14ac:dyDescent="0.2">
      <c r="A75" s="7" t="s">
        <v>72</v>
      </c>
      <c r="C75" s="31">
        <v>1022.1405999999999</v>
      </c>
      <c r="D75" s="31">
        <v>1221.0926999999999</v>
      </c>
    </row>
    <row r="76" spans="1:9" x14ac:dyDescent="0.2">
      <c r="A76" s="7" t="s">
        <v>80</v>
      </c>
      <c r="C76" s="31">
        <v>55.183799999999998</v>
      </c>
      <c r="D76" s="31">
        <v>65.921000000000006</v>
      </c>
    </row>
    <row r="78" spans="1:9" x14ac:dyDescent="0.2">
      <c r="A78" s="7" t="s">
        <v>37</v>
      </c>
    </row>
    <row r="80" spans="1:9" x14ac:dyDescent="0.2">
      <c r="A80" s="14" t="s">
        <v>38</v>
      </c>
      <c r="D80" s="30" t="s">
        <v>39</v>
      </c>
    </row>
    <row r="82" spans="1:4" x14ac:dyDescent="0.2">
      <c r="A82" s="14" t="s">
        <v>272</v>
      </c>
      <c r="D82" s="49">
        <v>6.9900000000000004E-2</v>
      </c>
    </row>
    <row r="84" spans="1:4" x14ac:dyDescent="0.2">
      <c r="A84" s="100" t="s">
        <v>840</v>
      </c>
      <c r="B84" s="100"/>
      <c r="C84" s="100"/>
      <c r="D84" s="30" t="s">
        <v>39</v>
      </c>
    </row>
    <row r="86" spans="1:4" x14ac:dyDescent="0.2">
      <c r="A86" s="14" t="s">
        <v>809</v>
      </c>
    </row>
    <row r="87" spans="1:4" x14ac:dyDescent="0.2">
      <c r="A87" s="52"/>
    </row>
    <row r="88" spans="1:4" x14ac:dyDescent="0.2">
      <c r="A88" s="53" t="s">
        <v>804</v>
      </c>
    </row>
    <row r="89" spans="1:4" x14ac:dyDescent="0.2">
      <c r="A89" s="54"/>
    </row>
    <row r="90" spans="1:4" x14ac:dyDescent="0.2">
      <c r="A90" s="55"/>
    </row>
    <row r="91" spans="1:4" x14ac:dyDescent="0.2">
      <c r="A91" s="55"/>
    </row>
    <row r="92" spans="1:4" x14ac:dyDescent="0.2">
      <c r="A92" s="55"/>
    </row>
    <row r="93" spans="1:4" x14ac:dyDescent="0.2">
      <c r="A93" s="55"/>
    </row>
    <row r="94" spans="1:4" x14ac:dyDescent="0.2">
      <c r="A94" s="55"/>
    </row>
    <row r="95" spans="1:4" x14ac:dyDescent="0.2">
      <c r="A95" s="55"/>
    </row>
    <row r="96" spans="1:4"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3" t="s">
        <v>818</v>
      </c>
    </row>
    <row r="103" spans="1:1" x14ac:dyDescent="0.2">
      <c r="A103" s="55"/>
    </row>
    <row r="104" spans="1:1" x14ac:dyDescent="0.2">
      <c r="A104" s="53" t="s">
        <v>805</v>
      </c>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5"/>
    </row>
    <row r="113" spans="1:1" x14ac:dyDescent="0.2">
      <c r="A113" s="55"/>
    </row>
    <row r="114" spans="1:1" x14ac:dyDescent="0.2">
      <c r="A114" s="55"/>
    </row>
    <row r="115" spans="1:1" x14ac:dyDescent="0.2">
      <c r="A115" s="55"/>
    </row>
    <row r="116" spans="1:1" x14ac:dyDescent="0.2">
      <c r="A116" s="55"/>
    </row>
  </sheetData>
  <mergeCells count="2">
    <mergeCell ref="A1:F1"/>
    <mergeCell ref="A84:C84"/>
  </mergeCells>
  <conditionalFormatting sqref="F2:F3 F219:F65536">
    <cfRule type="cellIs" dxfId="28" priority="2" stopIfTrue="1" operator="between">
      <formula>0.009</formula>
      <formula>-0.009</formula>
    </cfRule>
  </conditionalFormatting>
  <conditionalFormatting sqref="F5:F118">
    <cfRule type="cellIs" dxfId="2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1"/>
  <sheetViews>
    <sheetView workbookViewId="0">
      <selection sqref="A1:E1"/>
    </sheetView>
  </sheetViews>
  <sheetFormatPr defaultColWidth="9.140625" defaultRowHeight="11.25" x14ac:dyDescent="0.2"/>
  <cols>
    <col min="1" max="1" width="36.85546875" style="7" bestFit="1" customWidth="1"/>
    <col min="2" max="2" width="51.85546875" style="7" customWidth="1"/>
    <col min="3" max="3" width="18.85546875" style="7" bestFit="1" customWidth="1"/>
    <col min="4" max="4" width="15.28515625" style="7" bestFit="1" customWidth="1"/>
    <col min="5" max="5" width="13.5703125" style="10" customWidth="1"/>
    <col min="6" max="16384" width="9.140625" style="7"/>
  </cols>
  <sheetData>
    <row r="1" spans="1:8" s="1" customFormat="1" ht="15" x14ac:dyDescent="0.2">
      <c r="A1" s="93" t="s">
        <v>22</v>
      </c>
      <c r="B1" s="94"/>
      <c r="C1" s="94"/>
      <c r="D1" s="94"/>
      <c r="E1" s="94"/>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365</v>
      </c>
      <c r="B5" s="17"/>
      <c r="C5" s="17"/>
      <c r="D5" s="18"/>
      <c r="E5" s="19"/>
    </row>
    <row r="6" spans="1:8" x14ac:dyDescent="0.2">
      <c r="A6" s="21" t="s">
        <v>782</v>
      </c>
      <c r="B6" s="21" t="s">
        <v>781</v>
      </c>
      <c r="C6" s="24">
        <v>5244278.8049999997</v>
      </c>
      <c r="D6" s="22">
        <v>318933.69202000002</v>
      </c>
      <c r="E6" s="23">
        <v>99.222570430260603</v>
      </c>
    </row>
    <row r="7" spans="1:8" x14ac:dyDescent="0.2">
      <c r="A7" s="20" t="s">
        <v>25</v>
      </c>
      <c r="B7" s="20"/>
      <c r="C7" s="20"/>
      <c r="D7" s="25">
        <f>SUM(D6:D6)</f>
        <v>318933.69202000002</v>
      </c>
      <c r="E7" s="26">
        <f>SUM(E6:E6)</f>
        <v>99.222570430260603</v>
      </c>
      <c r="F7" s="14"/>
      <c r="G7" s="14"/>
      <c r="H7" s="14"/>
    </row>
    <row r="8" spans="1:8" x14ac:dyDescent="0.2">
      <c r="A8" s="21"/>
      <c r="B8" s="21"/>
      <c r="C8" s="21"/>
      <c r="D8" s="22"/>
      <c r="E8" s="23"/>
    </row>
    <row r="9" spans="1:8" x14ac:dyDescent="0.2">
      <c r="A9" s="20" t="s">
        <v>26</v>
      </c>
      <c r="B9" s="20"/>
      <c r="C9" s="20"/>
      <c r="D9" s="25">
        <f>D7</f>
        <v>318933.69202000002</v>
      </c>
      <c r="E9" s="26">
        <f>E7</f>
        <v>99.222570430260603</v>
      </c>
      <c r="F9" s="14"/>
      <c r="G9" s="14"/>
      <c r="H9" s="14"/>
    </row>
    <row r="10" spans="1:8" x14ac:dyDescent="0.2">
      <c r="A10" s="20"/>
      <c r="B10" s="20"/>
      <c r="C10" s="20"/>
      <c r="D10" s="25"/>
      <c r="E10" s="26"/>
      <c r="F10" s="14"/>
      <c r="G10" s="14"/>
      <c r="H10" s="14"/>
    </row>
    <row r="11" spans="1:8" x14ac:dyDescent="0.2">
      <c r="A11" s="20" t="s">
        <v>28</v>
      </c>
      <c r="B11" s="20"/>
      <c r="C11" s="20"/>
      <c r="D11" s="25">
        <f>D13-(D7)</f>
        <v>2498.9121112999856</v>
      </c>
      <c r="E11" s="26">
        <f>E13-(E7)</f>
        <v>0.7774295697393967</v>
      </c>
      <c r="F11" s="14"/>
      <c r="G11" s="14"/>
      <c r="H11" s="14"/>
    </row>
    <row r="12" spans="1:8" x14ac:dyDescent="0.2">
      <c r="A12" s="20"/>
      <c r="B12" s="20"/>
      <c r="C12" s="20"/>
      <c r="D12" s="25"/>
      <c r="E12" s="26"/>
      <c r="F12" s="14"/>
      <c r="G12" s="14"/>
      <c r="H12" s="14"/>
    </row>
    <row r="13" spans="1:8" x14ac:dyDescent="0.2">
      <c r="A13" s="27" t="s">
        <v>27</v>
      </c>
      <c r="B13" s="27"/>
      <c r="C13" s="27"/>
      <c r="D13" s="28">
        <v>321432.6041313</v>
      </c>
      <c r="E13" s="29">
        <v>100</v>
      </c>
      <c r="F13" s="14"/>
      <c r="G13" s="14"/>
      <c r="H13" s="14"/>
    </row>
    <row r="15" spans="1:8" x14ac:dyDescent="0.2">
      <c r="A15" s="14" t="s">
        <v>32</v>
      </c>
    </row>
    <row r="16" spans="1:8" x14ac:dyDescent="0.2">
      <c r="A16" s="14" t="s">
        <v>33</v>
      </c>
    </row>
    <row r="17" spans="1:4" x14ac:dyDescent="0.2">
      <c r="A17" s="14" t="s">
        <v>34</v>
      </c>
      <c r="B17" s="14"/>
      <c r="C17" s="30" t="s">
        <v>36</v>
      </c>
      <c r="D17" s="14" t="s">
        <v>35</v>
      </c>
    </row>
    <row r="18" spans="1:4" x14ac:dyDescent="0.2">
      <c r="A18" s="7" t="s">
        <v>71</v>
      </c>
      <c r="C18" s="31">
        <v>48.271799999999999</v>
      </c>
      <c r="D18" s="31">
        <v>54.502200000000002</v>
      </c>
    </row>
    <row r="19" spans="1:4" x14ac:dyDescent="0.2">
      <c r="A19" s="7" t="s">
        <v>79</v>
      </c>
      <c r="C19" s="31">
        <v>48.271799999999999</v>
      </c>
      <c r="D19" s="31">
        <v>54.502200000000002</v>
      </c>
    </row>
    <row r="20" spans="1:4" x14ac:dyDescent="0.2">
      <c r="A20" s="7" t="s">
        <v>72</v>
      </c>
      <c r="C20" s="31">
        <v>53.4499</v>
      </c>
      <c r="D20" s="31">
        <v>60.6432</v>
      </c>
    </row>
    <row r="21" spans="1:4" x14ac:dyDescent="0.2">
      <c r="A21" s="7" t="s">
        <v>80</v>
      </c>
      <c r="C21" s="31">
        <v>53.4499</v>
      </c>
      <c r="D21" s="31">
        <v>60.6432</v>
      </c>
    </row>
    <row r="23" spans="1:4" x14ac:dyDescent="0.2">
      <c r="A23" s="7" t="s">
        <v>37</v>
      </c>
    </row>
    <row r="25" spans="1:4" x14ac:dyDescent="0.2">
      <c r="A25" s="14" t="s">
        <v>38</v>
      </c>
      <c r="D25" s="30" t="s">
        <v>39</v>
      </c>
    </row>
    <row r="27" spans="1:4" x14ac:dyDescent="0.2">
      <c r="A27" s="14" t="s">
        <v>272</v>
      </c>
      <c r="D27" s="49">
        <v>0</v>
      </c>
    </row>
    <row r="29" spans="1:4" x14ac:dyDescent="0.2">
      <c r="A29" s="100" t="s">
        <v>840</v>
      </c>
      <c r="B29" s="100"/>
      <c r="C29" s="100"/>
      <c r="D29" s="30" t="s">
        <v>39</v>
      </c>
    </row>
    <row r="31" spans="1:4" x14ac:dyDescent="0.2">
      <c r="A31" s="14" t="s">
        <v>809</v>
      </c>
    </row>
    <row r="32" spans="1:4" x14ac:dyDescent="0.2">
      <c r="A32" s="52"/>
    </row>
    <row r="33" spans="1:1" x14ac:dyDescent="0.2">
      <c r="A33" s="53" t="s">
        <v>804</v>
      </c>
    </row>
    <row r="34" spans="1:1" x14ac:dyDescent="0.2">
      <c r="A34" s="54"/>
    </row>
    <row r="35" spans="1:1" x14ac:dyDescent="0.2">
      <c r="A35" s="55"/>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3" t="s">
        <v>826</v>
      </c>
    </row>
    <row r="48" spans="1:1" x14ac:dyDescent="0.2">
      <c r="A48" s="55"/>
    </row>
    <row r="49" spans="1:1" x14ac:dyDescent="0.2">
      <c r="A49" s="53" t="s">
        <v>805</v>
      </c>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sheetData>
  <mergeCells count="2">
    <mergeCell ref="A1:E1"/>
    <mergeCell ref="A29:C29"/>
  </mergeCells>
  <conditionalFormatting sqref="E5:E13">
    <cfRule type="cellIs" dxfId="26"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1"/>
  <sheetViews>
    <sheetView workbookViewId="0">
      <selection sqref="A1:E1"/>
    </sheetView>
  </sheetViews>
  <sheetFormatPr defaultColWidth="9.140625" defaultRowHeight="11.25" x14ac:dyDescent="0.2"/>
  <cols>
    <col min="1" max="1" width="36.85546875" style="7" bestFit="1" customWidth="1"/>
    <col min="2" max="2" width="66.7109375" style="7" customWidth="1"/>
    <col min="3" max="3" width="18.85546875" style="7" bestFit="1" customWidth="1"/>
    <col min="4" max="4" width="15.28515625" style="7" bestFit="1" customWidth="1"/>
    <col min="5" max="5" width="13.5703125" style="10" customWidth="1"/>
    <col min="6" max="16384" width="9.140625" style="7"/>
  </cols>
  <sheetData>
    <row r="1" spans="1:8" s="1" customFormat="1" ht="15" customHeight="1" x14ac:dyDescent="0.2">
      <c r="A1" s="93" t="s">
        <v>23</v>
      </c>
      <c r="B1" s="94"/>
      <c r="C1" s="94"/>
      <c r="D1" s="94"/>
      <c r="E1" s="94"/>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365</v>
      </c>
      <c r="B5" s="17"/>
      <c r="C5" s="17"/>
      <c r="D5" s="18"/>
      <c r="E5" s="19"/>
    </row>
    <row r="6" spans="1:8" x14ac:dyDescent="0.2">
      <c r="A6" s="21" t="s">
        <v>784</v>
      </c>
      <c r="B6" s="21" t="s">
        <v>783</v>
      </c>
      <c r="C6" s="24">
        <v>61629.214</v>
      </c>
      <c r="D6" s="22">
        <v>1641.47515</v>
      </c>
      <c r="E6" s="23">
        <v>98.821994475344496</v>
      </c>
    </row>
    <row r="7" spans="1:8" x14ac:dyDescent="0.2">
      <c r="A7" s="20" t="s">
        <v>25</v>
      </c>
      <c r="B7" s="20"/>
      <c r="C7" s="20"/>
      <c r="D7" s="25">
        <f>SUM(D6:D6)</f>
        <v>1641.47515</v>
      </c>
      <c r="E7" s="26">
        <f>SUM(E6:E6)</f>
        <v>98.821994475344496</v>
      </c>
      <c r="F7" s="14"/>
      <c r="G7" s="14"/>
      <c r="H7" s="14"/>
    </row>
    <row r="8" spans="1:8" x14ac:dyDescent="0.2">
      <c r="A8" s="21"/>
      <c r="B8" s="21"/>
      <c r="C8" s="21"/>
      <c r="D8" s="22"/>
      <c r="E8" s="23"/>
    </row>
    <row r="9" spans="1:8" x14ac:dyDescent="0.2">
      <c r="A9" s="20" t="s">
        <v>26</v>
      </c>
      <c r="B9" s="20"/>
      <c r="C9" s="20"/>
      <c r="D9" s="25">
        <f>D7</f>
        <v>1641.47515</v>
      </c>
      <c r="E9" s="26">
        <f>E7</f>
        <v>98.821994475344496</v>
      </c>
      <c r="F9" s="14"/>
      <c r="G9" s="14"/>
      <c r="H9" s="14"/>
    </row>
    <row r="10" spans="1:8" x14ac:dyDescent="0.2">
      <c r="A10" s="20"/>
      <c r="B10" s="20"/>
      <c r="C10" s="20"/>
      <c r="D10" s="25"/>
      <c r="E10" s="26"/>
      <c r="F10" s="14"/>
      <c r="G10" s="14"/>
      <c r="H10" s="14"/>
    </row>
    <row r="11" spans="1:8" x14ac:dyDescent="0.2">
      <c r="A11" s="20" t="s">
        <v>28</v>
      </c>
      <c r="B11" s="20"/>
      <c r="C11" s="20"/>
      <c r="D11" s="25">
        <f>D13-(D7)</f>
        <v>19.567170300000043</v>
      </c>
      <c r="E11" s="26">
        <f>E13-(E7)</f>
        <v>1.1780055246555037</v>
      </c>
      <c r="F11" s="14"/>
      <c r="G11" s="14"/>
      <c r="H11" s="14"/>
    </row>
    <row r="12" spans="1:8" x14ac:dyDescent="0.2">
      <c r="A12" s="20"/>
      <c r="B12" s="20"/>
      <c r="C12" s="20"/>
      <c r="D12" s="25"/>
      <c r="E12" s="26"/>
      <c r="F12" s="14"/>
      <c r="G12" s="14"/>
      <c r="H12" s="14"/>
    </row>
    <row r="13" spans="1:8" x14ac:dyDescent="0.2">
      <c r="A13" s="27" t="s">
        <v>27</v>
      </c>
      <c r="B13" s="27"/>
      <c r="C13" s="27"/>
      <c r="D13" s="28">
        <v>1661.0423203</v>
      </c>
      <c r="E13" s="29">
        <v>100</v>
      </c>
      <c r="F13" s="14"/>
      <c r="G13" s="14"/>
      <c r="H13" s="14"/>
    </row>
    <row r="15" spans="1:8" x14ac:dyDescent="0.2">
      <c r="A15" s="14" t="s">
        <v>32</v>
      </c>
    </row>
    <row r="16" spans="1:8" x14ac:dyDescent="0.2">
      <c r="A16" s="14" t="s">
        <v>33</v>
      </c>
    </row>
    <row r="17" spans="1:4" x14ac:dyDescent="0.2">
      <c r="A17" s="14" t="s">
        <v>34</v>
      </c>
      <c r="B17" s="14"/>
      <c r="C17" s="30" t="s">
        <v>36</v>
      </c>
      <c r="D17" s="14" t="s">
        <v>35</v>
      </c>
    </row>
    <row r="18" spans="1:4" x14ac:dyDescent="0.2">
      <c r="A18" s="7" t="s">
        <v>71</v>
      </c>
      <c r="C18" s="31">
        <v>9.5122</v>
      </c>
      <c r="D18" s="31">
        <v>9.6471999999999998</v>
      </c>
    </row>
    <row r="19" spans="1:4" x14ac:dyDescent="0.2">
      <c r="A19" s="7" t="s">
        <v>79</v>
      </c>
      <c r="C19" s="31">
        <v>9.5122</v>
      </c>
      <c r="D19" s="31">
        <v>9.6471999999999998</v>
      </c>
    </row>
    <row r="20" spans="1:4" x14ac:dyDescent="0.2">
      <c r="A20" s="7" t="s">
        <v>72</v>
      </c>
      <c r="C20" s="31">
        <v>10.524699999999999</v>
      </c>
      <c r="D20" s="31">
        <v>10.721</v>
      </c>
    </row>
    <row r="21" spans="1:4" x14ac:dyDescent="0.2">
      <c r="A21" s="7" t="s">
        <v>80</v>
      </c>
      <c r="C21" s="31">
        <v>10.524699999999999</v>
      </c>
      <c r="D21" s="31">
        <v>10.721</v>
      </c>
    </row>
    <row r="23" spans="1:4" x14ac:dyDescent="0.2">
      <c r="A23" s="7" t="s">
        <v>37</v>
      </c>
    </row>
    <row r="25" spans="1:4" x14ac:dyDescent="0.2">
      <c r="A25" s="14" t="s">
        <v>38</v>
      </c>
      <c r="D25" s="30" t="s">
        <v>39</v>
      </c>
    </row>
    <row r="27" spans="1:4" x14ac:dyDescent="0.2">
      <c r="A27" s="14" t="s">
        <v>272</v>
      </c>
      <c r="D27" s="49">
        <v>0</v>
      </c>
    </row>
    <row r="29" spans="1:4" x14ac:dyDescent="0.2">
      <c r="A29" s="100" t="s">
        <v>840</v>
      </c>
      <c r="B29" s="100"/>
      <c r="C29" s="100"/>
      <c r="D29" s="30" t="s">
        <v>39</v>
      </c>
    </row>
    <row r="31" spans="1:4" x14ac:dyDescent="0.2">
      <c r="A31" s="14" t="s">
        <v>809</v>
      </c>
    </row>
    <row r="32" spans="1:4" x14ac:dyDescent="0.2">
      <c r="A32" s="52"/>
    </row>
    <row r="33" spans="1:1" x14ac:dyDescent="0.2">
      <c r="A33" s="53" t="s">
        <v>804</v>
      </c>
    </row>
    <row r="34" spans="1:1" x14ac:dyDescent="0.2">
      <c r="A34" s="54"/>
    </row>
    <row r="35" spans="1:1" x14ac:dyDescent="0.2">
      <c r="A35" s="55"/>
    </row>
    <row r="36" spans="1:1" x14ac:dyDescent="0.2">
      <c r="A36" s="55"/>
    </row>
    <row r="37" spans="1:1" x14ac:dyDescent="0.2">
      <c r="A37" s="55"/>
    </row>
    <row r="38" spans="1:1" x14ac:dyDescent="0.2">
      <c r="A38" s="55"/>
    </row>
    <row r="39" spans="1:1" x14ac:dyDescent="0.2">
      <c r="A39" s="55"/>
    </row>
    <row r="40" spans="1:1" x14ac:dyDescent="0.2">
      <c r="A40" s="55"/>
    </row>
    <row r="41" spans="1:1" x14ac:dyDescent="0.2">
      <c r="A41" s="55"/>
    </row>
    <row r="42" spans="1:1" x14ac:dyDescent="0.2">
      <c r="A42" s="55"/>
    </row>
    <row r="43" spans="1:1" x14ac:dyDescent="0.2">
      <c r="A43" s="55"/>
    </row>
    <row r="44" spans="1:1" x14ac:dyDescent="0.2">
      <c r="A44" s="55"/>
    </row>
    <row r="45" spans="1:1" x14ac:dyDescent="0.2">
      <c r="A45" s="55"/>
    </row>
    <row r="46" spans="1:1" x14ac:dyDescent="0.2">
      <c r="A46" s="55"/>
    </row>
    <row r="47" spans="1:1" x14ac:dyDescent="0.2">
      <c r="A47" s="53" t="s">
        <v>827</v>
      </c>
    </row>
    <row r="48" spans="1:1" x14ac:dyDescent="0.2">
      <c r="A48" s="55"/>
    </row>
    <row r="49" spans="1:1" x14ac:dyDescent="0.2">
      <c r="A49" s="53" t="s">
        <v>805</v>
      </c>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5"/>
    </row>
    <row r="59" spans="1:1" x14ac:dyDescent="0.2">
      <c r="A59" s="55"/>
    </row>
    <row r="60" spans="1:1" x14ac:dyDescent="0.2">
      <c r="A60" s="55"/>
    </row>
    <row r="61" spans="1:1" x14ac:dyDescent="0.2">
      <c r="A61" s="55"/>
    </row>
  </sheetData>
  <mergeCells count="2">
    <mergeCell ref="A1:E1"/>
    <mergeCell ref="A29:C29"/>
  </mergeCells>
  <conditionalFormatting sqref="E5:E13">
    <cfRule type="cellIs" dxfId="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2"/>
  <sheetViews>
    <sheetView workbookViewId="0">
      <selection sqref="A1:E1"/>
    </sheetView>
  </sheetViews>
  <sheetFormatPr defaultColWidth="9.140625" defaultRowHeight="11.25" x14ac:dyDescent="0.2"/>
  <cols>
    <col min="1" max="1" width="36.85546875" style="7" bestFit="1" customWidth="1"/>
    <col min="2" max="2" width="67.7109375" style="7" customWidth="1"/>
    <col min="3" max="3" width="15.5703125" style="7" bestFit="1" customWidth="1"/>
    <col min="4" max="4" width="15.28515625" style="7" bestFit="1" customWidth="1"/>
    <col min="5" max="5" width="13.5703125" style="10" customWidth="1"/>
    <col min="6" max="16384" width="9.140625" style="7"/>
  </cols>
  <sheetData>
    <row r="1" spans="1:8" s="1" customFormat="1" ht="15" customHeight="1" x14ac:dyDescent="0.2">
      <c r="A1" s="93" t="s">
        <v>849</v>
      </c>
      <c r="B1" s="94"/>
      <c r="C1" s="94"/>
      <c r="D1" s="94"/>
      <c r="E1" s="94"/>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62</v>
      </c>
      <c r="B5" s="17"/>
      <c r="C5" s="17"/>
      <c r="D5" s="18"/>
      <c r="E5" s="19"/>
    </row>
    <row r="6" spans="1:8" x14ac:dyDescent="0.2">
      <c r="A6" s="21" t="s">
        <v>786</v>
      </c>
      <c r="B6" s="68" t="s">
        <v>785</v>
      </c>
      <c r="C6" s="24">
        <v>228317.78200000001</v>
      </c>
      <c r="D6" s="22">
        <v>1971.463315</v>
      </c>
      <c r="E6" s="23">
        <v>40.136627336751303</v>
      </c>
    </row>
    <row r="7" spans="1:8" x14ac:dyDescent="0.2">
      <c r="A7" s="21" t="s">
        <v>788</v>
      </c>
      <c r="B7" s="68" t="s">
        <v>787</v>
      </c>
      <c r="C7" s="24">
        <v>2669120</v>
      </c>
      <c r="D7" s="22">
        <v>1418.6372799999999</v>
      </c>
      <c r="E7" s="23">
        <v>28.881752655581401</v>
      </c>
    </row>
    <row r="8" spans="1:8" x14ac:dyDescent="0.2">
      <c r="A8" s="21" t="s">
        <v>789</v>
      </c>
      <c r="B8" s="68" t="s">
        <v>846</v>
      </c>
      <c r="C8" s="24">
        <v>1309070.5589999999</v>
      </c>
      <c r="D8" s="22">
        <v>749.74529029999997</v>
      </c>
      <c r="E8" s="23">
        <v>15.263914415904599</v>
      </c>
    </row>
    <row r="9" spans="1:8" x14ac:dyDescent="0.2">
      <c r="A9" s="21" t="s">
        <v>790</v>
      </c>
      <c r="B9" s="68" t="s">
        <v>847</v>
      </c>
      <c r="C9" s="24">
        <v>2507935.2609999999</v>
      </c>
      <c r="D9" s="22">
        <v>748.2700724</v>
      </c>
      <c r="E9" s="23">
        <v>15.2338807497226</v>
      </c>
    </row>
    <row r="10" spans="1:8" ht="22.5" x14ac:dyDescent="0.2">
      <c r="A10" s="21" t="s">
        <v>792</v>
      </c>
      <c r="B10" s="68" t="s">
        <v>791</v>
      </c>
      <c r="C10" s="24">
        <v>48.798999999999999</v>
      </c>
      <c r="D10" s="22">
        <v>1.2611296000000001</v>
      </c>
      <c r="E10" s="23">
        <v>2.5675085300051002E-2</v>
      </c>
    </row>
    <row r="11" spans="1:8" x14ac:dyDescent="0.2">
      <c r="A11" s="21" t="s">
        <v>794</v>
      </c>
      <c r="B11" s="68" t="s">
        <v>793</v>
      </c>
      <c r="C11" s="24">
        <v>13.571999999999999</v>
      </c>
      <c r="D11" s="22">
        <v>0.48031859999999998</v>
      </c>
      <c r="E11" s="23">
        <v>9.7787103135165993E-3</v>
      </c>
    </row>
    <row r="12" spans="1:8" ht="22.5" x14ac:dyDescent="0.2">
      <c r="A12" s="21" t="s">
        <v>796</v>
      </c>
      <c r="B12" s="68" t="s">
        <v>795</v>
      </c>
      <c r="C12" s="24">
        <v>23973.544999999998</v>
      </c>
      <c r="D12" s="22">
        <v>2.3973545E-5</v>
      </c>
      <c r="E12" s="23">
        <v>4.8807260793784397E-7</v>
      </c>
    </row>
    <row r="13" spans="1:8" x14ac:dyDescent="0.2">
      <c r="A13" s="20" t="s">
        <v>25</v>
      </c>
      <c r="B13" s="20"/>
      <c r="C13" s="20"/>
      <c r="D13" s="25">
        <f>SUM(D6:D12)</f>
        <v>4889.8574298735439</v>
      </c>
      <c r="E13" s="26">
        <f>SUM(E6:E12)</f>
        <v>99.551629441646071</v>
      </c>
      <c r="F13" s="14"/>
      <c r="G13" s="14"/>
      <c r="H13" s="14"/>
    </row>
    <row r="14" spans="1:8" x14ac:dyDescent="0.2">
      <c r="A14" s="21"/>
      <c r="B14" s="21"/>
      <c r="C14" s="21"/>
      <c r="D14" s="22"/>
      <c r="E14" s="23"/>
    </row>
    <row r="15" spans="1:8" x14ac:dyDescent="0.2">
      <c r="A15" s="20" t="s">
        <v>26</v>
      </c>
      <c r="B15" s="20"/>
      <c r="C15" s="20"/>
      <c r="D15" s="25">
        <f>D13</f>
        <v>4889.8574298735439</v>
      </c>
      <c r="E15" s="26">
        <f>E13</f>
        <v>99.551629441646071</v>
      </c>
      <c r="F15" s="14"/>
      <c r="G15" s="14"/>
      <c r="H15" s="14"/>
    </row>
    <row r="16" spans="1:8" x14ac:dyDescent="0.2">
      <c r="A16" s="20"/>
      <c r="B16" s="20"/>
      <c r="C16" s="20"/>
      <c r="D16" s="25"/>
      <c r="E16" s="26"/>
      <c r="F16" s="14"/>
      <c r="G16" s="14"/>
      <c r="H16" s="14"/>
    </row>
    <row r="17" spans="1:8" x14ac:dyDescent="0.2">
      <c r="A17" s="20" t="s">
        <v>28</v>
      </c>
      <c r="B17" s="20"/>
      <c r="C17" s="20"/>
      <c r="D17" s="25">
        <f>D19-(D13)</f>
        <v>22.023427626456396</v>
      </c>
      <c r="E17" s="26">
        <f>E19-(E13)</f>
        <v>0.44837055835392903</v>
      </c>
      <c r="F17" s="14"/>
      <c r="G17" s="14"/>
      <c r="H17" s="14"/>
    </row>
    <row r="18" spans="1:8" x14ac:dyDescent="0.2">
      <c r="A18" s="20"/>
      <c r="B18" s="20"/>
      <c r="C18" s="20"/>
      <c r="D18" s="25"/>
      <c r="E18" s="26"/>
      <c r="F18" s="14"/>
      <c r="G18" s="14"/>
      <c r="H18" s="14"/>
    </row>
    <row r="19" spans="1:8" x14ac:dyDescent="0.2">
      <c r="A19" s="27" t="s">
        <v>27</v>
      </c>
      <c r="B19" s="27"/>
      <c r="C19" s="27"/>
      <c r="D19" s="28">
        <v>4911.8808575000003</v>
      </c>
      <c r="E19" s="29">
        <v>100</v>
      </c>
      <c r="F19" s="14"/>
      <c r="G19" s="14"/>
      <c r="H19" s="14"/>
    </row>
    <row r="20" spans="1:8" x14ac:dyDescent="0.2">
      <c r="D20" s="10"/>
      <c r="E20" s="15" t="s">
        <v>29</v>
      </c>
    </row>
    <row r="21" spans="1:8" x14ac:dyDescent="0.2">
      <c r="A21" s="14" t="s">
        <v>42</v>
      </c>
    </row>
    <row r="22" spans="1:8" ht="15" x14ac:dyDescent="0.25">
      <c r="A22" s="97" t="s">
        <v>848</v>
      </c>
      <c r="B22" s="98"/>
      <c r="C22" s="98"/>
      <c r="D22" s="98"/>
      <c r="E22" s="98"/>
    </row>
    <row r="24" spans="1:8" x14ac:dyDescent="0.2">
      <c r="A24" s="14" t="s">
        <v>32</v>
      </c>
    </row>
    <row r="25" spans="1:8" x14ac:dyDescent="0.2">
      <c r="A25" s="14" t="s">
        <v>33</v>
      </c>
    </row>
    <row r="26" spans="1:8" x14ac:dyDescent="0.2">
      <c r="A26" s="14" t="s">
        <v>34</v>
      </c>
      <c r="B26" s="14"/>
      <c r="C26" s="30" t="s">
        <v>36</v>
      </c>
      <c r="D26" s="14" t="s">
        <v>35</v>
      </c>
    </row>
    <row r="27" spans="1:8" x14ac:dyDescent="0.2">
      <c r="A27" s="7" t="s">
        <v>71</v>
      </c>
      <c r="C27" s="31">
        <v>15.3133</v>
      </c>
      <c r="D27" s="31">
        <v>16.407399999999999</v>
      </c>
    </row>
    <row r="28" spans="1:8" x14ac:dyDescent="0.2">
      <c r="A28" s="7" t="s">
        <v>79</v>
      </c>
      <c r="C28" s="31">
        <v>15.3133</v>
      </c>
      <c r="D28" s="31">
        <v>16.407399999999999</v>
      </c>
    </row>
    <row r="29" spans="1:8" x14ac:dyDescent="0.2">
      <c r="A29" s="7" t="s">
        <v>72</v>
      </c>
      <c r="C29" s="31">
        <v>16.9268</v>
      </c>
      <c r="D29" s="31">
        <v>18.221399999999999</v>
      </c>
    </row>
    <row r="30" spans="1:8" x14ac:dyDescent="0.2">
      <c r="A30" s="7" t="s">
        <v>80</v>
      </c>
      <c r="C30" s="31">
        <v>16.9268</v>
      </c>
      <c r="D30" s="31">
        <v>18.221399999999999</v>
      </c>
    </row>
    <row r="32" spans="1:8" x14ac:dyDescent="0.2">
      <c r="A32" s="7" t="s">
        <v>37</v>
      </c>
    </row>
    <row r="34" spans="1:4" x14ac:dyDescent="0.2">
      <c r="A34" s="14" t="s">
        <v>38</v>
      </c>
      <c r="D34" s="30" t="s">
        <v>39</v>
      </c>
    </row>
    <row r="36" spans="1:4" x14ac:dyDescent="0.2">
      <c r="A36" s="14" t="s">
        <v>272</v>
      </c>
      <c r="D36" s="49">
        <v>0.3044</v>
      </c>
    </row>
    <row r="38" spans="1:4" x14ac:dyDescent="0.2">
      <c r="A38" s="14" t="s">
        <v>840</v>
      </c>
      <c r="D38" s="30" t="s">
        <v>39</v>
      </c>
    </row>
    <row r="40" spans="1:4" x14ac:dyDescent="0.2">
      <c r="A40" s="14" t="s">
        <v>809</v>
      </c>
    </row>
    <row r="41" spans="1:4" x14ac:dyDescent="0.2">
      <c r="A41" s="14"/>
    </row>
    <row r="42" spans="1:4" x14ac:dyDescent="0.2">
      <c r="A42" s="53" t="s">
        <v>804</v>
      </c>
    </row>
    <row r="43" spans="1:4" x14ac:dyDescent="0.2">
      <c r="A43" s="54"/>
    </row>
    <row r="44" spans="1:4" x14ac:dyDescent="0.2">
      <c r="A44" s="55"/>
    </row>
    <row r="45" spans="1:4" x14ac:dyDescent="0.2">
      <c r="A45" s="55"/>
    </row>
    <row r="46" spans="1:4" x14ac:dyDescent="0.2">
      <c r="A46" s="55"/>
    </row>
    <row r="47" spans="1:4" x14ac:dyDescent="0.2">
      <c r="A47" s="55"/>
    </row>
    <row r="48" spans="1:4" x14ac:dyDescent="0.2">
      <c r="A48" s="55"/>
    </row>
    <row r="49" spans="1:5" x14ac:dyDescent="0.2">
      <c r="A49" s="55"/>
    </row>
    <row r="50" spans="1:5" x14ac:dyDescent="0.2">
      <c r="A50" s="55"/>
    </row>
    <row r="51" spans="1:5" x14ac:dyDescent="0.2">
      <c r="A51" s="55"/>
    </row>
    <row r="52" spans="1:5" x14ac:dyDescent="0.2">
      <c r="A52" s="55"/>
    </row>
    <row r="53" spans="1:5" x14ac:dyDescent="0.2">
      <c r="A53" s="55"/>
    </row>
    <row r="54" spans="1:5" x14ac:dyDescent="0.2">
      <c r="A54" s="55"/>
    </row>
    <row r="55" spans="1:5" x14ac:dyDescent="0.2">
      <c r="A55" s="55"/>
    </row>
    <row r="56" spans="1:5" x14ac:dyDescent="0.2">
      <c r="A56" s="101" t="s">
        <v>828</v>
      </c>
      <c r="B56" s="101"/>
      <c r="C56" s="101"/>
      <c r="D56" s="101"/>
      <c r="E56" s="101"/>
    </row>
    <row r="57" spans="1:5" x14ac:dyDescent="0.2">
      <c r="A57" s="55"/>
    </row>
    <row r="58" spans="1:5" x14ac:dyDescent="0.2">
      <c r="A58" s="53" t="s">
        <v>805</v>
      </c>
    </row>
    <row r="59" spans="1:5" x14ac:dyDescent="0.2">
      <c r="A59" s="55"/>
    </row>
    <row r="60" spans="1:5" x14ac:dyDescent="0.2">
      <c r="A60" s="55"/>
    </row>
    <row r="61" spans="1:5" x14ac:dyDescent="0.2">
      <c r="A61" s="55"/>
    </row>
    <row r="62" spans="1:5" x14ac:dyDescent="0.2">
      <c r="A62" s="55"/>
    </row>
    <row r="63" spans="1:5" x14ac:dyDescent="0.2">
      <c r="A63" s="55"/>
    </row>
    <row r="64" spans="1:5"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2" spans="1:1" x14ac:dyDescent="0.2">
      <c r="A72" s="14" t="s">
        <v>829</v>
      </c>
    </row>
  </sheetData>
  <mergeCells count="3">
    <mergeCell ref="A1:E1"/>
    <mergeCell ref="A56:E56"/>
    <mergeCell ref="A22:E22"/>
  </mergeCells>
  <conditionalFormatting sqref="E5:E20">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52"/>
  <sheetViews>
    <sheetView workbookViewId="0">
      <selection sqref="A1:G1"/>
    </sheetView>
  </sheetViews>
  <sheetFormatPr defaultColWidth="9.140625" defaultRowHeight="11.25" x14ac:dyDescent="0.2"/>
  <cols>
    <col min="1" max="1" width="36.85546875" style="7" bestFit="1" customWidth="1"/>
    <col min="2" max="2" width="49" style="7" bestFit="1" customWidth="1"/>
    <col min="3" max="3" width="24.7109375" style="7" bestFit="1" customWidth="1"/>
    <col min="4" max="4" width="15.28515625" style="7" bestFit="1" customWidth="1"/>
    <col min="5" max="5" width="22.85546875" style="10" customWidth="1"/>
    <col min="6" max="6" width="13.5703125" style="11" bestFit="1" customWidth="1"/>
    <col min="7" max="7" width="4.5703125" style="10" bestFit="1" customWidth="1"/>
    <col min="8" max="16384" width="9.140625" style="7"/>
  </cols>
  <sheetData>
    <row r="1" spans="1:7" s="1" customFormat="1" ht="15" x14ac:dyDescent="0.2">
      <c r="A1" s="93" t="s">
        <v>959</v>
      </c>
      <c r="B1" s="94"/>
      <c r="C1" s="94"/>
      <c r="D1" s="94"/>
      <c r="E1" s="94"/>
      <c r="F1" s="94"/>
      <c r="G1" s="94"/>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30</v>
      </c>
      <c r="D4" s="13" t="s">
        <v>1</v>
      </c>
      <c r="E4" s="50" t="s">
        <v>6</v>
      </c>
      <c r="F4" s="12" t="s">
        <v>3</v>
      </c>
      <c r="G4" s="12" t="s">
        <v>5</v>
      </c>
    </row>
    <row r="5" spans="1:7" x14ac:dyDescent="0.2">
      <c r="A5" s="16" t="s">
        <v>43</v>
      </c>
      <c r="B5" s="17"/>
      <c r="C5" s="17"/>
      <c r="D5" s="17"/>
      <c r="E5" s="18"/>
      <c r="F5" s="19"/>
      <c r="G5" s="18"/>
    </row>
    <row r="6" spans="1:7" x14ac:dyDescent="0.2">
      <c r="A6" s="20" t="s">
        <v>44</v>
      </c>
      <c r="B6" s="21"/>
      <c r="C6" s="21"/>
      <c r="D6" s="21"/>
      <c r="E6" s="22"/>
      <c r="F6" s="23"/>
      <c r="G6" s="22"/>
    </row>
    <row r="7" spans="1:7" x14ac:dyDescent="0.2">
      <c r="A7" s="21" t="s">
        <v>46</v>
      </c>
      <c r="B7" s="21" t="s">
        <v>45</v>
      </c>
      <c r="C7" s="21" t="s">
        <v>47</v>
      </c>
      <c r="D7" s="24">
        <v>2000</v>
      </c>
      <c r="E7" s="22">
        <v>9795.56</v>
      </c>
      <c r="F7" s="23">
        <v>5.9828490661171498</v>
      </c>
      <c r="G7" s="22">
        <v>7.2549999999999999</v>
      </c>
    </row>
    <row r="8" spans="1:7" x14ac:dyDescent="0.2">
      <c r="A8" s="21" t="s">
        <v>960</v>
      </c>
      <c r="B8" s="21" t="s">
        <v>961</v>
      </c>
      <c r="C8" s="21" t="s">
        <v>47</v>
      </c>
      <c r="D8" s="24">
        <v>1000</v>
      </c>
      <c r="E8" s="22">
        <v>4933.3050000000003</v>
      </c>
      <c r="F8" s="23">
        <v>3.0131221912908601</v>
      </c>
      <c r="G8" s="22">
        <v>7.3650000000000002</v>
      </c>
    </row>
    <row r="9" spans="1:7" x14ac:dyDescent="0.2">
      <c r="A9" s="21" t="s">
        <v>884</v>
      </c>
      <c r="B9" s="21" t="s">
        <v>885</v>
      </c>
      <c r="C9" s="21" t="s">
        <v>48</v>
      </c>
      <c r="D9" s="24">
        <v>1000</v>
      </c>
      <c r="E9" s="22">
        <v>4933.26</v>
      </c>
      <c r="F9" s="23">
        <v>3.0130947065724798</v>
      </c>
      <c r="G9" s="22">
        <v>7.37</v>
      </c>
    </row>
    <row r="10" spans="1:7" x14ac:dyDescent="0.2">
      <c r="A10" s="21" t="s">
        <v>50</v>
      </c>
      <c r="B10" s="21" t="s">
        <v>49</v>
      </c>
      <c r="C10" s="21" t="s">
        <v>48</v>
      </c>
      <c r="D10" s="24">
        <v>1000</v>
      </c>
      <c r="E10" s="22">
        <v>4932.82</v>
      </c>
      <c r="F10" s="23">
        <v>3.0128259671038702</v>
      </c>
      <c r="G10" s="22">
        <v>7.3102</v>
      </c>
    </row>
    <row r="11" spans="1:7" x14ac:dyDescent="0.2">
      <c r="A11" s="21" t="s">
        <v>52</v>
      </c>
      <c r="B11" s="21" t="s">
        <v>51</v>
      </c>
      <c r="C11" s="21" t="s">
        <v>53</v>
      </c>
      <c r="D11" s="24">
        <v>1000</v>
      </c>
      <c r="E11" s="22">
        <v>4923.5550000000003</v>
      </c>
      <c r="F11" s="23">
        <v>3.0071671689751698</v>
      </c>
      <c r="G11" s="22">
        <v>7.3598999999999997</v>
      </c>
    </row>
    <row r="12" spans="1:7" x14ac:dyDescent="0.2">
      <c r="A12" s="21" t="s">
        <v>962</v>
      </c>
      <c r="B12" s="21" t="s">
        <v>963</v>
      </c>
      <c r="C12" s="21" t="s">
        <v>48</v>
      </c>
      <c r="D12" s="24">
        <v>1000</v>
      </c>
      <c r="E12" s="22">
        <v>4918.3549999999996</v>
      </c>
      <c r="F12" s="23">
        <v>3.0039911570734699</v>
      </c>
      <c r="G12" s="22">
        <v>7.3</v>
      </c>
    </row>
    <row r="13" spans="1:7" x14ac:dyDescent="0.2">
      <c r="A13" s="21" t="s">
        <v>964</v>
      </c>
      <c r="B13" s="21" t="s">
        <v>965</v>
      </c>
      <c r="C13" s="21" t="s">
        <v>48</v>
      </c>
      <c r="D13" s="24">
        <v>1000</v>
      </c>
      <c r="E13" s="22">
        <v>4911.47</v>
      </c>
      <c r="F13" s="23">
        <v>2.9997859951613202</v>
      </c>
      <c r="G13" s="22">
        <v>7.3102</v>
      </c>
    </row>
    <row r="14" spans="1:7" x14ac:dyDescent="0.2">
      <c r="A14" s="21" t="s">
        <v>966</v>
      </c>
      <c r="B14" s="21" t="s">
        <v>967</v>
      </c>
      <c r="C14" s="21" t="s">
        <v>48</v>
      </c>
      <c r="D14" s="24">
        <v>1000</v>
      </c>
      <c r="E14" s="22">
        <v>4905.5200000000004</v>
      </c>
      <c r="F14" s="23">
        <v>2.9961519046199498</v>
      </c>
      <c r="G14" s="22">
        <v>7.3998999999999997</v>
      </c>
    </row>
    <row r="15" spans="1:7" x14ac:dyDescent="0.2">
      <c r="A15" s="21" t="s">
        <v>968</v>
      </c>
      <c r="B15" s="21" t="s">
        <v>969</v>
      </c>
      <c r="C15" s="21" t="s">
        <v>47</v>
      </c>
      <c r="D15" s="24">
        <v>1000</v>
      </c>
      <c r="E15" s="22">
        <v>4897.3900000000003</v>
      </c>
      <c r="F15" s="23">
        <v>2.9911863321659502</v>
      </c>
      <c r="G15" s="22">
        <v>7.4249000000000001</v>
      </c>
    </row>
    <row r="16" spans="1:7" x14ac:dyDescent="0.2">
      <c r="A16" s="21" t="s">
        <v>970</v>
      </c>
      <c r="B16" s="21" t="s">
        <v>971</v>
      </c>
      <c r="C16" s="21" t="s">
        <v>53</v>
      </c>
      <c r="D16" s="24">
        <v>1000</v>
      </c>
      <c r="E16" s="22">
        <v>4896.1400000000003</v>
      </c>
      <c r="F16" s="23">
        <v>2.9904228677665001</v>
      </c>
      <c r="G16" s="22">
        <v>7.4450000000000003</v>
      </c>
    </row>
    <row r="17" spans="1:9" x14ac:dyDescent="0.2">
      <c r="A17" s="21" t="s">
        <v>972</v>
      </c>
      <c r="B17" s="21" t="s">
        <v>973</v>
      </c>
      <c r="C17" s="21" t="s">
        <v>53</v>
      </c>
      <c r="D17" s="24">
        <v>1000</v>
      </c>
      <c r="E17" s="22">
        <v>4891.1450000000004</v>
      </c>
      <c r="F17" s="23">
        <v>2.9873720640263102</v>
      </c>
      <c r="G17" s="22">
        <v>7.3849999999999998</v>
      </c>
    </row>
    <row r="18" spans="1:9" x14ac:dyDescent="0.2">
      <c r="A18" s="21" t="s">
        <v>974</v>
      </c>
      <c r="B18" s="21" t="s">
        <v>975</v>
      </c>
      <c r="C18" s="21" t="s">
        <v>54</v>
      </c>
      <c r="D18" s="24">
        <v>1000</v>
      </c>
      <c r="E18" s="22">
        <v>4886.0249999999996</v>
      </c>
      <c r="F18" s="23">
        <v>2.98424491384618</v>
      </c>
      <c r="G18" s="22">
        <v>7.34</v>
      </c>
    </row>
    <row r="19" spans="1:9" x14ac:dyDescent="0.2">
      <c r="A19" s="21" t="s">
        <v>976</v>
      </c>
      <c r="B19" s="21" t="s">
        <v>977</v>
      </c>
      <c r="C19" s="21" t="s">
        <v>54</v>
      </c>
      <c r="D19" s="24">
        <v>1000</v>
      </c>
      <c r="E19" s="22">
        <v>4670.6149999999998</v>
      </c>
      <c r="F19" s="23">
        <v>2.8526786208182902</v>
      </c>
      <c r="G19" s="22">
        <v>7.73</v>
      </c>
    </row>
    <row r="20" spans="1:9" x14ac:dyDescent="0.2">
      <c r="A20" s="21" t="s">
        <v>978</v>
      </c>
      <c r="B20" s="21" t="s">
        <v>979</v>
      </c>
      <c r="C20" s="21" t="s">
        <v>48</v>
      </c>
      <c r="D20" s="24">
        <v>1000</v>
      </c>
      <c r="E20" s="22">
        <v>4636.1350000000002</v>
      </c>
      <c r="F20" s="23">
        <v>2.8316192188239402</v>
      </c>
      <c r="G20" s="22">
        <v>7.87</v>
      </c>
    </row>
    <row r="21" spans="1:9" x14ac:dyDescent="0.2">
      <c r="A21" s="21" t="s">
        <v>980</v>
      </c>
      <c r="B21" s="21" t="s">
        <v>981</v>
      </c>
      <c r="C21" s="21" t="s">
        <v>48</v>
      </c>
      <c r="D21" s="24">
        <v>500</v>
      </c>
      <c r="E21" s="22">
        <v>2463.4899999999998</v>
      </c>
      <c r="F21" s="23">
        <v>1.5046295307148301</v>
      </c>
      <c r="G21" s="22">
        <v>7.3101000000000003</v>
      </c>
    </row>
    <row r="22" spans="1:9" x14ac:dyDescent="0.2">
      <c r="A22" s="21" t="s">
        <v>982</v>
      </c>
      <c r="B22" s="21" t="s">
        <v>983</v>
      </c>
      <c r="C22" s="21" t="s">
        <v>48</v>
      </c>
      <c r="D22" s="24">
        <v>500</v>
      </c>
      <c r="E22" s="22">
        <v>2462.9299999999998</v>
      </c>
      <c r="F22" s="23">
        <v>1.5042874986638799</v>
      </c>
      <c r="G22" s="22">
        <v>7.3249000000000004</v>
      </c>
    </row>
    <row r="23" spans="1:9" x14ac:dyDescent="0.2">
      <c r="A23" s="21" t="s">
        <v>860</v>
      </c>
      <c r="B23" s="21" t="s">
        <v>861</v>
      </c>
      <c r="C23" s="21" t="s">
        <v>48</v>
      </c>
      <c r="D23" s="24">
        <v>500</v>
      </c>
      <c r="E23" s="22">
        <v>2459.04</v>
      </c>
      <c r="F23" s="23">
        <v>1.5019115974527999</v>
      </c>
      <c r="G23" s="22">
        <v>7.3250000000000002</v>
      </c>
    </row>
    <row r="24" spans="1:9" x14ac:dyDescent="0.2">
      <c r="A24" s="21" t="s">
        <v>984</v>
      </c>
      <c r="B24" s="21" t="s">
        <v>985</v>
      </c>
      <c r="C24" s="21" t="s">
        <v>48</v>
      </c>
      <c r="D24" s="24">
        <v>500</v>
      </c>
      <c r="E24" s="22">
        <v>2456.4699999999998</v>
      </c>
      <c r="F24" s="23">
        <v>1.5003419146475301</v>
      </c>
      <c r="G24" s="22">
        <v>7.3502000000000001</v>
      </c>
    </row>
    <row r="25" spans="1:9" x14ac:dyDescent="0.2">
      <c r="A25" s="21" t="s">
        <v>56</v>
      </c>
      <c r="B25" s="21" t="s">
        <v>55</v>
      </c>
      <c r="C25" s="21" t="s">
        <v>48</v>
      </c>
      <c r="D25" s="24">
        <v>500</v>
      </c>
      <c r="E25" s="22">
        <v>2455.9850000000001</v>
      </c>
      <c r="F25" s="23">
        <v>1.5000456904605499</v>
      </c>
      <c r="G25" s="22">
        <v>7.3501000000000003</v>
      </c>
    </row>
    <row r="26" spans="1:9" x14ac:dyDescent="0.2">
      <c r="A26" s="21" t="s">
        <v>986</v>
      </c>
      <c r="B26" s="21" t="s">
        <v>987</v>
      </c>
      <c r="C26" s="21" t="s">
        <v>48</v>
      </c>
      <c r="D26" s="24">
        <v>500</v>
      </c>
      <c r="E26" s="22">
        <v>2451.7849999999999</v>
      </c>
      <c r="F26" s="23">
        <v>1.49748045007841</v>
      </c>
      <c r="G26" s="22">
        <v>7.3997999999999999</v>
      </c>
    </row>
    <row r="27" spans="1:9" x14ac:dyDescent="0.2">
      <c r="A27" s="21" t="s">
        <v>988</v>
      </c>
      <c r="B27" s="21" t="s">
        <v>989</v>
      </c>
      <c r="C27" s="21" t="s">
        <v>47</v>
      </c>
      <c r="D27" s="24">
        <v>500</v>
      </c>
      <c r="E27" s="22">
        <v>2449.9349999999999</v>
      </c>
      <c r="F27" s="23">
        <v>1.49635052276723</v>
      </c>
      <c r="G27" s="22">
        <v>7.3849999999999998</v>
      </c>
    </row>
    <row r="28" spans="1:9" x14ac:dyDescent="0.2">
      <c r="A28" s="21" t="s">
        <v>990</v>
      </c>
      <c r="B28" s="21" t="s">
        <v>991</v>
      </c>
      <c r="C28" s="21" t="s">
        <v>48</v>
      </c>
      <c r="D28" s="24">
        <v>500</v>
      </c>
      <c r="E28" s="22">
        <v>2416.1574999999998</v>
      </c>
      <c r="F28" s="23">
        <v>1.4757201877653701</v>
      </c>
      <c r="G28" s="22">
        <v>7.63</v>
      </c>
    </row>
    <row r="29" spans="1:9" x14ac:dyDescent="0.2">
      <c r="A29" s="20" t="s">
        <v>25</v>
      </c>
      <c r="B29" s="20"/>
      <c r="C29" s="20"/>
      <c r="D29" s="20"/>
      <c r="E29" s="25">
        <f>SUM(E6:E28)</f>
        <v>92747.087499999994</v>
      </c>
      <c r="F29" s="26">
        <f>SUM(F6:F28)</f>
        <v>56.647279566912033</v>
      </c>
      <c r="G29" s="25"/>
      <c r="H29" s="14"/>
      <c r="I29" s="14"/>
    </row>
    <row r="30" spans="1:9" x14ac:dyDescent="0.2">
      <c r="A30" s="21"/>
      <c r="B30" s="21"/>
      <c r="C30" s="21"/>
      <c r="D30" s="21"/>
      <c r="E30" s="22"/>
      <c r="F30" s="23"/>
      <c r="G30" s="22"/>
    </row>
    <row r="31" spans="1:9" x14ac:dyDescent="0.2">
      <c r="A31" s="20" t="s">
        <v>57</v>
      </c>
      <c r="B31" s="21"/>
      <c r="C31" s="21"/>
      <c r="D31" s="21"/>
      <c r="E31" s="22"/>
      <c r="F31" s="23"/>
      <c r="G31" s="22"/>
    </row>
    <row r="32" spans="1:9" x14ac:dyDescent="0.2">
      <c r="A32" s="21" t="s">
        <v>992</v>
      </c>
      <c r="B32" s="21" t="s">
        <v>993</v>
      </c>
      <c r="C32" s="21" t="s">
        <v>53</v>
      </c>
      <c r="D32" s="24">
        <v>1000</v>
      </c>
      <c r="E32" s="22">
        <v>4924.5349999999999</v>
      </c>
      <c r="F32" s="23">
        <v>3.0077657250643401</v>
      </c>
      <c r="G32" s="22">
        <v>7.3598999999999997</v>
      </c>
    </row>
    <row r="33" spans="1:9" x14ac:dyDescent="0.2">
      <c r="A33" s="21" t="s">
        <v>994</v>
      </c>
      <c r="B33" s="21" t="s">
        <v>995</v>
      </c>
      <c r="C33" s="21" t="s">
        <v>47</v>
      </c>
      <c r="D33" s="24">
        <v>1000</v>
      </c>
      <c r="E33" s="22">
        <v>4905.3900000000003</v>
      </c>
      <c r="F33" s="23">
        <v>2.9960725043224099</v>
      </c>
      <c r="G33" s="22">
        <v>7.91</v>
      </c>
    </row>
    <row r="34" spans="1:9" x14ac:dyDescent="0.2">
      <c r="A34" s="21" t="s">
        <v>996</v>
      </c>
      <c r="B34" s="21" t="s">
        <v>997</v>
      </c>
      <c r="C34" s="21" t="s">
        <v>54</v>
      </c>
      <c r="D34" s="24">
        <v>1000</v>
      </c>
      <c r="E34" s="22">
        <v>4896.55</v>
      </c>
      <c r="F34" s="23">
        <v>2.99067328408952</v>
      </c>
      <c r="G34" s="22">
        <v>7.9499000000000004</v>
      </c>
    </row>
    <row r="35" spans="1:9" x14ac:dyDescent="0.2">
      <c r="A35" s="21" t="s">
        <v>998</v>
      </c>
      <c r="B35" s="21" t="s">
        <v>999</v>
      </c>
      <c r="C35" s="21" t="s">
        <v>48</v>
      </c>
      <c r="D35" s="24">
        <v>1000</v>
      </c>
      <c r="E35" s="22">
        <v>4896.5249999999996</v>
      </c>
      <c r="F35" s="23">
        <v>2.99065801480153</v>
      </c>
      <c r="G35" s="22">
        <v>8.0349000000000004</v>
      </c>
    </row>
    <row r="36" spans="1:9" x14ac:dyDescent="0.2">
      <c r="A36" s="21" t="s">
        <v>1000</v>
      </c>
      <c r="B36" s="21" t="s">
        <v>1001</v>
      </c>
      <c r="C36" s="21" t="s">
        <v>54</v>
      </c>
      <c r="D36" s="24">
        <v>1000</v>
      </c>
      <c r="E36" s="22">
        <v>4888.2749999999996</v>
      </c>
      <c r="F36" s="23">
        <v>2.9856191497651801</v>
      </c>
      <c r="G36" s="22">
        <v>7.9451000000000001</v>
      </c>
    </row>
    <row r="37" spans="1:9" x14ac:dyDescent="0.2">
      <c r="A37" s="21" t="s">
        <v>59</v>
      </c>
      <c r="B37" s="21" t="s">
        <v>58</v>
      </c>
      <c r="C37" s="21" t="s">
        <v>48</v>
      </c>
      <c r="D37" s="24">
        <v>1000</v>
      </c>
      <c r="E37" s="22">
        <v>4884.7349999999997</v>
      </c>
      <c r="F37" s="23">
        <v>2.9834570185859501</v>
      </c>
      <c r="G37" s="22">
        <v>7.9751000000000003</v>
      </c>
    </row>
    <row r="38" spans="1:9" x14ac:dyDescent="0.2">
      <c r="A38" s="21" t="s">
        <v>1002</v>
      </c>
      <c r="B38" s="21" t="s">
        <v>1003</v>
      </c>
      <c r="C38" s="21" t="s">
        <v>53</v>
      </c>
      <c r="D38" s="24">
        <v>800</v>
      </c>
      <c r="E38" s="22">
        <v>3930.3519999999999</v>
      </c>
      <c r="F38" s="23">
        <v>2.4005470634360599</v>
      </c>
      <c r="G38" s="22">
        <v>7.35</v>
      </c>
    </row>
    <row r="39" spans="1:9" x14ac:dyDescent="0.2">
      <c r="A39" s="21" t="s">
        <v>1004</v>
      </c>
      <c r="B39" s="21" t="s">
        <v>1005</v>
      </c>
      <c r="C39" s="21" t="s">
        <v>48</v>
      </c>
      <c r="D39" s="24">
        <v>600</v>
      </c>
      <c r="E39" s="22">
        <v>2892</v>
      </c>
      <c r="F39" s="23">
        <v>1.76635123456043</v>
      </c>
      <c r="G39" s="22">
        <v>7.9249000000000001</v>
      </c>
    </row>
    <row r="40" spans="1:9" x14ac:dyDescent="0.2">
      <c r="A40" s="21" t="s">
        <v>1006</v>
      </c>
      <c r="B40" s="21" t="s">
        <v>1007</v>
      </c>
      <c r="C40" s="21" t="s">
        <v>53</v>
      </c>
      <c r="D40" s="24">
        <v>500</v>
      </c>
      <c r="E40" s="22">
        <v>2473.9425000000001</v>
      </c>
      <c r="F40" s="23">
        <v>1.511013620023</v>
      </c>
      <c r="G40" s="22">
        <v>8.0097000000000005</v>
      </c>
    </row>
    <row r="41" spans="1:9" x14ac:dyDescent="0.2">
      <c r="A41" s="20" t="s">
        <v>25</v>
      </c>
      <c r="B41" s="20"/>
      <c r="C41" s="20"/>
      <c r="D41" s="20"/>
      <c r="E41" s="25">
        <f>SUM(E31:E40)</f>
        <v>38692.304499999998</v>
      </c>
      <c r="F41" s="26">
        <f>SUM(F31:F40)</f>
        <v>23.63215761464842</v>
      </c>
      <c r="G41" s="25"/>
      <c r="H41" s="14"/>
      <c r="I41" s="14"/>
    </row>
    <row r="42" spans="1:9" x14ac:dyDescent="0.2">
      <c r="A42" s="21"/>
      <c r="B42" s="21"/>
      <c r="C42" s="21"/>
      <c r="D42" s="21"/>
      <c r="E42" s="22"/>
      <c r="F42" s="23"/>
      <c r="G42" s="22"/>
    </row>
    <row r="43" spans="1:9" x14ac:dyDescent="0.2">
      <c r="A43" s="20" t="s">
        <v>60</v>
      </c>
      <c r="B43" s="21"/>
      <c r="C43" s="21"/>
      <c r="D43" s="21"/>
      <c r="E43" s="22"/>
      <c r="F43" s="23"/>
      <c r="G43" s="22"/>
    </row>
    <row r="44" spans="1:9" x14ac:dyDescent="0.2">
      <c r="A44" s="21" t="s">
        <v>1008</v>
      </c>
      <c r="B44" s="21" t="s">
        <v>1009</v>
      </c>
      <c r="C44" s="21" t="s">
        <v>68</v>
      </c>
      <c r="D44" s="24">
        <v>10000000</v>
      </c>
      <c r="E44" s="22">
        <v>9773.76</v>
      </c>
      <c r="F44" s="23">
        <v>5.9695342469907997</v>
      </c>
      <c r="G44" s="22">
        <v>7.0998999999999999</v>
      </c>
    </row>
    <row r="45" spans="1:9" x14ac:dyDescent="0.2">
      <c r="A45" s="21" t="s">
        <v>1010</v>
      </c>
      <c r="B45" s="21" t="s">
        <v>1011</v>
      </c>
      <c r="C45" s="21" t="s">
        <v>68</v>
      </c>
      <c r="D45" s="24">
        <v>8000000</v>
      </c>
      <c r="E45" s="22">
        <v>7875.4319999999998</v>
      </c>
      <c r="F45" s="23">
        <v>4.81008956981215</v>
      </c>
      <c r="G45" s="22">
        <v>6.9560000000000004</v>
      </c>
    </row>
    <row r="46" spans="1:9" x14ac:dyDescent="0.2">
      <c r="A46" s="21" t="s">
        <v>1012</v>
      </c>
      <c r="B46" s="21" t="s">
        <v>1013</v>
      </c>
      <c r="C46" s="21" t="s">
        <v>68</v>
      </c>
      <c r="D46" s="24">
        <v>7500000</v>
      </c>
      <c r="E46" s="22">
        <v>7273.6424999999999</v>
      </c>
      <c r="F46" s="23">
        <v>4.4425336824433801</v>
      </c>
      <c r="G46" s="22">
        <v>7.0993000000000004</v>
      </c>
    </row>
    <row r="47" spans="1:9" x14ac:dyDescent="0.2">
      <c r="A47" s="20" t="s">
        <v>25</v>
      </c>
      <c r="B47" s="20"/>
      <c r="C47" s="20"/>
      <c r="D47" s="20"/>
      <c r="E47" s="25">
        <f>SUM(E43:E46)</f>
        <v>24922.834499999997</v>
      </c>
      <c r="F47" s="26">
        <f>SUM(F43:F46)</f>
        <v>15.222157499246329</v>
      </c>
      <c r="G47" s="25"/>
      <c r="H47" s="14"/>
      <c r="I47" s="14"/>
    </row>
    <row r="48" spans="1:9" x14ac:dyDescent="0.2">
      <c r="A48" s="21"/>
      <c r="B48" s="21"/>
      <c r="C48" s="21"/>
      <c r="D48" s="21"/>
      <c r="E48" s="22"/>
      <c r="F48" s="23"/>
      <c r="G48" s="22"/>
    </row>
    <row r="49" spans="1:9" x14ac:dyDescent="0.2">
      <c r="A49" s="20" t="s">
        <v>918</v>
      </c>
      <c r="B49" s="21"/>
      <c r="C49" s="21"/>
      <c r="D49" s="21"/>
      <c r="E49" s="22"/>
      <c r="F49" s="23"/>
      <c r="G49" s="22"/>
    </row>
    <row r="50" spans="1:9" x14ac:dyDescent="0.2">
      <c r="A50" s="21" t="s">
        <v>919</v>
      </c>
      <c r="B50" s="21" t="s">
        <v>920</v>
      </c>
      <c r="C50" s="21" t="s">
        <v>921</v>
      </c>
      <c r="D50" s="24">
        <v>2563.172</v>
      </c>
      <c r="E50" s="22">
        <v>257.38760880000001</v>
      </c>
      <c r="F50" s="23">
        <v>0.15720502094205999</v>
      </c>
      <c r="G50" s="22">
        <v>7.26</v>
      </c>
    </row>
    <row r="51" spans="1:9" x14ac:dyDescent="0.2">
      <c r="A51" s="20" t="s">
        <v>25</v>
      </c>
      <c r="B51" s="20"/>
      <c r="C51" s="20"/>
      <c r="D51" s="20"/>
      <c r="E51" s="25">
        <f>SUM(E50:E50)</f>
        <v>257.38760880000001</v>
      </c>
      <c r="F51" s="26">
        <f>SUM(F50:F50)</f>
        <v>0.15720502094205999</v>
      </c>
      <c r="G51" s="25"/>
      <c r="H51" s="14"/>
      <c r="I51" s="14"/>
    </row>
    <row r="52" spans="1:9" x14ac:dyDescent="0.2">
      <c r="A52" s="21"/>
      <c r="B52" s="21"/>
      <c r="C52" s="21"/>
      <c r="D52" s="21"/>
      <c r="E52" s="22"/>
      <c r="F52" s="23"/>
      <c r="G52" s="22"/>
    </row>
    <row r="53" spans="1:9" x14ac:dyDescent="0.2">
      <c r="A53" s="20" t="s">
        <v>26</v>
      </c>
      <c r="B53" s="20"/>
      <c r="C53" s="20"/>
      <c r="D53" s="20"/>
      <c r="E53" s="25">
        <f>E29+E41+E47+E51</f>
        <v>156619.61410879999</v>
      </c>
      <c r="F53" s="26">
        <f>F29+F41+F47+F51</f>
        <v>95.658799701748848</v>
      </c>
      <c r="G53" s="25"/>
      <c r="H53" s="14"/>
      <c r="I53" s="14"/>
    </row>
    <row r="54" spans="1:9" x14ac:dyDescent="0.2">
      <c r="A54" s="20"/>
      <c r="B54" s="20"/>
      <c r="C54" s="20"/>
      <c r="D54" s="20"/>
      <c r="E54" s="25"/>
      <c r="F54" s="26"/>
      <c r="G54" s="25"/>
      <c r="H54" s="14"/>
      <c r="I54" s="14"/>
    </row>
    <row r="55" spans="1:9" x14ac:dyDescent="0.2">
      <c r="A55" s="20" t="s">
        <v>28</v>
      </c>
      <c r="B55" s="20"/>
      <c r="C55" s="20"/>
      <c r="D55" s="20"/>
      <c r="E55" s="25">
        <f>E57-(E29+E41+E47+E51)</f>
        <v>7107.7320393000264</v>
      </c>
      <c r="F55" s="26">
        <f>F57-(F29+F41+F47+F51)</f>
        <v>4.3412002982511524</v>
      </c>
      <c r="G55" s="25"/>
      <c r="H55" s="14"/>
      <c r="I55" s="14"/>
    </row>
    <row r="56" spans="1:9" x14ac:dyDescent="0.2">
      <c r="A56" s="20"/>
      <c r="B56" s="20"/>
      <c r="C56" s="20"/>
      <c r="D56" s="20"/>
      <c r="E56" s="25"/>
      <c r="F56" s="26"/>
      <c r="G56" s="25"/>
      <c r="H56" s="14"/>
      <c r="I56" s="14"/>
    </row>
    <row r="57" spans="1:9" x14ac:dyDescent="0.2">
      <c r="A57" s="27" t="s">
        <v>27</v>
      </c>
      <c r="B57" s="27"/>
      <c r="C57" s="27"/>
      <c r="D57" s="27"/>
      <c r="E57" s="28">
        <v>163727.34614810001</v>
      </c>
      <c r="F57" s="29">
        <v>100</v>
      </c>
      <c r="G57" s="28"/>
      <c r="H57" s="14"/>
      <c r="I57" s="14"/>
    </row>
    <row r="59" spans="1:9" x14ac:dyDescent="0.2">
      <c r="A59" s="14" t="s">
        <v>63</v>
      </c>
    </row>
    <row r="60" spans="1:9" x14ac:dyDescent="0.2">
      <c r="A60" s="14" t="s">
        <v>31</v>
      </c>
    </row>
    <row r="61" spans="1:9" x14ac:dyDescent="0.2">
      <c r="A61" s="14" t="s">
        <v>922</v>
      </c>
    </row>
    <row r="62" spans="1:9" x14ac:dyDescent="0.2">
      <c r="A62" s="14"/>
    </row>
    <row r="63" spans="1:9" x14ac:dyDescent="0.2">
      <c r="A63" s="14" t="s">
        <v>32</v>
      </c>
    </row>
    <row r="64" spans="1:9" x14ac:dyDescent="0.2">
      <c r="A64" s="14" t="s">
        <v>33</v>
      </c>
    </row>
    <row r="65" spans="1:4" x14ac:dyDescent="0.2">
      <c r="A65" s="14" t="s">
        <v>34</v>
      </c>
      <c r="B65" s="14"/>
      <c r="C65" s="30" t="s">
        <v>36</v>
      </c>
      <c r="D65" s="14" t="s">
        <v>35</v>
      </c>
    </row>
    <row r="66" spans="1:4" x14ac:dyDescent="0.2">
      <c r="A66" s="7" t="s">
        <v>1014</v>
      </c>
      <c r="C66" s="31">
        <v>43.052599999999998</v>
      </c>
      <c r="D66" s="31">
        <v>44.536499999999997</v>
      </c>
    </row>
    <row r="67" spans="1:4" x14ac:dyDescent="0.2">
      <c r="A67" s="7" t="s">
        <v>1015</v>
      </c>
      <c r="C67" s="31">
        <v>10.045500000000001</v>
      </c>
      <c r="D67" s="31">
        <v>10.045500000000001</v>
      </c>
    </row>
    <row r="68" spans="1:4" x14ac:dyDescent="0.2">
      <c r="A68" s="7" t="s">
        <v>1016</v>
      </c>
      <c r="C68" s="70" t="s">
        <v>1017</v>
      </c>
      <c r="D68" s="31">
        <v>10.0037</v>
      </c>
    </row>
    <row r="69" spans="1:4" x14ac:dyDescent="0.2">
      <c r="A69" s="7" t="s">
        <v>1018</v>
      </c>
      <c r="C69" s="31">
        <v>10.2881</v>
      </c>
      <c r="D69" s="31">
        <v>10.328099999999999</v>
      </c>
    </row>
    <row r="70" spans="1:4" x14ac:dyDescent="0.2">
      <c r="A70" s="7" t="s">
        <v>1019</v>
      </c>
      <c r="C70" s="31">
        <v>10.610900000000001</v>
      </c>
      <c r="D70" s="31">
        <v>10.7317</v>
      </c>
    </row>
    <row r="71" spans="1:4" x14ac:dyDescent="0.2">
      <c r="A71" s="7" t="s">
        <v>1020</v>
      </c>
      <c r="C71" s="31">
        <v>44.3431</v>
      </c>
      <c r="D71" s="31">
        <v>45.906799999999997</v>
      </c>
    </row>
    <row r="72" spans="1:4" x14ac:dyDescent="0.2">
      <c r="A72" s="7" t="s">
        <v>1021</v>
      </c>
      <c r="C72" s="31">
        <v>10.056900000000001</v>
      </c>
      <c r="D72" s="31">
        <v>10.056900000000001</v>
      </c>
    </row>
    <row r="73" spans="1:4" x14ac:dyDescent="0.2">
      <c r="A73" s="7" t="s">
        <v>1022</v>
      </c>
      <c r="C73" s="70" t="s">
        <v>1017</v>
      </c>
      <c r="D73" s="31">
        <v>10.0036</v>
      </c>
    </row>
    <row r="74" spans="1:4" x14ac:dyDescent="0.2">
      <c r="A74" s="7" t="s">
        <v>1023</v>
      </c>
      <c r="C74" s="31">
        <v>10.708500000000001</v>
      </c>
      <c r="D74" s="31">
        <v>10.760999999999999</v>
      </c>
    </row>
    <row r="75" spans="1:4" x14ac:dyDescent="0.2">
      <c r="A75" s="7" t="s">
        <v>1024</v>
      </c>
      <c r="C75" s="31">
        <v>11.087899999999999</v>
      </c>
      <c r="D75" s="31">
        <v>11.233499999999999</v>
      </c>
    </row>
    <row r="76" spans="1:4" x14ac:dyDescent="0.2">
      <c r="C76" s="31"/>
      <c r="D76" s="31"/>
    </row>
    <row r="77" spans="1:4" x14ac:dyDescent="0.2">
      <c r="A77" s="7" t="s">
        <v>1025</v>
      </c>
      <c r="C77" s="31"/>
      <c r="D77" s="31"/>
    </row>
    <row r="79" spans="1:4" x14ac:dyDescent="0.2">
      <c r="A79" s="14" t="s">
        <v>938</v>
      </c>
    </row>
    <row r="80" spans="1:4" x14ac:dyDescent="0.2">
      <c r="A80" s="95" t="s">
        <v>64</v>
      </c>
      <c r="B80" s="96"/>
      <c r="C80" s="34" t="s">
        <v>65</v>
      </c>
    </row>
    <row r="81" spans="1:5" x14ac:dyDescent="0.2">
      <c r="A81" s="91" t="s">
        <v>1015</v>
      </c>
      <c r="B81" s="92"/>
      <c r="C81" s="35">
        <v>0.34049024</v>
      </c>
    </row>
    <row r="82" spans="1:5" x14ac:dyDescent="0.2">
      <c r="A82" s="91" t="s">
        <v>1026</v>
      </c>
      <c r="B82" s="92"/>
      <c r="C82" s="35">
        <v>3.8333819999999998E-2</v>
      </c>
    </row>
    <row r="83" spans="1:5" x14ac:dyDescent="0.2">
      <c r="A83" s="91" t="s">
        <v>1018</v>
      </c>
      <c r="B83" s="92"/>
      <c r="C83" s="35">
        <v>0.31</v>
      </c>
    </row>
    <row r="84" spans="1:5" x14ac:dyDescent="0.2">
      <c r="A84" s="91" t="s">
        <v>1019</v>
      </c>
      <c r="B84" s="92"/>
      <c r="C84" s="35">
        <v>0.24</v>
      </c>
    </row>
    <row r="85" spans="1:5" x14ac:dyDescent="0.2">
      <c r="A85" s="91" t="s">
        <v>1021</v>
      </c>
      <c r="B85" s="92"/>
      <c r="C85" s="35">
        <v>0.34843429999999997</v>
      </c>
    </row>
    <row r="86" spans="1:5" x14ac:dyDescent="0.2">
      <c r="A86" s="91" t="s">
        <v>1027</v>
      </c>
      <c r="B86" s="92"/>
      <c r="C86" s="35">
        <v>3.9422600000000002E-2</v>
      </c>
    </row>
    <row r="87" spans="1:5" x14ac:dyDescent="0.2">
      <c r="A87" s="91" t="s">
        <v>1023</v>
      </c>
      <c r="B87" s="92"/>
      <c r="C87" s="35">
        <v>0.32</v>
      </c>
    </row>
    <row r="88" spans="1:5" x14ac:dyDescent="0.2">
      <c r="A88" s="91" t="s">
        <v>1024</v>
      </c>
      <c r="B88" s="92"/>
      <c r="C88" s="35">
        <v>0.24</v>
      </c>
    </row>
    <row r="89" spans="1:5" x14ac:dyDescent="0.2">
      <c r="A89" s="7" t="s">
        <v>66</v>
      </c>
    </row>
    <row r="90" spans="1:5" x14ac:dyDescent="0.2">
      <c r="A90" s="7" t="s">
        <v>37</v>
      </c>
    </row>
    <row r="92" spans="1:5" x14ac:dyDescent="0.2">
      <c r="A92" s="14" t="s">
        <v>939</v>
      </c>
      <c r="D92" s="32">
        <v>0.29867229454066602</v>
      </c>
      <c r="E92" s="10" t="s">
        <v>40</v>
      </c>
    </row>
    <row r="94" spans="1:5" x14ac:dyDescent="0.2">
      <c r="A94" s="14" t="s">
        <v>840</v>
      </c>
      <c r="D94" s="30" t="s">
        <v>39</v>
      </c>
    </row>
    <row r="96" spans="1:5" x14ac:dyDescent="0.2">
      <c r="A96" s="14" t="s">
        <v>940</v>
      </c>
    </row>
    <row r="97" spans="1:1" ht="15" x14ac:dyDescent="0.25">
      <c r="A97" s="71"/>
    </row>
    <row r="98" spans="1:1" x14ac:dyDescent="0.2">
      <c r="A98" s="53" t="s">
        <v>804</v>
      </c>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5"/>
    </row>
    <row r="112" spans="1:1" x14ac:dyDescent="0.2">
      <c r="A112" s="53"/>
    </row>
    <row r="113" spans="1:1" x14ac:dyDescent="0.2">
      <c r="A113" s="55"/>
    </row>
    <row r="114" spans="1:1" x14ac:dyDescent="0.2">
      <c r="A114" s="53" t="s">
        <v>1028</v>
      </c>
    </row>
    <row r="115" spans="1:1" x14ac:dyDescent="0.2">
      <c r="A115" s="55"/>
    </row>
    <row r="116" spans="1:1" x14ac:dyDescent="0.2">
      <c r="A116" s="53" t="s">
        <v>1228</v>
      </c>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5"/>
    </row>
    <row r="127" spans="1:1" x14ac:dyDescent="0.2">
      <c r="A127" s="55"/>
    </row>
    <row r="128" spans="1:1" x14ac:dyDescent="0.2">
      <c r="A128" s="55"/>
    </row>
    <row r="129" spans="1:1" x14ac:dyDescent="0.2">
      <c r="A129" s="55"/>
    </row>
    <row r="130" spans="1:1" x14ac:dyDescent="0.2">
      <c r="A130" s="14" t="s">
        <v>1029</v>
      </c>
    </row>
    <row r="132" spans="1:1" x14ac:dyDescent="0.2">
      <c r="A132" s="53" t="s">
        <v>1229</v>
      </c>
    </row>
    <row r="146" spans="1:1" x14ac:dyDescent="0.2">
      <c r="A146" s="55"/>
    </row>
    <row r="147" spans="1:1" x14ac:dyDescent="0.2">
      <c r="A147" s="55"/>
    </row>
    <row r="148" spans="1:1" x14ac:dyDescent="0.2">
      <c r="A148" s="14" t="s">
        <v>1030</v>
      </c>
    </row>
    <row r="150" spans="1:1" x14ac:dyDescent="0.2">
      <c r="A150" s="55"/>
    </row>
    <row r="151" spans="1:1" x14ac:dyDescent="0.2">
      <c r="A151" s="55"/>
    </row>
    <row r="152" spans="1:1" x14ac:dyDescent="0.2">
      <c r="A152" s="54"/>
    </row>
  </sheetData>
  <mergeCells count="10">
    <mergeCell ref="A85:B85"/>
    <mergeCell ref="A86:B86"/>
    <mergeCell ref="A87:B87"/>
    <mergeCell ref="A88:B88"/>
    <mergeCell ref="A1:G1"/>
    <mergeCell ref="A80:B80"/>
    <mergeCell ref="A81:B81"/>
    <mergeCell ref="A82:B82"/>
    <mergeCell ref="A83:B83"/>
    <mergeCell ref="A84:B84"/>
  </mergeCells>
  <conditionalFormatting sqref="F2:F3 F5:F65539">
    <cfRule type="cellIs" dxfId="7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6"/>
  <sheetViews>
    <sheetView workbookViewId="0">
      <selection sqref="A1:E1"/>
    </sheetView>
  </sheetViews>
  <sheetFormatPr defaultColWidth="9.140625" defaultRowHeight="11.25" x14ac:dyDescent="0.2"/>
  <cols>
    <col min="1" max="1" width="36.85546875" style="7" bestFit="1" customWidth="1"/>
    <col min="2" max="2" width="62.28515625" style="7" customWidth="1"/>
    <col min="3" max="3" width="24.7109375" style="7" bestFit="1" customWidth="1"/>
    <col min="4" max="4" width="15.28515625" style="7" bestFit="1" customWidth="1"/>
    <col min="5" max="5" width="13.5703125" style="10" bestFit="1" customWidth="1"/>
    <col min="6" max="16384" width="9.140625" style="7"/>
  </cols>
  <sheetData>
    <row r="1" spans="1:8" s="1" customFormat="1" ht="15" customHeight="1" x14ac:dyDescent="0.2">
      <c r="A1" s="93" t="s">
        <v>850</v>
      </c>
      <c r="B1" s="94"/>
      <c r="C1" s="94"/>
      <c r="D1" s="94"/>
      <c r="E1" s="94"/>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0" t="s">
        <v>6</v>
      </c>
      <c r="E4" s="12" t="s">
        <v>3</v>
      </c>
    </row>
    <row r="5" spans="1:8" x14ac:dyDescent="0.2">
      <c r="A5" s="16" t="s">
        <v>62</v>
      </c>
      <c r="B5" s="17"/>
      <c r="C5" s="17"/>
      <c r="D5" s="18"/>
      <c r="E5" s="19"/>
    </row>
    <row r="6" spans="1:8" ht="22.5" x14ac:dyDescent="0.2">
      <c r="A6" s="21" t="s">
        <v>798</v>
      </c>
      <c r="B6" s="68" t="s">
        <v>797</v>
      </c>
      <c r="C6" s="24">
        <v>4619802.74</v>
      </c>
      <c r="D6" s="22">
        <v>62450.863019999997</v>
      </c>
      <c r="E6" s="23">
        <v>50.310977643177502</v>
      </c>
    </row>
    <row r="7" spans="1:8" x14ac:dyDescent="0.2">
      <c r="A7" s="21" t="s">
        <v>789</v>
      </c>
      <c r="B7" s="68" t="s">
        <v>846</v>
      </c>
      <c r="C7" s="24">
        <v>53829583.162</v>
      </c>
      <c r="D7" s="22">
        <v>30829.870989999999</v>
      </c>
      <c r="E7" s="23">
        <v>24.8368217045007</v>
      </c>
    </row>
    <row r="8" spans="1:8" x14ac:dyDescent="0.2">
      <c r="A8" s="21" t="s">
        <v>790</v>
      </c>
      <c r="B8" s="68" t="s">
        <v>847</v>
      </c>
      <c r="C8" s="24">
        <v>103299130.76899999</v>
      </c>
      <c r="D8" s="22">
        <v>30820.431960000002</v>
      </c>
      <c r="E8" s="23">
        <v>24.829217536930599</v>
      </c>
    </row>
    <row r="9" spans="1:8" ht="22.5" x14ac:dyDescent="0.2">
      <c r="A9" s="21" t="s">
        <v>792</v>
      </c>
      <c r="B9" s="68" t="s">
        <v>791</v>
      </c>
      <c r="C9" s="24">
        <v>1210.933</v>
      </c>
      <c r="D9" s="22">
        <v>31.294564099999999</v>
      </c>
      <c r="E9" s="23">
        <v>2.5211182658658599E-2</v>
      </c>
    </row>
    <row r="10" spans="1:8" ht="22.5" x14ac:dyDescent="0.2">
      <c r="A10" s="21" t="s">
        <v>800</v>
      </c>
      <c r="B10" s="68" t="s">
        <v>799</v>
      </c>
      <c r="C10" s="24">
        <v>1483902.88</v>
      </c>
      <c r="D10" s="22">
        <v>0</v>
      </c>
      <c r="E10" s="22">
        <v>0</v>
      </c>
    </row>
    <row r="11" spans="1:8" ht="22.5" x14ac:dyDescent="0.2">
      <c r="A11" s="21" t="s">
        <v>796</v>
      </c>
      <c r="B11" s="68" t="s">
        <v>795</v>
      </c>
      <c r="C11" s="24">
        <v>1370528.45</v>
      </c>
      <c r="D11" s="22">
        <v>0</v>
      </c>
      <c r="E11" s="22">
        <v>0</v>
      </c>
    </row>
    <row r="12" spans="1:8" x14ac:dyDescent="0.2">
      <c r="A12" s="20" t="s">
        <v>25</v>
      </c>
      <c r="B12" s="20"/>
      <c r="C12" s="20"/>
      <c r="D12" s="25">
        <f>SUM(D6:D11)</f>
        <v>124132.4605341</v>
      </c>
      <c r="E12" s="26">
        <f>SUM(E6:E11)</f>
        <v>100.00222806726747</v>
      </c>
      <c r="F12" s="14"/>
      <c r="G12" s="14"/>
      <c r="H12" s="14"/>
    </row>
    <row r="13" spans="1:8" x14ac:dyDescent="0.2">
      <c r="A13" s="21"/>
      <c r="B13" s="21"/>
      <c r="C13" s="21"/>
      <c r="D13" s="22"/>
      <c r="E13" s="23"/>
    </row>
    <row r="14" spans="1:8" x14ac:dyDescent="0.2">
      <c r="A14" s="20" t="s">
        <v>26</v>
      </c>
      <c r="B14" s="20"/>
      <c r="C14" s="20"/>
      <c r="D14" s="25">
        <f>D12</f>
        <v>124132.4605341</v>
      </c>
      <c r="E14" s="26">
        <f>E12</f>
        <v>100.00222806726747</v>
      </c>
      <c r="F14" s="14"/>
      <c r="G14" s="14"/>
      <c r="H14" s="14"/>
    </row>
    <row r="15" spans="1:8" x14ac:dyDescent="0.2">
      <c r="A15" s="20"/>
      <c r="B15" s="20"/>
      <c r="C15" s="20"/>
      <c r="D15" s="25"/>
      <c r="E15" s="26"/>
      <c r="F15" s="14"/>
      <c r="G15" s="14"/>
      <c r="H15" s="14"/>
    </row>
    <row r="16" spans="1:8" x14ac:dyDescent="0.2">
      <c r="A16" s="20" t="s">
        <v>28</v>
      </c>
      <c r="B16" s="20"/>
      <c r="C16" s="20"/>
      <c r="D16" s="25">
        <f>D18-(D12)</f>
        <v>-2.7656930999946781</v>
      </c>
      <c r="E16" s="26">
        <f>E18-(E12)</f>
        <v>-2.2280672674668267E-3</v>
      </c>
      <c r="F16" s="14"/>
      <c r="G16" s="14"/>
      <c r="H16" s="14"/>
    </row>
    <row r="17" spans="1:8" x14ac:dyDescent="0.2">
      <c r="A17" s="20"/>
      <c r="B17" s="20"/>
      <c r="C17" s="20"/>
      <c r="D17" s="25"/>
      <c r="E17" s="26"/>
      <c r="F17" s="14"/>
      <c r="G17" s="14"/>
      <c r="H17" s="14"/>
    </row>
    <row r="18" spans="1:8" x14ac:dyDescent="0.2">
      <c r="A18" s="27" t="s">
        <v>27</v>
      </c>
      <c r="B18" s="27"/>
      <c r="C18" s="27"/>
      <c r="D18" s="28">
        <v>124129.694841</v>
      </c>
      <c r="E18" s="29">
        <v>100</v>
      </c>
      <c r="F18" s="14"/>
      <c r="G18" s="14"/>
      <c r="H18" s="14"/>
    </row>
    <row r="19" spans="1:8" x14ac:dyDescent="0.2">
      <c r="E19" s="15" t="s">
        <v>29</v>
      </c>
    </row>
    <row r="20" spans="1:8" x14ac:dyDescent="0.2">
      <c r="A20" s="14" t="s">
        <v>42</v>
      </c>
    </row>
    <row r="21" spans="1:8" ht="15" x14ac:dyDescent="0.25">
      <c r="A21" s="97" t="s">
        <v>848</v>
      </c>
      <c r="B21" s="98"/>
      <c r="C21" s="98"/>
      <c r="D21" s="98"/>
      <c r="E21" s="98"/>
    </row>
    <row r="23" spans="1:8" x14ac:dyDescent="0.2">
      <c r="A23" s="14" t="s">
        <v>32</v>
      </c>
    </row>
    <row r="24" spans="1:8" x14ac:dyDescent="0.2">
      <c r="A24" s="14" t="s">
        <v>33</v>
      </c>
    </row>
    <row r="25" spans="1:8" x14ac:dyDescent="0.2">
      <c r="A25" s="14" t="s">
        <v>34</v>
      </c>
      <c r="B25" s="14"/>
      <c r="C25" s="30" t="s">
        <v>36</v>
      </c>
      <c r="D25" s="14" t="s">
        <v>35</v>
      </c>
    </row>
    <row r="26" spans="1:8" x14ac:dyDescent="0.2">
      <c r="A26" s="7" t="s">
        <v>71</v>
      </c>
      <c r="C26" s="31">
        <v>119.2402</v>
      </c>
      <c r="D26" s="31">
        <v>135.67599999999999</v>
      </c>
    </row>
    <row r="27" spans="1:8" x14ac:dyDescent="0.2">
      <c r="A27" s="7" t="s">
        <v>79</v>
      </c>
      <c r="C27" s="31">
        <v>36.854700000000001</v>
      </c>
      <c r="D27" s="31">
        <v>40.395099999999999</v>
      </c>
    </row>
    <row r="28" spans="1:8" x14ac:dyDescent="0.2">
      <c r="A28" s="7" t="s">
        <v>72</v>
      </c>
      <c r="C28" s="31">
        <v>132.19220000000001</v>
      </c>
      <c r="D28" s="31">
        <v>151.10489999999999</v>
      </c>
    </row>
    <row r="29" spans="1:8" x14ac:dyDescent="0.2">
      <c r="A29" s="7" t="s">
        <v>80</v>
      </c>
      <c r="C29" s="31">
        <v>42.878700000000002</v>
      </c>
      <c r="D29" s="31">
        <v>47.148000000000003</v>
      </c>
    </row>
    <row r="31" spans="1:8" x14ac:dyDescent="0.2">
      <c r="A31" s="14" t="s">
        <v>38</v>
      </c>
    </row>
    <row r="32" spans="1:8" x14ac:dyDescent="0.2">
      <c r="A32" s="95" t="s">
        <v>64</v>
      </c>
      <c r="B32" s="96"/>
      <c r="C32" s="34" t="s">
        <v>65</v>
      </c>
    </row>
    <row r="33" spans="1:4" x14ac:dyDescent="0.2">
      <c r="A33" s="91" t="s">
        <v>79</v>
      </c>
      <c r="B33" s="92"/>
      <c r="C33" s="35">
        <v>1.45</v>
      </c>
    </row>
    <row r="34" spans="1:4" x14ac:dyDescent="0.2">
      <c r="A34" s="91" t="s">
        <v>80</v>
      </c>
      <c r="B34" s="92"/>
      <c r="C34" s="35">
        <v>1.75</v>
      </c>
    </row>
    <row r="35" spans="1:4" x14ac:dyDescent="0.2">
      <c r="A35" s="7" t="s">
        <v>66</v>
      </c>
    </row>
    <row r="36" spans="1:4" x14ac:dyDescent="0.2">
      <c r="A36" s="7" t="s">
        <v>37</v>
      </c>
    </row>
    <row r="38" spans="1:4" x14ac:dyDescent="0.2">
      <c r="A38" s="14" t="s">
        <v>272</v>
      </c>
      <c r="D38" s="49">
        <v>0.14419999999999999</v>
      </c>
    </row>
    <row r="40" spans="1:4" x14ac:dyDescent="0.2">
      <c r="A40" s="100" t="s">
        <v>840</v>
      </c>
      <c r="B40" s="100"/>
      <c r="C40" s="100"/>
      <c r="D40" s="30" t="s">
        <v>39</v>
      </c>
    </row>
    <row r="42" spans="1:4" x14ac:dyDescent="0.2">
      <c r="A42" s="14" t="s">
        <v>809</v>
      </c>
    </row>
    <row r="43" spans="1:4" x14ac:dyDescent="0.2">
      <c r="A43" s="52"/>
    </row>
    <row r="44" spans="1:4" x14ac:dyDescent="0.2">
      <c r="A44" s="53" t="s">
        <v>804</v>
      </c>
    </row>
    <row r="45" spans="1:4" x14ac:dyDescent="0.2">
      <c r="A45" s="54"/>
    </row>
    <row r="46" spans="1:4" x14ac:dyDescent="0.2">
      <c r="A46" s="55"/>
    </row>
    <row r="47" spans="1:4" x14ac:dyDescent="0.2">
      <c r="A47" s="55"/>
    </row>
    <row r="48" spans="1:4" x14ac:dyDescent="0.2">
      <c r="A48" s="55"/>
    </row>
    <row r="49" spans="1:1" x14ac:dyDescent="0.2">
      <c r="A49" s="55"/>
    </row>
    <row r="50" spans="1:1" x14ac:dyDescent="0.2">
      <c r="A50" s="55"/>
    </row>
    <row r="51" spans="1:1" x14ac:dyDescent="0.2">
      <c r="A51" s="55"/>
    </row>
    <row r="52" spans="1:1" x14ac:dyDescent="0.2">
      <c r="A52" s="55"/>
    </row>
    <row r="53" spans="1:1" x14ac:dyDescent="0.2">
      <c r="A53" s="55"/>
    </row>
    <row r="54" spans="1:1" x14ac:dyDescent="0.2">
      <c r="A54" s="55"/>
    </row>
    <row r="55" spans="1:1" x14ac:dyDescent="0.2">
      <c r="A55" s="55"/>
    </row>
    <row r="56" spans="1:1" x14ac:dyDescent="0.2">
      <c r="A56" s="55"/>
    </row>
    <row r="57" spans="1:1" x14ac:dyDescent="0.2">
      <c r="A57" s="55"/>
    </row>
    <row r="58" spans="1:1" x14ac:dyDescent="0.2">
      <c r="A58" s="53" t="s">
        <v>830</v>
      </c>
    </row>
    <row r="59" spans="1:1" x14ac:dyDescent="0.2">
      <c r="A59" s="55"/>
    </row>
    <row r="60" spans="1:1" x14ac:dyDescent="0.2">
      <c r="A60" s="53" t="s">
        <v>805</v>
      </c>
    </row>
    <row r="61" spans="1:1" x14ac:dyDescent="0.2">
      <c r="A61" s="55"/>
    </row>
    <row r="62" spans="1:1" x14ac:dyDescent="0.2">
      <c r="A62" s="55"/>
    </row>
    <row r="63" spans="1:1" x14ac:dyDescent="0.2">
      <c r="A63" s="55"/>
    </row>
    <row r="64" spans="1:1" x14ac:dyDescent="0.2">
      <c r="A64" s="55"/>
    </row>
    <row r="65" spans="1:5" x14ac:dyDescent="0.2">
      <c r="A65" s="55"/>
    </row>
    <row r="66" spans="1:5" x14ac:dyDescent="0.2">
      <c r="A66" s="55"/>
    </row>
    <row r="67" spans="1:5" x14ac:dyDescent="0.2">
      <c r="A67" s="55"/>
    </row>
    <row r="68" spans="1:5" x14ac:dyDescent="0.2">
      <c r="A68" s="55"/>
    </row>
    <row r="69" spans="1:5" x14ac:dyDescent="0.2">
      <c r="A69" s="55"/>
    </row>
    <row r="70" spans="1:5" x14ac:dyDescent="0.2">
      <c r="A70" s="55"/>
    </row>
    <row r="71" spans="1:5" x14ac:dyDescent="0.2">
      <c r="A71" s="55"/>
    </row>
    <row r="72" spans="1:5" x14ac:dyDescent="0.2">
      <c r="A72" s="55"/>
    </row>
    <row r="73" spans="1:5" x14ac:dyDescent="0.2">
      <c r="A73" s="55"/>
    </row>
    <row r="74" spans="1:5" x14ac:dyDescent="0.2">
      <c r="A74" s="102" t="s">
        <v>831</v>
      </c>
      <c r="B74" s="102"/>
      <c r="C74" s="102"/>
      <c r="D74" s="102"/>
      <c r="E74" s="102"/>
    </row>
    <row r="76" spans="1:5" x14ac:dyDescent="0.2">
      <c r="A76" s="100"/>
      <c r="B76" s="100"/>
      <c r="C76" s="100"/>
      <c r="D76" s="100"/>
      <c r="E76" s="100"/>
    </row>
  </sheetData>
  <mergeCells count="8">
    <mergeCell ref="A76:E76"/>
    <mergeCell ref="A21:E21"/>
    <mergeCell ref="A40:C40"/>
    <mergeCell ref="A1:E1"/>
    <mergeCell ref="A32:B32"/>
    <mergeCell ref="A33:B33"/>
    <mergeCell ref="A34:B34"/>
    <mergeCell ref="A74:E74"/>
  </mergeCells>
  <conditionalFormatting sqref="E5:E9">
    <cfRule type="cellIs" dxfId="23" priority="2" stopIfTrue="1" operator="between">
      <formula>0.009</formula>
      <formula>-0.009</formula>
    </cfRule>
  </conditionalFormatting>
  <conditionalFormatting sqref="E12:E19">
    <cfRule type="cellIs" dxfId="2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8" width="9.28515625" style="7"/>
    <col min="9" max="13" width="9.28515625" style="7" customWidth="1"/>
    <col min="14" max="16384" width="9.28515625" style="7"/>
  </cols>
  <sheetData>
    <row r="1" spans="1:9" s="1" customFormat="1" ht="15" customHeight="1" x14ac:dyDescent="0.2">
      <c r="A1" s="93" t="s">
        <v>1149</v>
      </c>
      <c r="B1" s="94"/>
      <c r="C1" s="94"/>
      <c r="D1" s="94"/>
      <c r="E1" s="94"/>
      <c r="F1" s="94"/>
      <c r="G1" s="94"/>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1150</v>
      </c>
      <c r="D4" s="13" t="s">
        <v>1</v>
      </c>
      <c r="E4" s="50" t="s">
        <v>6</v>
      </c>
      <c r="F4" s="12" t="s">
        <v>3</v>
      </c>
      <c r="G4" s="12" t="s">
        <v>5</v>
      </c>
    </row>
    <row r="5" spans="1:9" x14ac:dyDescent="0.2">
      <c r="A5" s="16" t="s">
        <v>24</v>
      </c>
      <c r="B5" s="17"/>
      <c r="C5" s="17"/>
      <c r="D5" s="17"/>
      <c r="E5" s="18"/>
      <c r="F5" s="19"/>
      <c r="G5" s="18"/>
    </row>
    <row r="6" spans="1:9" x14ac:dyDescent="0.2">
      <c r="A6" s="20" t="s">
        <v>1151</v>
      </c>
      <c r="B6" s="21"/>
      <c r="C6" s="21"/>
      <c r="D6" s="21"/>
      <c r="E6" s="22"/>
      <c r="F6" s="23"/>
      <c r="G6" s="22"/>
    </row>
    <row r="7" spans="1:9" x14ac:dyDescent="0.2">
      <c r="A7" s="21" t="s">
        <v>1152</v>
      </c>
      <c r="B7" s="21" t="s">
        <v>1153</v>
      </c>
      <c r="C7" s="21" t="s">
        <v>1154</v>
      </c>
      <c r="D7" s="24">
        <v>250</v>
      </c>
      <c r="E7" s="22">
        <v>0</v>
      </c>
      <c r="F7" s="22">
        <v>0</v>
      </c>
      <c r="G7" s="22">
        <v>0</v>
      </c>
    </row>
    <row r="8" spans="1:9" x14ac:dyDescent="0.2">
      <c r="A8" s="21" t="s">
        <v>1155</v>
      </c>
      <c r="B8" s="21" t="s">
        <v>1156</v>
      </c>
      <c r="C8" s="21" t="s">
        <v>1154</v>
      </c>
      <c r="D8" s="24">
        <v>250</v>
      </c>
      <c r="E8" s="22">
        <v>0</v>
      </c>
      <c r="F8" s="22">
        <v>0</v>
      </c>
      <c r="G8" s="22">
        <v>0</v>
      </c>
    </row>
    <row r="9" spans="1:9" x14ac:dyDescent="0.2">
      <c r="A9" s="20" t="s">
        <v>25</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26</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28</v>
      </c>
      <c r="B13" s="20"/>
      <c r="C13" s="20"/>
      <c r="D13" s="20"/>
      <c r="E13" s="25">
        <f>E15-(E9)</f>
        <v>0</v>
      </c>
      <c r="F13" s="25">
        <f>F15-(F9)</f>
        <v>0</v>
      </c>
      <c r="G13" s="25"/>
      <c r="H13" s="14"/>
      <c r="I13" s="14"/>
    </row>
    <row r="14" spans="1:9" x14ac:dyDescent="0.2">
      <c r="A14" s="20"/>
      <c r="B14" s="20"/>
      <c r="C14" s="20"/>
      <c r="D14" s="20"/>
      <c r="E14" s="25"/>
      <c r="F14" s="26"/>
      <c r="G14" s="25"/>
      <c r="H14" s="14"/>
      <c r="I14" s="14"/>
    </row>
    <row r="15" spans="1:9" x14ac:dyDescent="0.2">
      <c r="A15" s="27" t="s">
        <v>27</v>
      </c>
      <c r="B15" s="27"/>
      <c r="C15" s="27"/>
      <c r="D15" s="27"/>
      <c r="E15" s="28">
        <v>0</v>
      </c>
      <c r="F15" s="28">
        <v>0</v>
      </c>
      <c r="G15" s="28"/>
      <c r="H15" s="14"/>
      <c r="I15" s="14"/>
    </row>
    <row r="17" spans="1:7" x14ac:dyDescent="0.2">
      <c r="A17" s="14" t="s">
        <v>31</v>
      </c>
    </row>
    <row r="18" spans="1:7" x14ac:dyDescent="0.2">
      <c r="A18" s="14" t="s">
        <v>1157</v>
      </c>
    </row>
    <row r="19" spans="1:7" ht="30.75" customHeight="1" x14ac:dyDescent="0.2">
      <c r="A19" s="103" t="s">
        <v>1158</v>
      </c>
      <c r="B19" s="104"/>
      <c r="C19" s="104"/>
      <c r="D19" s="104"/>
      <c r="E19" s="104"/>
      <c r="F19" s="104"/>
      <c r="G19" s="104"/>
    </row>
    <row r="21" spans="1:7" x14ac:dyDescent="0.2">
      <c r="A21" s="14" t="s">
        <v>32</v>
      </c>
    </row>
    <row r="22" spans="1:7" x14ac:dyDescent="0.2">
      <c r="A22" s="14" t="s">
        <v>33</v>
      </c>
    </row>
    <row r="23" spans="1:7" x14ac:dyDescent="0.2">
      <c r="A23" s="14" t="s">
        <v>34</v>
      </c>
      <c r="B23" s="14"/>
      <c r="C23" s="14" t="s">
        <v>1159</v>
      </c>
      <c r="D23" s="14" t="s">
        <v>35</v>
      </c>
      <c r="E23" s="30"/>
    </row>
    <row r="24" spans="1:7" x14ac:dyDescent="0.2">
      <c r="A24" s="7" t="s">
        <v>71</v>
      </c>
      <c r="C24" s="31">
        <v>94.787999999999997</v>
      </c>
      <c r="D24" s="74" t="s">
        <v>1017</v>
      </c>
      <c r="E24" s="74"/>
    </row>
    <row r="25" spans="1:7" x14ac:dyDescent="0.2">
      <c r="A25" s="7" t="s">
        <v>79</v>
      </c>
      <c r="C25" s="31">
        <v>15.6675</v>
      </c>
      <c r="D25" s="74" t="s">
        <v>1017</v>
      </c>
      <c r="E25" s="74"/>
    </row>
    <row r="26" spans="1:7" x14ac:dyDescent="0.2">
      <c r="A26" s="7" t="s">
        <v>72</v>
      </c>
      <c r="C26" s="31">
        <v>84.032899999999998</v>
      </c>
      <c r="D26" s="74" t="s">
        <v>1017</v>
      </c>
      <c r="E26" s="74"/>
    </row>
    <row r="27" spans="1:7" x14ac:dyDescent="0.2">
      <c r="A27" s="7" t="s">
        <v>80</v>
      </c>
      <c r="C27" s="31">
        <v>14.163500000000001</v>
      </c>
      <c r="D27" s="74" t="s">
        <v>1017</v>
      </c>
      <c r="E27" s="74"/>
    </row>
    <row r="29" spans="1:7" x14ac:dyDescent="0.2">
      <c r="A29" s="7" t="s">
        <v>37</v>
      </c>
    </row>
    <row r="30" spans="1:7" x14ac:dyDescent="0.2">
      <c r="A30" s="7" t="s">
        <v>1160</v>
      </c>
    </row>
    <row r="32" spans="1:7" x14ac:dyDescent="0.2">
      <c r="A32" s="14" t="s">
        <v>38</v>
      </c>
      <c r="D32" s="30" t="s">
        <v>39</v>
      </c>
    </row>
    <row r="34" spans="1:7" x14ac:dyDescent="0.2">
      <c r="A34" s="14" t="s">
        <v>939</v>
      </c>
      <c r="D34" s="75" t="s">
        <v>1017</v>
      </c>
    </row>
    <row r="35" spans="1:7" x14ac:dyDescent="0.2">
      <c r="A35" s="7" t="s">
        <v>1161</v>
      </c>
      <c r="D35" s="32"/>
    </row>
    <row r="36" spans="1:7" x14ac:dyDescent="0.2">
      <c r="D36" s="32"/>
    </row>
    <row r="37" spans="1:7" x14ac:dyDescent="0.2">
      <c r="A37" s="14" t="s">
        <v>840</v>
      </c>
      <c r="D37" s="30" t="s">
        <v>39</v>
      </c>
    </row>
    <row r="39" spans="1:7" ht="25.5" customHeight="1" x14ac:dyDescent="0.25">
      <c r="A39" s="105" t="s">
        <v>1162</v>
      </c>
      <c r="B39" s="106"/>
      <c r="C39" s="106"/>
      <c r="D39" s="106"/>
      <c r="E39" s="106"/>
      <c r="F39" s="106"/>
      <c r="G39" s="106"/>
    </row>
    <row r="41" spans="1:7" ht="45.75" customHeight="1" x14ac:dyDescent="0.25">
      <c r="A41" s="105" t="s">
        <v>1163</v>
      </c>
      <c r="B41" s="106"/>
      <c r="C41" s="106"/>
      <c r="D41" s="106"/>
      <c r="E41" s="106"/>
      <c r="F41" s="106"/>
      <c r="G41" s="106"/>
    </row>
    <row r="43" spans="1:7" ht="35.25" customHeight="1" x14ac:dyDescent="0.25">
      <c r="A43" s="105" t="s">
        <v>1164</v>
      </c>
      <c r="B43" s="106"/>
      <c r="C43" s="106"/>
      <c r="D43" s="106"/>
      <c r="E43" s="106"/>
      <c r="F43" s="106"/>
      <c r="G43" s="106"/>
    </row>
    <row r="44" spans="1:7" x14ac:dyDescent="0.2">
      <c r="A44" s="52" t="s">
        <v>1165</v>
      </c>
    </row>
    <row r="46" spans="1:7" ht="27" customHeight="1" x14ac:dyDescent="0.25">
      <c r="A46" s="105" t="s">
        <v>1166</v>
      </c>
      <c r="B46" s="106"/>
      <c r="C46" s="106"/>
      <c r="D46" s="106"/>
      <c r="E46" s="106"/>
      <c r="F46" s="106"/>
      <c r="G46" s="106"/>
    </row>
    <row r="48" spans="1:7" ht="22.5" customHeight="1" x14ac:dyDescent="0.25">
      <c r="A48" s="105" t="s">
        <v>1167</v>
      </c>
      <c r="B48" s="106"/>
      <c r="C48" s="106"/>
      <c r="D48" s="106"/>
      <c r="E48" s="106"/>
      <c r="F48" s="106"/>
      <c r="G48" s="106"/>
    </row>
    <row r="50" spans="1:9" x14ac:dyDescent="0.2">
      <c r="A50" s="14" t="s">
        <v>1168</v>
      </c>
    </row>
    <row r="51" spans="1:9" ht="46.5" customHeight="1" x14ac:dyDescent="0.25">
      <c r="A51" s="107" t="s">
        <v>1169</v>
      </c>
      <c r="B51" s="98"/>
      <c r="C51" s="98"/>
      <c r="D51" s="98"/>
      <c r="E51" s="98"/>
      <c r="F51" s="98"/>
      <c r="G51" s="98"/>
    </row>
    <row r="52" spans="1:9" x14ac:dyDescent="0.2">
      <c r="A52" s="54"/>
    </row>
    <row r="53" spans="1:9" ht="24.75" customHeight="1" x14ac:dyDescent="0.2">
      <c r="A53" s="97" t="s">
        <v>1170</v>
      </c>
      <c r="B53" s="97"/>
      <c r="C53" s="97"/>
      <c r="D53" s="97"/>
      <c r="E53" s="97"/>
      <c r="F53" s="97"/>
      <c r="G53" s="97"/>
    </row>
    <row r="55" spans="1:9" s="1" customFormat="1" ht="15" x14ac:dyDescent="0.2">
      <c r="A55" s="93" t="s">
        <v>1171</v>
      </c>
      <c r="B55" s="94"/>
      <c r="C55" s="94"/>
      <c r="D55" s="94"/>
      <c r="E55" s="94"/>
      <c r="F55" s="94"/>
      <c r="G55" s="94"/>
    </row>
    <row r="56" spans="1:9" x14ac:dyDescent="0.2">
      <c r="A56" s="14" t="s">
        <v>7</v>
      </c>
    </row>
    <row r="57" spans="1:9" s="1" customFormat="1" ht="33.75" x14ac:dyDescent="0.2">
      <c r="A57" s="6" t="s">
        <v>2</v>
      </c>
      <c r="B57" s="6" t="s">
        <v>0</v>
      </c>
      <c r="C57" s="13" t="s">
        <v>30</v>
      </c>
      <c r="D57" s="13" t="s">
        <v>1</v>
      </c>
      <c r="E57" s="50" t="s">
        <v>6</v>
      </c>
      <c r="F57" s="12" t="s">
        <v>3</v>
      </c>
      <c r="G57" s="12" t="s">
        <v>5</v>
      </c>
    </row>
    <row r="58" spans="1:9" x14ac:dyDescent="0.2">
      <c r="A58" s="16" t="s">
        <v>24</v>
      </c>
      <c r="B58" s="17"/>
      <c r="C58" s="17"/>
      <c r="D58" s="17"/>
      <c r="E58" s="18"/>
      <c r="F58" s="19"/>
      <c r="G58" s="18"/>
    </row>
    <row r="59" spans="1:9" x14ac:dyDescent="0.2">
      <c r="A59" s="20" t="s">
        <v>41</v>
      </c>
      <c r="B59" s="21"/>
      <c r="C59" s="21"/>
      <c r="D59" s="21"/>
      <c r="E59" s="22"/>
      <c r="F59" s="23"/>
      <c r="G59" s="22"/>
    </row>
    <row r="60" spans="1:9" ht="22.5" x14ac:dyDescent="0.2">
      <c r="A60" s="21" t="s">
        <v>1172</v>
      </c>
      <c r="B60" s="21" t="s">
        <v>1173</v>
      </c>
      <c r="C60" s="68" t="s">
        <v>1174</v>
      </c>
      <c r="D60" s="24">
        <v>682</v>
      </c>
      <c r="E60" s="22">
        <v>0</v>
      </c>
      <c r="F60" s="23">
        <v>100</v>
      </c>
      <c r="G60" s="22">
        <v>0</v>
      </c>
    </row>
    <row r="61" spans="1:9" x14ac:dyDescent="0.2">
      <c r="A61" s="20" t="s">
        <v>25</v>
      </c>
      <c r="B61" s="20"/>
      <c r="C61" s="20"/>
      <c r="D61" s="20"/>
      <c r="E61" s="25">
        <v>0</v>
      </c>
      <c r="F61" s="26">
        <v>100</v>
      </c>
      <c r="G61" s="25"/>
      <c r="H61" s="14"/>
      <c r="I61" s="14"/>
    </row>
    <row r="62" spans="1:9" x14ac:dyDescent="0.2">
      <c r="A62" s="21"/>
      <c r="B62" s="21"/>
      <c r="C62" s="21"/>
      <c r="D62" s="21"/>
      <c r="E62" s="22"/>
      <c r="F62" s="23"/>
      <c r="G62" s="22"/>
    </row>
    <row r="63" spans="1:9" x14ac:dyDescent="0.2">
      <c r="A63" s="20" t="s">
        <v>26</v>
      </c>
      <c r="B63" s="20"/>
      <c r="C63" s="20"/>
      <c r="D63" s="20"/>
      <c r="E63" s="25">
        <v>0</v>
      </c>
      <c r="F63" s="26">
        <v>100</v>
      </c>
      <c r="G63" s="25"/>
      <c r="H63" s="14"/>
      <c r="I63" s="14"/>
    </row>
    <row r="64" spans="1:9" x14ac:dyDescent="0.2">
      <c r="A64" s="20"/>
      <c r="B64" s="20"/>
      <c r="C64" s="20"/>
      <c r="D64" s="20"/>
      <c r="E64" s="25"/>
      <c r="F64" s="26"/>
      <c r="G64" s="25"/>
      <c r="H64" s="14"/>
      <c r="I64" s="14"/>
    </row>
    <row r="65" spans="1:9" x14ac:dyDescent="0.2">
      <c r="A65" s="20" t="s">
        <v>28</v>
      </c>
      <c r="B65" s="20"/>
      <c r="C65" s="20"/>
      <c r="D65" s="20"/>
      <c r="E65" s="76">
        <v>0</v>
      </c>
      <c r="F65" s="76">
        <v>0</v>
      </c>
      <c r="G65" s="25"/>
      <c r="H65" s="14"/>
      <c r="I65" s="14"/>
    </row>
    <row r="66" spans="1:9" x14ac:dyDescent="0.2">
      <c r="A66" s="20"/>
      <c r="B66" s="20"/>
      <c r="C66" s="20"/>
      <c r="D66" s="20"/>
      <c r="E66" s="25"/>
      <c r="F66" s="26"/>
      <c r="G66" s="25"/>
      <c r="H66" s="14"/>
      <c r="I66" s="14"/>
    </row>
    <row r="67" spans="1:9" x14ac:dyDescent="0.2">
      <c r="A67" s="27" t="s">
        <v>27</v>
      </c>
      <c r="B67" s="27"/>
      <c r="C67" s="27"/>
      <c r="D67" s="27"/>
      <c r="E67" s="28">
        <v>0</v>
      </c>
      <c r="F67" s="29">
        <v>100</v>
      </c>
      <c r="G67" s="28"/>
      <c r="H67" s="14"/>
      <c r="I67" s="14"/>
    </row>
    <row r="69" spans="1:9" x14ac:dyDescent="0.2">
      <c r="A69" s="14" t="s">
        <v>31</v>
      </c>
    </row>
    <row r="70" spans="1:9" x14ac:dyDescent="0.2">
      <c r="A70" s="14" t="s">
        <v>1175</v>
      </c>
    </row>
    <row r="71" spans="1:9" ht="25.5" customHeight="1" x14ac:dyDescent="0.2">
      <c r="A71" s="108" t="s">
        <v>1176</v>
      </c>
      <c r="B71" s="108"/>
      <c r="C71" s="108"/>
      <c r="D71" s="108"/>
      <c r="E71" s="108"/>
      <c r="F71" s="108"/>
      <c r="G71" s="108"/>
    </row>
    <row r="73" spans="1:9" x14ac:dyDescent="0.2">
      <c r="A73" s="14" t="s">
        <v>32</v>
      </c>
    </row>
    <row r="74" spans="1:9" x14ac:dyDescent="0.2">
      <c r="A74" s="14" t="s">
        <v>33</v>
      </c>
    </row>
    <row r="75" spans="1:9" x14ac:dyDescent="0.2">
      <c r="A75" s="14" t="s">
        <v>34</v>
      </c>
      <c r="B75" s="14"/>
      <c r="C75" s="30" t="s">
        <v>36</v>
      </c>
      <c r="D75" s="14" t="s">
        <v>35</v>
      </c>
    </row>
    <row r="76" spans="1:9" x14ac:dyDescent="0.2">
      <c r="A76" s="7" t="s">
        <v>71</v>
      </c>
      <c r="C76" s="31">
        <v>0</v>
      </c>
      <c r="D76" s="31">
        <v>0</v>
      </c>
    </row>
    <row r="77" spans="1:9" x14ac:dyDescent="0.2">
      <c r="A77" s="7" t="s">
        <v>79</v>
      </c>
      <c r="C77" s="31">
        <v>0</v>
      </c>
      <c r="D77" s="31">
        <v>0</v>
      </c>
    </row>
    <row r="78" spans="1:9" x14ac:dyDescent="0.2">
      <c r="A78" s="7" t="s">
        <v>72</v>
      </c>
      <c r="C78" s="31">
        <v>0</v>
      </c>
      <c r="D78" s="31">
        <v>0</v>
      </c>
    </row>
    <row r="79" spans="1:9" x14ac:dyDescent="0.2">
      <c r="A79" s="7" t="s">
        <v>80</v>
      </c>
      <c r="C79" s="31">
        <v>0</v>
      </c>
      <c r="D79" s="31">
        <v>0</v>
      </c>
    </row>
    <row r="81" spans="1:9" x14ac:dyDescent="0.2">
      <c r="A81" s="7" t="s">
        <v>37</v>
      </c>
    </row>
    <row r="83" spans="1:9" s="10" customFormat="1" ht="15.75" customHeight="1" x14ac:dyDescent="0.25">
      <c r="A83" s="97" t="s">
        <v>1224</v>
      </c>
      <c r="B83" s="98"/>
      <c r="C83" s="98"/>
      <c r="D83" s="30" t="s">
        <v>39</v>
      </c>
      <c r="F83" s="11"/>
      <c r="H83" s="7"/>
      <c r="I83" s="7"/>
    </row>
  </sheetData>
  <mergeCells count="12">
    <mergeCell ref="A83:C83"/>
    <mergeCell ref="A1:G1"/>
    <mergeCell ref="A19:G19"/>
    <mergeCell ref="A39:G39"/>
    <mergeCell ref="A41:G41"/>
    <mergeCell ref="A43:G43"/>
    <mergeCell ref="A46:G46"/>
    <mergeCell ref="A48:G48"/>
    <mergeCell ref="A51:G51"/>
    <mergeCell ref="A53:G53"/>
    <mergeCell ref="A55:G55"/>
    <mergeCell ref="A71:G71"/>
  </mergeCells>
  <conditionalFormatting sqref="F2:F3 F5:F6 F10 F12 F14 F16:F18 F20:F38 F40 F42 F44:F45 F47 F49:F50 F52 F54 F56 F72:F65495">
    <cfRule type="cellIs" dxfId="21" priority="3" stopIfTrue="1" operator="between">
      <formula>0.009</formula>
      <formula>-0.009</formula>
    </cfRule>
  </conditionalFormatting>
  <conditionalFormatting sqref="F58:F64">
    <cfRule type="cellIs" dxfId="20" priority="2" stopIfTrue="1" operator="between">
      <formula>0.009</formula>
      <formula>-0.009</formula>
    </cfRule>
  </conditionalFormatting>
  <conditionalFormatting sqref="F66:F70">
    <cfRule type="cellIs" dxfId="19" priority="1" stopIfTrue="1" operator="between">
      <formula>0.009</formula>
      <formula>-0.009</formula>
    </cfRule>
  </conditionalFormatting>
  <hyperlinks>
    <hyperlink ref="A44" r:id="rId1" xr:uid="{00000000-0004-0000-1E00-000000000000}"/>
  </hyperlinks>
  <pageMargins left="0.7" right="0.7" top="0.75" bottom="0.75" header="0.3" footer="0.3"/>
  <pageSetup paperSize="9" scale="40" orientation="portrait" r:id="rId2"/>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
  <sheetViews>
    <sheetView showGridLines="0"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93" t="s">
        <v>1177</v>
      </c>
      <c r="B1" s="94"/>
      <c r="C1" s="94"/>
      <c r="D1" s="94"/>
      <c r="E1" s="94"/>
      <c r="F1" s="94"/>
      <c r="G1" s="94"/>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50" t="s">
        <v>6</v>
      </c>
      <c r="F4" s="12" t="s">
        <v>3</v>
      </c>
      <c r="G4" s="12" t="s">
        <v>5</v>
      </c>
    </row>
    <row r="5" spans="1:9" x14ac:dyDescent="0.2">
      <c r="A5" s="20" t="s">
        <v>28</v>
      </c>
      <c r="B5" s="20"/>
      <c r="C5" s="20"/>
      <c r="D5" s="20"/>
      <c r="E5" s="25">
        <v>0</v>
      </c>
      <c r="F5" s="77">
        <v>100</v>
      </c>
      <c r="G5" s="25"/>
      <c r="H5" s="14"/>
      <c r="I5" s="14"/>
    </row>
    <row r="6" spans="1:9" x14ac:dyDescent="0.2">
      <c r="A6" s="20"/>
      <c r="B6" s="20"/>
      <c r="C6" s="20"/>
      <c r="D6" s="20"/>
      <c r="E6" s="25"/>
      <c r="F6" s="26"/>
      <c r="G6" s="25"/>
      <c r="H6" s="14"/>
      <c r="I6" s="14"/>
    </row>
    <row r="7" spans="1:9" x14ac:dyDescent="0.2">
      <c r="A7" s="27" t="s">
        <v>27</v>
      </c>
      <c r="B7" s="27"/>
      <c r="C7" s="27"/>
      <c r="D7" s="27"/>
      <c r="E7" s="28">
        <v>0</v>
      </c>
      <c r="F7" s="28">
        <v>100</v>
      </c>
      <c r="G7" s="28"/>
      <c r="H7" s="14"/>
      <c r="I7" s="14"/>
    </row>
    <row r="9" spans="1:9" x14ac:dyDescent="0.2">
      <c r="A9" s="14" t="s">
        <v>32</v>
      </c>
    </row>
    <row r="10" spans="1:9" x14ac:dyDescent="0.2">
      <c r="A10" s="14" t="s">
        <v>33</v>
      </c>
    </row>
    <row r="11" spans="1:9" s="11" customFormat="1" x14ac:dyDescent="0.2">
      <c r="A11" s="14" t="s">
        <v>34</v>
      </c>
      <c r="B11" s="14"/>
      <c r="C11" s="14" t="s">
        <v>1159</v>
      </c>
      <c r="D11" s="14" t="s">
        <v>35</v>
      </c>
      <c r="E11" s="30"/>
      <c r="G11" s="10"/>
      <c r="H11" s="7"/>
      <c r="I11" s="7"/>
    </row>
    <row r="12" spans="1:9" s="11" customFormat="1" x14ac:dyDescent="0.2">
      <c r="A12" s="7" t="s">
        <v>71</v>
      </c>
      <c r="B12" s="7"/>
      <c r="C12" s="78">
        <v>32.607100000000003</v>
      </c>
      <c r="D12" s="74" t="s">
        <v>1017</v>
      </c>
      <c r="E12" s="74"/>
      <c r="G12" s="10"/>
      <c r="H12" s="7"/>
      <c r="I12" s="7"/>
    </row>
    <row r="13" spans="1:9" s="11" customFormat="1" x14ac:dyDescent="0.2">
      <c r="A13" s="7" t="s">
        <v>75</v>
      </c>
      <c r="B13" s="7"/>
      <c r="C13" s="78">
        <v>15.0351</v>
      </c>
      <c r="D13" s="74" t="s">
        <v>1017</v>
      </c>
      <c r="E13" s="74"/>
      <c r="G13" s="10"/>
      <c r="H13" s="7"/>
      <c r="I13" s="7"/>
    </row>
    <row r="14" spans="1:9" s="11" customFormat="1" x14ac:dyDescent="0.2">
      <c r="A14" s="7" t="s">
        <v>76</v>
      </c>
      <c r="B14" s="7"/>
      <c r="C14" s="78">
        <v>14.7667</v>
      </c>
      <c r="D14" s="74" t="s">
        <v>1017</v>
      </c>
      <c r="E14" s="74"/>
      <c r="G14" s="10"/>
      <c r="H14" s="7"/>
      <c r="I14" s="7"/>
    </row>
    <row r="15" spans="1:9" s="11" customFormat="1" x14ac:dyDescent="0.2">
      <c r="A15" s="7" t="s">
        <v>72</v>
      </c>
      <c r="B15" s="7"/>
      <c r="C15" s="78">
        <v>28.6858</v>
      </c>
      <c r="D15" s="74" t="s">
        <v>1017</v>
      </c>
      <c r="E15" s="74"/>
      <c r="G15" s="10"/>
      <c r="H15" s="7"/>
      <c r="I15" s="7"/>
    </row>
    <row r="16" spans="1:9" s="11" customFormat="1" x14ac:dyDescent="0.2">
      <c r="A16" s="7" t="s">
        <v>77</v>
      </c>
      <c r="B16" s="7"/>
      <c r="C16" s="78">
        <v>13.3317</v>
      </c>
      <c r="D16" s="74" t="s">
        <v>1017</v>
      </c>
      <c r="E16" s="74"/>
      <c r="G16" s="10"/>
      <c r="H16" s="7"/>
      <c r="I16" s="7"/>
    </row>
    <row r="17" spans="1:9" s="11" customFormat="1" x14ac:dyDescent="0.2">
      <c r="A17" s="7" t="s">
        <v>78</v>
      </c>
      <c r="B17" s="7"/>
      <c r="C17" s="78">
        <v>13.100899999999999</v>
      </c>
      <c r="D17" s="74" t="s">
        <v>1017</v>
      </c>
      <c r="E17" s="74"/>
      <c r="G17" s="10"/>
      <c r="H17" s="7"/>
      <c r="I17" s="7"/>
    </row>
    <row r="19" spans="1:9" s="11" customFormat="1" x14ac:dyDescent="0.2">
      <c r="A19" s="7" t="s">
        <v>37</v>
      </c>
      <c r="B19" s="7"/>
      <c r="C19" s="7"/>
      <c r="D19" s="7"/>
      <c r="E19" s="10"/>
      <c r="G19" s="10"/>
      <c r="H19" s="7"/>
      <c r="I19" s="7"/>
    </row>
    <row r="20" spans="1:9" x14ac:dyDescent="0.2">
      <c r="A20" s="7" t="s">
        <v>1160</v>
      </c>
    </row>
    <row r="22" spans="1:9" s="11" customFormat="1" x14ac:dyDescent="0.2">
      <c r="A22" s="14" t="s">
        <v>38</v>
      </c>
      <c r="B22" s="7"/>
      <c r="C22" s="7"/>
      <c r="D22" s="30" t="s">
        <v>39</v>
      </c>
      <c r="E22" s="10"/>
      <c r="G22" s="10"/>
      <c r="H22" s="7"/>
      <c r="I22" s="7"/>
    </row>
    <row r="24" spans="1:9" s="11" customFormat="1" x14ac:dyDescent="0.2">
      <c r="A24" s="14" t="s">
        <v>939</v>
      </c>
      <c r="B24" s="7"/>
      <c r="C24" s="7"/>
      <c r="D24" s="75" t="s">
        <v>1017</v>
      </c>
      <c r="E24" s="10"/>
      <c r="G24" s="10"/>
      <c r="H24" s="7"/>
      <c r="I24" s="7"/>
    </row>
    <row r="25" spans="1:9" s="11" customFormat="1" x14ac:dyDescent="0.2">
      <c r="A25" s="7" t="s">
        <v>1178</v>
      </c>
      <c r="B25" s="7"/>
      <c r="C25" s="7"/>
      <c r="D25" s="32"/>
      <c r="E25" s="10"/>
      <c r="G25" s="10"/>
      <c r="H25" s="7"/>
      <c r="I25" s="7"/>
    </row>
    <row r="27" spans="1:9" s="11" customFormat="1" x14ac:dyDescent="0.2">
      <c r="A27" s="14" t="s">
        <v>840</v>
      </c>
      <c r="B27" s="7"/>
      <c r="C27" s="7"/>
      <c r="D27" s="30" t="s">
        <v>39</v>
      </c>
      <c r="E27" s="10"/>
      <c r="G27" s="10"/>
      <c r="H27" s="7"/>
      <c r="I27" s="7"/>
    </row>
    <row r="29" spans="1:9" ht="24.75" customHeight="1" x14ac:dyDescent="0.25">
      <c r="A29" s="105" t="s">
        <v>1179</v>
      </c>
      <c r="B29" s="106"/>
      <c r="C29" s="106"/>
      <c r="D29" s="106"/>
      <c r="E29" s="106"/>
      <c r="F29" s="106"/>
      <c r="G29" s="106"/>
    </row>
    <row r="31" spans="1:9" ht="39" customHeight="1" x14ac:dyDescent="0.25">
      <c r="A31" s="105" t="s">
        <v>1180</v>
      </c>
      <c r="B31" s="106"/>
      <c r="C31" s="106"/>
      <c r="D31" s="106"/>
      <c r="E31" s="106"/>
      <c r="F31" s="106"/>
      <c r="G31" s="106"/>
    </row>
    <row r="32" spans="1:9" x14ac:dyDescent="0.2">
      <c r="A32" s="52" t="s">
        <v>1165</v>
      </c>
    </row>
    <row r="34" spans="1:7" ht="24.75" customHeight="1" x14ac:dyDescent="0.25">
      <c r="A34" s="105" t="s">
        <v>1181</v>
      </c>
      <c r="B34" s="106"/>
      <c r="C34" s="106"/>
      <c r="D34" s="106"/>
      <c r="E34" s="106"/>
      <c r="F34" s="106"/>
      <c r="G34" s="106"/>
    </row>
    <row r="36" spans="1:7" ht="23.25" customHeight="1" x14ac:dyDescent="0.25">
      <c r="A36" s="105" t="s">
        <v>1182</v>
      </c>
      <c r="B36" s="106"/>
      <c r="C36" s="106"/>
      <c r="D36" s="106"/>
      <c r="E36" s="106"/>
      <c r="F36" s="106"/>
      <c r="G36" s="106"/>
    </row>
    <row r="38" spans="1:7" x14ac:dyDescent="0.2">
      <c r="A38" s="14" t="s">
        <v>1183</v>
      </c>
    </row>
    <row r="39" spans="1:7" x14ac:dyDescent="0.2">
      <c r="A39" s="14"/>
    </row>
    <row r="40" spans="1:7" ht="47.25" customHeight="1" x14ac:dyDescent="0.2">
      <c r="A40" s="107" t="s">
        <v>1184</v>
      </c>
      <c r="B40" s="107"/>
      <c r="C40" s="107"/>
      <c r="D40" s="107"/>
      <c r="E40" s="107"/>
      <c r="F40" s="107"/>
      <c r="G40" s="107"/>
    </row>
    <row r="41" spans="1:7" x14ac:dyDescent="0.2">
      <c r="A41" s="14"/>
    </row>
    <row r="42" spans="1:7" ht="27" customHeight="1" x14ac:dyDescent="0.2">
      <c r="A42" s="97" t="s">
        <v>1170</v>
      </c>
      <c r="B42" s="97"/>
      <c r="C42" s="97"/>
      <c r="D42" s="97"/>
      <c r="E42" s="97"/>
      <c r="F42" s="97"/>
      <c r="G42" s="97"/>
    </row>
  </sheetData>
  <mergeCells count="7">
    <mergeCell ref="A42:G42"/>
    <mergeCell ref="A1:G1"/>
    <mergeCell ref="A29:G29"/>
    <mergeCell ref="A31:G31"/>
    <mergeCell ref="A34:G34"/>
    <mergeCell ref="A36:G36"/>
    <mergeCell ref="A40:G40"/>
  </mergeCells>
  <conditionalFormatting sqref="F2:F3 F6 F8:F28 F30 F32:F33 F35 F37:F39 F41 F43:F65495">
    <cfRule type="cellIs" dxfId="18" priority="1" stopIfTrue="1" operator="between">
      <formula>0.009</formula>
      <formula>-0.009</formula>
    </cfRule>
  </conditionalFormatting>
  <hyperlinks>
    <hyperlink ref="A32" r:id="rId1" xr:uid="{00000000-0004-0000-1F00-000000000000}"/>
  </hyperlinks>
  <pageMargins left="0.7" right="0.7" top="0.75" bottom="0.75" header="0.3" footer="0.3"/>
  <pageSetup paperSize="9" scale="46" orientation="portrait" r:id="rId2"/>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31"/>
  <sheetViews>
    <sheetView showGridLines="0" workbookViewId="0">
      <selection sqref="A1:G1"/>
    </sheetView>
  </sheetViews>
  <sheetFormatPr defaultColWidth="9.140625" defaultRowHeight="11.25" x14ac:dyDescent="0.2"/>
  <cols>
    <col min="1" max="1" width="38.7109375" style="7" bestFit="1" customWidth="1"/>
    <col min="2" max="2" width="48.5703125" style="7" bestFit="1" customWidth="1"/>
    <col min="3" max="3" width="15.5703125" style="7" bestFit="1" customWidth="1"/>
    <col min="4" max="4" width="15.28515625" style="7" bestFit="1" customWidth="1"/>
    <col min="5" max="5" width="22.85546875" style="10" customWidth="1"/>
    <col min="6" max="6" width="14.7109375" style="11" bestFit="1" customWidth="1"/>
    <col min="7" max="7" width="4.42578125" style="10" bestFit="1" customWidth="1"/>
    <col min="8" max="16384" width="9.140625" style="7"/>
  </cols>
  <sheetData>
    <row r="1" spans="1:9" s="1" customFormat="1" ht="15" x14ac:dyDescent="0.2">
      <c r="A1" s="93" t="s">
        <v>1185</v>
      </c>
      <c r="B1" s="94"/>
      <c r="C1" s="94"/>
      <c r="D1" s="94"/>
      <c r="E1" s="94"/>
      <c r="F1" s="94"/>
      <c r="G1" s="94"/>
    </row>
    <row r="2" spans="1:9" s="1" customFormat="1" ht="12" x14ac:dyDescent="0.2">
      <c r="A2" s="33"/>
      <c r="E2" s="5"/>
      <c r="F2" s="9"/>
      <c r="G2" s="10"/>
    </row>
    <row r="3" spans="1:9" s="1" customFormat="1" ht="12" x14ac:dyDescent="0.2">
      <c r="A3" s="8" t="s">
        <v>7</v>
      </c>
      <c r="B3" s="2"/>
      <c r="C3" s="3"/>
      <c r="D3" s="3"/>
      <c r="E3" s="4"/>
      <c r="F3" s="9"/>
      <c r="G3" s="10"/>
    </row>
    <row r="4" spans="1:9" s="1" customFormat="1" ht="33.75" x14ac:dyDescent="0.2">
      <c r="A4" s="6" t="s">
        <v>2</v>
      </c>
      <c r="B4" s="6" t="s">
        <v>0</v>
      </c>
      <c r="C4" s="13" t="s">
        <v>1150</v>
      </c>
      <c r="D4" s="13" t="s">
        <v>1</v>
      </c>
      <c r="E4" s="50" t="s">
        <v>6</v>
      </c>
      <c r="F4" s="12" t="s">
        <v>3</v>
      </c>
      <c r="G4" s="12" t="s">
        <v>5</v>
      </c>
    </row>
    <row r="5" spans="1:9" x14ac:dyDescent="0.2">
      <c r="A5" s="16" t="s">
        <v>24</v>
      </c>
      <c r="B5" s="17"/>
      <c r="C5" s="17"/>
      <c r="D5" s="17"/>
      <c r="E5" s="18"/>
      <c r="F5" s="19"/>
      <c r="G5" s="18"/>
    </row>
    <row r="6" spans="1:9" x14ac:dyDescent="0.2">
      <c r="A6" s="20" t="s">
        <v>1151</v>
      </c>
      <c r="B6" s="21"/>
      <c r="C6" s="21"/>
      <c r="D6" s="21"/>
      <c r="E6" s="22"/>
      <c r="F6" s="23"/>
      <c r="G6" s="22"/>
    </row>
    <row r="7" spans="1:9" x14ac:dyDescent="0.2">
      <c r="A7" s="21" t="s">
        <v>1155</v>
      </c>
      <c r="B7" s="21" t="s">
        <v>1156</v>
      </c>
      <c r="C7" s="21" t="s">
        <v>1186</v>
      </c>
      <c r="D7" s="24">
        <v>1000</v>
      </c>
      <c r="E7" s="22">
        <v>0</v>
      </c>
      <c r="F7" s="22">
        <v>0</v>
      </c>
      <c r="G7" s="22"/>
    </row>
    <row r="8" spans="1:9" x14ac:dyDescent="0.2">
      <c r="A8" s="20" t="s">
        <v>25</v>
      </c>
      <c r="B8" s="20"/>
      <c r="C8" s="20"/>
      <c r="D8" s="20"/>
      <c r="E8" s="25">
        <f>SUM(E6:E7)</f>
        <v>0</v>
      </c>
      <c r="F8" s="25">
        <f>SUM(F6:F7)</f>
        <v>0</v>
      </c>
      <c r="G8" s="25"/>
      <c r="H8" s="14"/>
      <c r="I8" s="14"/>
    </row>
    <row r="9" spans="1:9" x14ac:dyDescent="0.2">
      <c r="A9" s="21"/>
      <c r="B9" s="21"/>
      <c r="C9" s="21"/>
      <c r="D9" s="21"/>
      <c r="E9" s="22"/>
      <c r="F9" s="23"/>
      <c r="G9" s="22"/>
    </row>
    <row r="10" spans="1:9" x14ac:dyDescent="0.2">
      <c r="A10" s="20" t="s">
        <v>26</v>
      </c>
      <c r="B10" s="20"/>
      <c r="C10" s="20"/>
      <c r="D10" s="20"/>
      <c r="E10" s="25">
        <f>E8</f>
        <v>0</v>
      </c>
      <c r="F10" s="25">
        <f>F8</f>
        <v>0</v>
      </c>
      <c r="G10" s="25"/>
      <c r="H10" s="14"/>
      <c r="I10" s="14"/>
    </row>
    <row r="11" spans="1:9" x14ac:dyDescent="0.2">
      <c r="A11" s="20"/>
      <c r="B11" s="20"/>
      <c r="C11" s="20"/>
      <c r="D11" s="20"/>
      <c r="E11" s="25"/>
      <c r="F11" s="26"/>
      <c r="G11" s="25"/>
      <c r="H11" s="14"/>
      <c r="I11" s="14"/>
    </row>
    <row r="12" spans="1:9" x14ac:dyDescent="0.2">
      <c r="A12" s="20" t="s">
        <v>28</v>
      </c>
      <c r="B12" s="20"/>
      <c r="C12" s="20"/>
      <c r="D12" s="20"/>
      <c r="E12" s="25">
        <f>E14-(E8)</f>
        <v>1250.9639997000099</v>
      </c>
      <c r="F12" s="26">
        <f>F14-(F8)</f>
        <v>100</v>
      </c>
      <c r="G12" s="25"/>
      <c r="H12" s="14"/>
      <c r="I12" s="14"/>
    </row>
    <row r="13" spans="1:9" x14ac:dyDescent="0.2">
      <c r="A13" s="20"/>
      <c r="B13" s="20"/>
      <c r="C13" s="20"/>
      <c r="D13" s="20"/>
      <c r="E13" s="25"/>
      <c r="F13" s="26"/>
      <c r="G13" s="25"/>
      <c r="H13" s="14"/>
      <c r="I13" s="14"/>
    </row>
    <row r="14" spans="1:9" x14ac:dyDescent="0.2">
      <c r="A14" s="27" t="s">
        <v>27</v>
      </c>
      <c r="B14" s="27"/>
      <c r="C14" s="27"/>
      <c r="D14" s="27"/>
      <c r="E14" s="28">
        <v>1250.9639997000099</v>
      </c>
      <c r="F14" s="29">
        <v>100</v>
      </c>
      <c r="G14" s="28"/>
      <c r="H14" s="14"/>
      <c r="I14" s="14"/>
    </row>
    <row r="15" spans="1:9" x14ac:dyDescent="0.2">
      <c r="F15" s="15"/>
    </row>
    <row r="16" spans="1:9" x14ac:dyDescent="0.2">
      <c r="A16" s="14" t="s">
        <v>31</v>
      </c>
    </row>
    <row r="17" spans="1:7" x14ac:dyDescent="0.2">
      <c r="A17" s="79" t="s">
        <v>1157</v>
      </c>
    </row>
    <row r="18" spans="1:7" ht="26.25" customHeight="1" x14ac:dyDescent="0.2">
      <c r="A18" s="103" t="s">
        <v>1158</v>
      </c>
      <c r="B18" s="104"/>
      <c r="C18" s="104"/>
      <c r="D18" s="104"/>
      <c r="E18" s="104"/>
      <c r="F18" s="104"/>
      <c r="G18" s="104"/>
    </row>
    <row r="20" spans="1:7" x14ac:dyDescent="0.2">
      <c r="A20" s="14" t="s">
        <v>32</v>
      </c>
    </row>
    <row r="21" spans="1:7" x14ac:dyDescent="0.2">
      <c r="A21" s="14" t="s">
        <v>33</v>
      </c>
    </row>
    <row r="22" spans="1:7" x14ac:dyDescent="0.2">
      <c r="A22" s="14" t="s">
        <v>34</v>
      </c>
      <c r="B22" s="14"/>
      <c r="C22" s="30" t="s">
        <v>36</v>
      </c>
      <c r="D22" s="14" t="s">
        <v>35</v>
      </c>
    </row>
    <row r="23" spans="1:7" x14ac:dyDescent="0.2">
      <c r="A23" s="7" t="s">
        <v>1014</v>
      </c>
      <c r="C23" s="31">
        <v>5037.3303999999998</v>
      </c>
      <c r="D23" s="31">
        <v>5149.4098999999997</v>
      </c>
    </row>
    <row r="24" spans="1:7" x14ac:dyDescent="0.2">
      <c r="A24" s="7" t="s">
        <v>1026</v>
      </c>
      <c r="C24" s="31">
        <v>1273.1565000000001</v>
      </c>
      <c r="D24" s="31">
        <v>1301.4838999999999</v>
      </c>
    </row>
    <row r="25" spans="1:7" x14ac:dyDescent="0.2">
      <c r="A25" s="7" t="s">
        <v>1018</v>
      </c>
      <c r="C25" s="31">
        <v>1405.6279999999999</v>
      </c>
      <c r="D25" s="31">
        <v>1436.9029</v>
      </c>
    </row>
    <row r="26" spans="1:7" x14ac:dyDescent="0.2">
      <c r="A26" s="7" t="s">
        <v>1019</v>
      </c>
      <c r="C26" s="31">
        <v>1462.2874999999999</v>
      </c>
      <c r="D26" s="31">
        <v>1494.8231000000001</v>
      </c>
    </row>
    <row r="27" spans="1:7" x14ac:dyDescent="0.2">
      <c r="A27" s="7" t="s">
        <v>1187</v>
      </c>
      <c r="C27" s="31">
        <v>4165.6701000000003</v>
      </c>
      <c r="D27" s="31">
        <v>4256.4772999999996</v>
      </c>
    </row>
    <row r="28" spans="1:7" x14ac:dyDescent="0.2">
      <c r="A28" s="7" t="s">
        <v>1020</v>
      </c>
      <c r="C28" s="31">
        <v>5056.1710999999996</v>
      </c>
      <c r="D28" s="31">
        <v>5168.6697999999997</v>
      </c>
    </row>
    <row r="29" spans="1:7" x14ac:dyDescent="0.2">
      <c r="A29" s="7" t="s">
        <v>1027</v>
      </c>
      <c r="C29" s="31">
        <v>1213.3379</v>
      </c>
      <c r="D29" s="31">
        <v>1240.3343</v>
      </c>
    </row>
    <row r="30" spans="1:7" x14ac:dyDescent="0.2">
      <c r="A30" s="7" t="s">
        <v>1023</v>
      </c>
      <c r="C30" s="31">
        <v>1433.8471999999999</v>
      </c>
      <c r="D30" s="31">
        <v>1465.75</v>
      </c>
    </row>
    <row r="31" spans="1:7" x14ac:dyDescent="0.2">
      <c r="A31" s="7" t="s">
        <v>1024</v>
      </c>
      <c r="C31" s="31">
        <v>1493.6701</v>
      </c>
      <c r="D31" s="31">
        <v>1526.9039</v>
      </c>
    </row>
    <row r="33" spans="1:7" x14ac:dyDescent="0.2">
      <c r="A33" s="7" t="s">
        <v>37</v>
      </c>
    </row>
    <row r="35" spans="1:7" x14ac:dyDescent="0.2">
      <c r="A35" s="14" t="s">
        <v>938</v>
      </c>
      <c r="D35" s="30" t="s">
        <v>39</v>
      </c>
    </row>
    <row r="37" spans="1:7" x14ac:dyDescent="0.2">
      <c r="A37" s="14" t="s">
        <v>939</v>
      </c>
      <c r="D37" s="32">
        <v>6.7708782170324997E-10</v>
      </c>
      <c r="E37" s="10" t="s">
        <v>40</v>
      </c>
    </row>
    <row r="39" spans="1:7" x14ac:dyDescent="0.2">
      <c r="A39" s="14" t="s">
        <v>840</v>
      </c>
      <c r="D39" s="30" t="s">
        <v>39</v>
      </c>
    </row>
    <row r="41" spans="1:7" ht="25.5" customHeight="1" x14ac:dyDescent="0.25">
      <c r="A41" s="105" t="s">
        <v>1188</v>
      </c>
      <c r="B41" s="106"/>
      <c r="C41" s="106"/>
      <c r="D41" s="106"/>
      <c r="E41" s="106"/>
      <c r="F41" s="106"/>
      <c r="G41" s="106"/>
    </row>
    <row r="43" spans="1:7" ht="42.75" customHeight="1" x14ac:dyDescent="0.2">
      <c r="A43" s="108" t="s">
        <v>1189</v>
      </c>
      <c r="B43" s="108"/>
      <c r="C43" s="108"/>
      <c r="D43" s="108"/>
      <c r="E43" s="108"/>
      <c r="F43" s="108"/>
      <c r="G43" s="108"/>
    </row>
    <row r="44" spans="1:7" x14ac:dyDescent="0.2">
      <c r="A44" s="52" t="s">
        <v>1094</v>
      </c>
    </row>
    <row r="46" spans="1:7" ht="81" customHeight="1" x14ac:dyDescent="0.25">
      <c r="A46" s="105" t="s">
        <v>1190</v>
      </c>
      <c r="B46" s="106"/>
      <c r="C46" s="106"/>
      <c r="D46" s="106"/>
      <c r="E46" s="106"/>
      <c r="F46" s="106"/>
      <c r="G46" s="106"/>
    </row>
    <row r="48" spans="1:7" ht="46.5" customHeight="1" x14ac:dyDescent="0.25">
      <c r="A48" s="105" t="s">
        <v>1191</v>
      </c>
      <c r="B48" s="106"/>
      <c r="C48" s="106"/>
      <c r="D48" s="106"/>
      <c r="E48" s="106"/>
      <c r="F48" s="106"/>
      <c r="G48" s="106"/>
    </row>
    <row r="49" spans="1:7" x14ac:dyDescent="0.2">
      <c r="A49" s="52" t="s">
        <v>1165</v>
      </c>
    </row>
    <row r="51" spans="1:7" ht="27" customHeight="1" x14ac:dyDescent="0.25">
      <c r="A51" s="105" t="s">
        <v>1192</v>
      </c>
      <c r="B51" s="106"/>
      <c r="C51" s="106"/>
      <c r="D51" s="106"/>
      <c r="E51" s="106"/>
      <c r="F51" s="106"/>
      <c r="G51" s="106"/>
    </row>
    <row r="53" spans="1:7" ht="37.5" customHeight="1" x14ac:dyDescent="0.25">
      <c r="A53" s="105" t="s">
        <v>1193</v>
      </c>
      <c r="B53" s="106"/>
      <c r="C53" s="106"/>
      <c r="D53" s="106"/>
      <c r="E53" s="106"/>
      <c r="F53" s="106"/>
      <c r="G53" s="106"/>
    </row>
    <row r="54" spans="1:7" x14ac:dyDescent="0.2">
      <c r="A54" s="14"/>
    </row>
    <row r="55" spans="1:7" x14ac:dyDescent="0.2">
      <c r="A55" s="14" t="s">
        <v>1194</v>
      </c>
    </row>
    <row r="56" spans="1:7" x14ac:dyDescent="0.2">
      <c r="A56" s="14"/>
    </row>
    <row r="57" spans="1:7" x14ac:dyDescent="0.2">
      <c r="A57" s="53" t="s">
        <v>804</v>
      </c>
    </row>
    <row r="58" spans="1:7" x14ac:dyDescent="0.2">
      <c r="A58" s="54"/>
    </row>
    <row r="59" spans="1:7" x14ac:dyDescent="0.2">
      <c r="A59" s="55"/>
    </row>
    <row r="60" spans="1:7" x14ac:dyDescent="0.2">
      <c r="A60" s="55"/>
    </row>
    <row r="61" spans="1:7" x14ac:dyDescent="0.2">
      <c r="A61" s="55"/>
    </row>
    <row r="62" spans="1:7" x14ac:dyDescent="0.2">
      <c r="A62" s="55"/>
    </row>
    <row r="63" spans="1:7" x14ac:dyDescent="0.2">
      <c r="A63" s="55"/>
    </row>
    <row r="64" spans="1:7" x14ac:dyDescent="0.2">
      <c r="A64" s="55"/>
    </row>
    <row r="65" spans="1:1" x14ac:dyDescent="0.2">
      <c r="A65" s="55"/>
    </row>
    <row r="66" spans="1:1" x14ac:dyDescent="0.2">
      <c r="A66" s="55"/>
    </row>
    <row r="67" spans="1:1" x14ac:dyDescent="0.2">
      <c r="A67" s="55"/>
    </row>
    <row r="68" spans="1:1" x14ac:dyDescent="0.2">
      <c r="A68" s="55"/>
    </row>
    <row r="69" spans="1:1" x14ac:dyDescent="0.2">
      <c r="A69" s="55"/>
    </row>
    <row r="70" spans="1:1" x14ac:dyDescent="0.2">
      <c r="A70" s="55"/>
    </row>
    <row r="71" spans="1:1" x14ac:dyDescent="0.2">
      <c r="A71" s="53" t="s">
        <v>1195</v>
      </c>
    </row>
    <row r="72" spans="1:1" x14ac:dyDescent="0.2">
      <c r="A72" s="55"/>
    </row>
    <row r="73" spans="1:1" x14ac:dyDescent="0.2">
      <c r="A73" s="53" t="s">
        <v>805</v>
      </c>
    </row>
    <row r="74" spans="1:1" x14ac:dyDescent="0.2">
      <c r="A74" s="55"/>
    </row>
    <row r="75" spans="1:1" x14ac:dyDescent="0.2">
      <c r="A75" s="55"/>
    </row>
    <row r="76" spans="1:1" x14ac:dyDescent="0.2">
      <c r="A76" s="55"/>
    </row>
    <row r="77" spans="1:1" x14ac:dyDescent="0.2">
      <c r="A77" s="55"/>
    </row>
    <row r="78" spans="1:1" x14ac:dyDescent="0.2">
      <c r="A78" s="55"/>
    </row>
    <row r="79" spans="1:1" x14ac:dyDescent="0.2">
      <c r="A79" s="55"/>
    </row>
    <row r="80" spans="1:1" x14ac:dyDescent="0.2">
      <c r="A80" s="55"/>
    </row>
    <row r="81" spans="1:7" x14ac:dyDescent="0.2">
      <c r="A81" s="55"/>
    </row>
    <row r="82" spans="1:7" x14ac:dyDescent="0.2">
      <c r="A82" s="55"/>
    </row>
    <row r="83" spans="1:7" x14ac:dyDescent="0.2">
      <c r="A83" s="55"/>
    </row>
    <row r="84" spans="1:7" x14ac:dyDescent="0.2">
      <c r="A84" s="55"/>
    </row>
    <row r="85" spans="1:7" x14ac:dyDescent="0.2">
      <c r="A85" s="55"/>
    </row>
    <row r="86" spans="1:7" x14ac:dyDescent="0.2">
      <c r="A86" s="55"/>
    </row>
    <row r="87" spans="1:7" x14ac:dyDescent="0.2">
      <c r="A87" s="55"/>
    </row>
    <row r="88" spans="1:7" x14ac:dyDescent="0.2">
      <c r="A88" s="55"/>
    </row>
    <row r="89" spans="1:7" x14ac:dyDescent="0.2">
      <c r="A89" s="54"/>
    </row>
    <row r="90" spans="1:7" x14ac:dyDescent="0.2">
      <c r="A90" s="14" t="s">
        <v>848</v>
      </c>
    </row>
    <row r="92" spans="1:7" s="1" customFormat="1" ht="15" x14ac:dyDescent="0.2">
      <c r="A92" s="93" t="s">
        <v>1196</v>
      </c>
      <c r="B92" s="94"/>
      <c r="C92" s="94"/>
      <c r="D92" s="94"/>
      <c r="E92" s="94"/>
      <c r="F92" s="94"/>
      <c r="G92" s="94"/>
    </row>
    <row r="93" spans="1:7" x14ac:dyDescent="0.2">
      <c r="A93" s="14"/>
    </row>
    <row r="94" spans="1:7" x14ac:dyDescent="0.2">
      <c r="A94" s="14" t="s">
        <v>7</v>
      </c>
    </row>
    <row r="95" spans="1:7" s="1" customFormat="1" ht="17.45" customHeight="1" x14ac:dyDescent="0.2">
      <c r="A95" s="6" t="s">
        <v>2</v>
      </c>
      <c r="B95" s="6" t="s">
        <v>0</v>
      </c>
      <c r="C95" s="13" t="s">
        <v>30</v>
      </c>
      <c r="D95" s="13" t="s">
        <v>1</v>
      </c>
      <c r="E95" s="12" t="s">
        <v>6</v>
      </c>
      <c r="F95" s="12" t="s">
        <v>3</v>
      </c>
      <c r="G95" s="12" t="s">
        <v>5</v>
      </c>
    </row>
    <row r="96" spans="1:7" x14ac:dyDescent="0.2">
      <c r="A96" s="16" t="s">
        <v>24</v>
      </c>
      <c r="B96" s="17"/>
      <c r="C96" s="17"/>
      <c r="D96" s="17"/>
      <c r="E96" s="18"/>
      <c r="F96" s="19"/>
      <c r="G96" s="18"/>
    </row>
    <row r="97" spans="1:9" x14ac:dyDescent="0.2">
      <c r="A97" s="20" t="s">
        <v>41</v>
      </c>
      <c r="B97" s="21"/>
      <c r="C97" s="21"/>
      <c r="D97" s="21"/>
      <c r="E97" s="22"/>
      <c r="F97" s="23"/>
      <c r="G97" s="22"/>
    </row>
    <row r="98" spans="1:9" ht="22.5" x14ac:dyDescent="0.2">
      <c r="A98" s="21" t="s">
        <v>1172</v>
      </c>
      <c r="B98" s="21" t="s">
        <v>1173</v>
      </c>
      <c r="C98" s="68" t="s">
        <v>1174</v>
      </c>
      <c r="D98" s="24">
        <v>3523</v>
      </c>
      <c r="E98" s="22">
        <v>0</v>
      </c>
      <c r="F98" s="23">
        <v>100</v>
      </c>
      <c r="G98" s="22"/>
    </row>
    <row r="99" spans="1:9" x14ac:dyDescent="0.2">
      <c r="A99" s="20" t="s">
        <v>25</v>
      </c>
      <c r="B99" s="20"/>
      <c r="C99" s="20"/>
      <c r="D99" s="20"/>
      <c r="E99" s="25">
        <f>SUM(E97:E98)</f>
        <v>0</v>
      </c>
      <c r="F99" s="26">
        <f>SUM(F97:F98)</f>
        <v>100</v>
      </c>
      <c r="G99" s="25"/>
      <c r="H99" s="14"/>
      <c r="I99" s="14"/>
    </row>
    <row r="100" spans="1:9" x14ac:dyDescent="0.2">
      <c r="A100" s="21"/>
      <c r="B100" s="21"/>
      <c r="C100" s="21"/>
      <c r="D100" s="21"/>
      <c r="E100" s="22"/>
      <c r="F100" s="23"/>
      <c r="G100" s="22"/>
    </row>
    <row r="101" spans="1:9" x14ac:dyDescent="0.2">
      <c r="A101" s="20" t="s">
        <v>26</v>
      </c>
      <c r="B101" s="20"/>
      <c r="C101" s="20"/>
      <c r="D101" s="20"/>
      <c r="E101" s="25">
        <f>E99</f>
        <v>0</v>
      </c>
      <c r="F101" s="26">
        <f>F99</f>
        <v>100</v>
      </c>
      <c r="G101" s="25"/>
      <c r="H101" s="14"/>
      <c r="I101" s="14"/>
    </row>
    <row r="102" spans="1:9" x14ac:dyDescent="0.2">
      <c r="A102" s="20"/>
      <c r="B102" s="20"/>
      <c r="C102" s="20"/>
      <c r="D102" s="20"/>
      <c r="E102" s="25"/>
      <c r="F102" s="26"/>
      <c r="G102" s="25"/>
      <c r="H102" s="14"/>
      <c r="I102" s="14"/>
    </row>
    <row r="103" spans="1:9" x14ac:dyDescent="0.2">
      <c r="A103" s="20" t="s">
        <v>28</v>
      </c>
      <c r="B103" s="20"/>
      <c r="C103" s="20"/>
      <c r="D103" s="20"/>
      <c r="E103" s="76">
        <v>0</v>
      </c>
      <c r="F103" s="76">
        <v>0</v>
      </c>
      <c r="G103" s="25"/>
      <c r="H103" s="14"/>
      <c r="I103" s="14"/>
    </row>
    <row r="104" spans="1:9" x14ac:dyDescent="0.2">
      <c r="A104" s="20"/>
      <c r="B104" s="20"/>
      <c r="C104" s="20"/>
      <c r="D104" s="20"/>
      <c r="E104" s="25"/>
      <c r="F104" s="26"/>
      <c r="G104" s="25"/>
      <c r="H104" s="14"/>
      <c r="I104" s="14"/>
    </row>
    <row r="105" spans="1:9" x14ac:dyDescent="0.2">
      <c r="A105" s="27" t="s">
        <v>27</v>
      </c>
      <c r="B105" s="27"/>
      <c r="C105" s="27"/>
      <c r="D105" s="27"/>
      <c r="E105" s="28">
        <v>8.9999999999999996E-7</v>
      </c>
      <c r="F105" s="29">
        <v>100</v>
      </c>
      <c r="G105" s="28"/>
      <c r="H105" s="14"/>
      <c r="I105" s="14"/>
    </row>
    <row r="107" spans="1:9" x14ac:dyDescent="0.2">
      <c r="A107" s="14" t="s">
        <v>31</v>
      </c>
    </row>
    <row r="108" spans="1:9" x14ac:dyDescent="0.2">
      <c r="A108" s="14" t="s">
        <v>42</v>
      </c>
    </row>
    <row r="109" spans="1:9" ht="24" customHeight="1" x14ac:dyDescent="0.25">
      <c r="A109" s="97" t="s">
        <v>1176</v>
      </c>
      <c r="B109" s="98"/>
      <c r="C109" s="98"/>
      <c r="D109" s="98"/>
      <c r="E109" s="98"/>
      <c r="F109" s="98"/>
      <c r="G109" s="98"/>
    </row>
    <row r="110" spans="1:9" ht="15" x14ac:dyDescent="0.25">
      <c r="A110" s="80"/>
      <c r="B110" s="81"/>
      <c r="C110" s="81"/>
      <c r="D110" s="81"/>
      <c r="E110" s="81"/>
      <c r="F110" s="81"/>
      <c r="G110" s="81"/>
    </row>
    <row r="111" spans="1:9" x14ac:dyDescent="0.2">
      <c r="A111" s="14" t="s">
        <v>32</v>
      </c>
    </row>
    <row r="112" spans="1:9" x14ac:dyDescent="0.2">
      <c r="A112" s="14" t="s">
        <v>33</v>
      </c>
    </row>
    <row r="113" spans="1:4" x14ac:dyDescent="0.2">
      <c r="A113" s="14" t="s">
        <v>34</v>
      </c>
      <c r="B113" s="14"/>
      <c r="C113" s="30" t="s">
        <v>36</v>
      </c>
      <c r="D113" s="14" t="s">
        <v>35</v>
      </c>
    </row>
    <row r="114" spans="1:4" x14ac:dyDescent="0.2">
      <c r="A114" s="7" t="s">
        <v>1014</v>
      </c>
      <c r="C114" s="31">
        <v>0</v>
      </c>
      <c r="D114" s="31">
        <v>0</v>
      </c>
    </row>
    <row r="115" spans="1:4" x14ac:dyDescent="0.2">
      <c r="A115" s="7" t="s">
        <v>1026</v>
      </c>
      <c r="C115" s="31">
        <v>0</v>
      </c>
      <c r="D115" s="31">
        <v>0</v>
      </c>
    </row>
    <row r="116" spans="1:4" x14ac:dyDescent="0.2">
      <c r="A116" s="7" t="s">
        <v>1018</v>
      </c>
      <c r="C116" s="31">
        <v>0</v>
      </c>
      <c r="D116" s="31">
        <v>0</v>
      </c>
    </row>
    <row r="117" spans="1:4" x14ac:dyDescent="0.2">
      <c r="A117" s="7" t="s">
        <v>1019</v>
      </c>
      <c r="C117" s="31">
        <v>0</v>
      </c>
      <c r="D117" s="31">
        <v>0</v>
      </c>
    </row>
    <row r="118" spans="1:4" x14ac:dyDescent="0.2">
      <c r="A118" s="7" t="s">
        <v>1187</v>
      </c>
      <c r="C118" s="31">
        <v>0</v>
      </c>
      <c r="D118" s="31">
        <v>0</v>
      </c>
    </row>
    <row r="119" spans="1:4" x14ac:dyDescent="0.2">
      <c r="A119" s="7" t="s">
        <v>1020</v>
      </c>
      <c r="C119" s="31">
        <v>0</v>
      </c>
      <c r="D119" s="31">
        <v>0</v>
      </c>
    </row>
    <row r="120" spans="1:4" x14ac:dyDescent="0.2">
      <c r="A120" s="7" t="s">
        <v>1027</v>
      </c>
      <c r="C120" s="31">
        <v>0</v>
      </c>
      <c r="D120" s="31">
        <v>0</v>
      </c>
    </row>
    <row r="121" spans="1:4" x14ac:dyDescent="0.2">
      <c r="A121" s="7" t="s">
        <v>1023</v>
      </c>
      <c r="C121" s="31">
        <v>0</v>
      </c>
      <c r="D121" s="31">
        <v>0</v>
      </c>
    </row>
    <row r="122" spans="1:4" x14ac:dyDescent="0.2">
      <c r="A122" s="7" t="s">
        <v>1024</v>
      </c>
      <c r="C122" s="31">
        <v>0</v>
      </c>
      <c r="D122" s="31">
        <v>0</v>
      </c>
    </row>
    <row r="124" spans="1:4" x14ac:dyDescent="0.2">
      <c r="A124" s="7" t="s">
        <v>37</v>
      </c>
    </row>
    <row r="126" spans="1:4" x14ac:dyDescent="0.2">
      <c r="A126" s="14" t="s">
        <v>1224</v>
      </c>
      <c r="D126" s="30" t="s">
        <v>39</v>
      </c>
    </row>
    <row r="130" spans="1:1" x14ac:dyDescent="0.2">
      <c r="A130" s="14"/>
    </row>
    <row r="131" spans="1:1" ht="15" x14ac:dyDescent="0.25">
      <c r="A131" s="71"/>
    </row>
  </sheetData>
  <mergeCells count="10">
    <mergeCell ref="A51:G51"/>
    <mergeCell ref="A53:G53"/>
    <mergeCell ref="A92:G92"/>
    <mergeCell ref="A109:G109"/>
    <mergeCell ref="A1:G1"/>
    <mergeCell ref="A18:G18"/>
    <mergeCell ref="A41:G41"/>
    <mergeCell ref="A43:G43"/>
    <mergeCell ref="A46:G46"/>
    <mergeCell ref="A48:G48"/>
  </mergeCells>
  <conditionalFormatting sqref="F2:F3 F5:F6 F9 F19:F40 F54:F91 F93:F94 F111:F65571">
    <cfRule type="cellIs" dxfId="17" priority="8" stopIfTrue="1" operator="between">
      <formula>0.009</formula>
      <formula>-0.009</formula>
    </cfRule>
  </conditionalFormatting>
  <conditionalFormatting sqref="F11:F17">
    <cfRule type="cellIs" dxfId="16" priority="1" stopIfTrue="1" operator="between">
      <formula>0.009</formula>
      <formula>-0.009</formula>
    </cfRule>
  </conditionalFormatting>
  <conditionalFormatting sqref="F42 F47">
    <cfRule type="cellIs" dxfId="15" priority="4" stopIfTrue="1" operator="between">
      <formula>0.009</formula>
      <formula>-0.009</formula>
    </cfRule>
  </conditionalFormatting>
  <conditionalFormatting sqref="F44:F45">
    <cfRule type="cellIs" dxfId="14" priority="3" stopIfTrue="1" operator="between">
      <formula>0.009</formula>
      <formula>-0.009</formula>
    </cfRule>
  </conditionalFormatting>
  <conditionalFormatting sqref="F49:F50">
    <cfRule type="cellIs" dxfId="13" priority="2" stopIfTrue="1" operator="between">
      <formula>0.009</formula>
      <formula>-0.009</formula>
    </cfRule>
  </conditionalFormatting>
  <conditionalFormatting sqref="F52">
    <cfRule type="cellIs" dxfId="12" priority="5" stopIfTrue="1" operator="between">
      <formula>0.009</formula>
      <formula>-0.009</formula>
    </cfRule>
  </conditionalFormatting>
  <conditionalFormatting sqref="F96:F102">
    <cfRule type="cellIs" dxfId="11" priority="7" stopIfTrue="1" operator="between">
      <formula>0.009</formula>
      <formula>-0.009</formula>
    </cfRule>
  </conditionalFormatting>
  <conditionalFormatting sqref="F104:F108">
    <cfRule type="cellIs" dxfId="10" priority="6" stopIfTrue="1" operator="between">
      <formula>0.009</formula>
      <formula>-0.009</formula>
    </cfRule>
  </conditionalFormatting>
  <hyperlinks>
    <hyperlink ref="A44" r:id="rId1" tooltip="https://www.franklintempletonindia.com/download/en-in/latest%20updates/189ea834-ae3f-48eb-9d73-a9cc9cd9317e/franklin-templeton-update-on-reliance-broadcast-july-23-2020-kcg9m1gq-en-in.pdf" xr:uid="{00000000-0004-0000-2000-000000000000}"/>
    <hyperlink ref="A49"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5.85546875" style="10" customWidth="1"/>
    <col min="6" max="6" width="13.5703125" style="11" bestFit="1" customWidth="1"/>
    <col min="7" max="7" width="11" style="10" customWidth="1"/>
    <col min="8" max="16384" width="9.28515625" style="7"/>
  </cols>
  <sheetData>
    <row r="1" spans="1:9" s="1" customFormat="1" ht="15" customHeight="1" x14ac:dyDescent="0.2">
      <c r="A1" s="93" t="s">
        <v>1197</v>
      </c>
      <c r="B1" s="94"/>
      <c r="C1" s="94"/>
      <c r="D1" s="94"/>
      <c r="E1" s="94"/>
      <c r="F1" s="94"/>
      <c r="G1" s="94"/>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50" t="s">
        <v>6</v>
      </c>
      <c r="F4" s="12" t="s">
        <v>3</v>
      </c>
      <c r="G4" s="12" t="s">
        <v>5</v>
      </c>
    </row>
    <row r="5" spans="1:9" x14ac:dyDescent="0.2">
      <c r="A5" s="20" t="s">
        <v>28</v>
      </c>
      <c r="B5" s="20"/>
      <c r="C5" s="20"/>
      <c r="D5" s="20"/>
      <c r="E5" s="25">
        <v>0</v>
      </c>
      <c r="F5" s="77">
        <v>100</v>
      </c>
      <c r="G5" s="25"/>
      <c r="H5" s="14"/>
      <c r="I5" s="14"/>
    </row>
    <row r="6" spans="1:9" x14ac:dyDescent="0.2">
      <c r="A6" s="20"/>
      <c r="B6" s="20"/>
      <c r="C6" s="20"/>
      <c r="D6" s="20"/>
      <c r="E6" s="25"/>
      <c r="F6" s="26"/>
      <c r="G6" s="25"/>
      <c r="H6" s="14"/>
      <c r="I6" s="14"/>
    </row>
    <row r="7" spans="1:9" x14ac:dyDescent="0.2">
      <c r="A7" s="27" t="s">
        <v>27</v>
      </c>
      <c r="B7" s="27"/>
      <c r="C7" s="27"/>
      <c r="D7" s="27"/>
      <c r="E7" s="28">
        <v>0</v>
      </c>
      <c r="F7" s="28">
        <v>100</v>
      </c>
      <c r="G7" s="28"/>
      <c r="H7" s="14"/>
      <c r="I7" s="14"/>
    </row>
    <row r="9" spans="1:9" x14ac:dyDescent="0.2">
      <c r="A9" s="14" t="s">
        <v>32</v>
      </c>
    </row>
    <row r="10" spans="1:9" x14ac:dyDescent="0.2">
      <c r="A10" s="14" t="s">
        <v>33</v>
      </c>
    </row>
    <row r="11" spans="1:9" s="10" customFormat="1" x14ac:dyDescent="0.2">
      <c r="A11" s="14" t="s">
        <v>34</v>
      </c>
      <c r="B11" s="14"/>
      <c r="C11" s="14" t="s">
        <v>1159</v>
      </c>
      <c r="D11" s="14" t="s">
        <v>35</v>
      </c>
      <c r="E11" s="30"/>
      <c r="F11" s="11"/>
      <c r="H11" s="7"/>
      <c r="I11" s="7"/>
    </row>
    <row r="12" spans="1:9" s="10" customFormat="1" x14ac:dyDescent="0.2">
      <c r="A12" s="7" t="s">
        <v>1014</v>
      </c>
      <c r="B12" s="7"/>
      <c r="C12" s="78">
        <v>32.926200000000001</v>
      </c>
      <c r="D12" s="74" t="s">
        <v>1017</v>
      </c>
      <c r="E12" s="74"/>
      <c r="F12" s="11"/>
      <c r="H12" s="7"/>
      <c r="I12" s="7"/>
    </row>
    <row r="13" spans="1:9" s="10" customFormat="1" x14ac:dyDescent="0.2">
      <c r="A13" s="7" t="s">
        <v>1015</v>
      </c>
      <c r="B13" s="7"/>
      <c r="C13" s="78">
        <v>12.4137</v>
      </c>
      <c r="D13" s="74" t="s">
        <v>1017</v>
      </c>
      <c r="E13" s="74"/>
      <c r="F13" s="11"/>
      <c r="H13" s="7"/>
      <c r="I13" s="7"/>
    </row>
    <row r="14" spans="1:9" s="10" customFormat="1" x14ac:dyDescent="0.2">
      <c r="A14" s="7" t="s">
        <v>1026</v>
      </c>
      <c r="B14" s="7"/>
      <c r="C14" s="78">
        <v>12.516299999999999</v>
      </c>
      <c r="D14" s="74" t="s">
        <v>1017</v>
      </c>
      <c r="E14" s="74"/>
      <c r="F14" s="11"/>
      <c r="H14" s="7"/>
      <c r="I14" s="7"/>
    </row>
    <row r="15" spans="1:9" s="10" customFormat="1" x14ac:dyDescent="0.2">
      <c r="A15" s="7" t="s">
        <v>1187</v>
      </c>
      <c r="B15" s="7"/>
      <c r="C15" s="78">
        <v>33.775700000000001</v>
      </c>
      <c r="D15" s="74" t="s">
        <v>1017</v>
      </c>
      <c r="E15" s="74"/>
      <c r="F15" s="11"/>
      <c r="H15" s="7"/>
      <c r="I15" s="7"/>
    </row>
    <row r="16" spans="1:9" s="10" customFormat="1" x14ac:dyDescent="0.2">
      <c r="A16" s="7" t="s">
        <v>1198</v>
      </c>
      <c r="B16" s="7"/>
      <c r="C16" s="78">
        <v>12.37</v>
      </c>
      <c r="D16" s="74" t="s">
        <v>1017</v>
      </c>
      <c r="E16" s="74"/>
      <c r="F16" s="11"/>
      <c r="H16" s="7"/>
      <c r="I16" s="7"/>
    </row>
    <row r="17" spans="1:9" s="10" customFormat="1" x14ac:dyDescent="0.2">
      <c r="A17" s="7" t="s">
        <v>928</v>
      </c>
      <c r="B17" s="7"/>
      <c r="C17" s="78">
        <v>34.9131</v>
      </c>
      <c r="D17" s="74" t="s">
        <v>1017</v>
      </c>
      <c r="E17" s="74"/>
      <c r="F17" s="11"/>
      <c r="H17" s="7"/>
      <c r="I17" s="7"/>
    </row>
    <row r="18" spans="1:9" s="10" customFormat="1" x14ac:dyDescent="0.2">
      <c r="A18" s="7" t="s">
        <v>1199</v>
      </c>
      <c r="B18" s="7"/>
      <c r="C18" s="78">
        <v>12.4788</v>
      </c>
      <c r="D18" s="74" t="s">
        <v>1017</v>
      </c>
      <c r="E18" s="74"/>
      <c r="F18" s="11"/>
      <c r="H18" s="7"/>
      <c r="I18" s="7"/>
    </row>
    <row r="19" spans="1:9" s="10" customFormat="1" x14ac:dyDescent="0.2">
      <c r="A19" s="7" t="s">
        <v>930</v>
      </c>
      <c r="B19" s="7"/>
      <c r="C19" s="78">
        <v>12.511100000000001</v>
      </c>
      <c r="D19" s="74" t="s">
        <v>1017</v>
      </c>
      <c r="E19" s="74"/>
      <c r="F19" s="11"/>
      <c r="H19" s="7"/>
      <c r="I19" s="7"/>
    </row>
    <row r="20" spans="1:9" s="10" customFormat="1" x14ac:dyDescent="0.2">
      <c r="A20" s="7" t="s">
        <v>1200</v>
      </c>
      <c r="B20" s="7"/>
      <c r="C20" s="78">
        <v>34.235500000000002</v>
      </c>
      <c r="D20" s="74" t="s">
        <v>1017</v>
      </c>
      <c r="E20" s="74"/>
      <c r="F20" s="11"/>
      <c r="H20" s="7"/>
      <c r="I20" s="7"/>
    </row>
    <row r="21" spans="1:9" s="10" customFormat="1" x14ac:dyDescent="0.2">
      <c r="A21" s="7" t="s">
        <v>1201</v>
      </c>
      <c r="B21" s="7"/>
      <c r="C21" s="78">
        <v>12.151199999999999</v>
      </c>
      <c r="D21" s="74" t="s">
        <v>1017</v>
      </c>
      <c r="E21" s="74"/>
      <c r="F21" s="11"/>
      <c r="H21" s="7"/>
      <c r="I21" s="7"/>
    </row>
    <row r="22" spans="1:9" s="10" customFormat="1" x14ac:dyDescent="0.2">
      <c r="A22" s="7" t="s">
        <v>1202</v>
      </c>
      <c r="B22" s="7"/>
      <c r="C22" s="78">
        <v>12.196</v>
      </c>
      <c r="D22" s="74" t="s">
        <v>1017</v>
      </c>
      <c r="E22" s="74"/>
      <c r="F22" s="11"/>
      <c r="H22" s="7"/>
      <c r="I22" s="7"/>
    </row>
    <row r="24" spans="1:9" s="10" customFormat="1" x14ac:dyDescent="0.2">
      <c r="A24" s="7" t="s">
        <v>37</v>
      </c>
      <c r="B24" s="7"/>
      <c r="C24" s="7"/>
      <c r="D24" s="7"/>
      <c r="F24" s="11"/>
      <c r="H24" s="7"/>
      <c r="I24" s="7"/>
    </row>
    <row r="25" spans="1:9" s="10" customFormat="1" x14ac:dyDescent="0.2">
      <c r="A25" s="7" t="s">
        <v>1160</v>
      </c>
      <c r="B25" s="7"/>
      <c r="C25" s="7"/>
      <c r="D25" s="7"/>
      <c r="F25" s="11"/>
      <c r="H25" s="7"/>
      <c r="I25" s="7"/>
    </row>
    <row r="27" spans="1:9" s="10" customFormat="1" x14ac:dyDescent="0.2">
      <c r="A27" s="14" t="s">
        <v>38</v>
      </c>
      <c r="B27" s="7"/>
      <c r="C27" s="7"/>
      <c r="D27" s="30" t="s">
        <v>39</v>
      </c>
      <c r="F27" s="11"/>
      <c r="H27" s="7"/>
      <c r="I27" s="7"/>
    </row>
    <row r="29" spans="1:9" x14ac:dyDescent="0.2">
      <c r="A29" s="14" t="s">
        <v>939</v>
      </c>
      <c r="D29" s="75" t="s">
        <v>1017</v>
      </c>
    </row>
    <row r="30" spans="1:9" x14ac:dyDescent="0.2">
      <c r="A30" s="7" t="s">
        <v>1178</v>
      </c>
      <c r="D30" s="32"/>
    </row>
    <row r="31" spans="1:9" x14ac:dyDescent="0.2">
      <c r="D31" s="32"/>
    </row>
    <row r="32" spans="1:9" x14ac:dyDescent="0.2">
      <c r="A32" s="14" t="s">
        <v>840</v>
      </c>
      <c r="D32" s="30" t="s">
        <v>39</v>
      </c>
    </row>
    <row r="34" spans="1:7" ht="24" customHeight="1" x14ac:dyDescent="0.25">
      <c r="A34" s="105" t="s">
        <v>1203</v>
      </c>
      <c r="B34" s="106"/>
      <c r="C34" s="106"/>
      <c r="D34" s="106"/>
      <c r="E34" s="106"/>
      <c r="F34" s="106"/>
      <c r="G34" s="106"/>
    </row>
    <row r="36" spans="1:7" x14ac:dyDescent="0.2">
      <c r="A36" s="14" t="s">
        <v>814</v>
      </c>
    </row>
    <row r="37" spans="1:7" x14ac:dyDescent="0.2">
      <c r="A37" s="14"/>
    </row>
    <row r="38" spans="1:7" ht="27" customHeight="1" x14ac:dyDescent="0.25">
      <c r="A38" s="107" t="s">
        <v>1204</v>
      </c>
      <c r="B38" s="98"/>
      <c r="C38" s="98"/>
      <c r="D38" s="98"/>
      <c r="E38" s="98"/>
      <c r="F38" s="98"/>
      <c r="G38" s="98"/>
    </row>
    <row r="39" spans="1:7" x14ac:dyDescent="0.2">
      <c r="A39" s="54"/>
    </row>
    <row r="40" spans="1:7" ht="27.6" customHeight="1" x14ac:dyDescent="0.2">
      <c r="A40" s="97" t="s">
        <v>1170</v>
      </c>
      <c r="B40" s="97"/>
      <c r="C40" s="97"/>
      <c r="D40" s="97"/>
      <c r="E40" s="97"/>
      <c r="F40" s="97"/>
      <c r="G40" s="97"/>
    </row>
  </sheetData>
  <mergeCells count="4">
    <mergeCell ref="A1:G1"/>
    <mergeCell ref="A34:G34"/>
    <mergeCell ref="A38:G38"/>
    <mergeCell ref="A40:G40"/>
  </mergeCells>
  <conditionalFormatting sqref="F2:F3 F8:F33 F35:F37 F39 F41:F65458">
    <cfRule type="cellIs" dxfId="9" priority="2" stopIfTrue="1" operator="between">
      <formula>0.009</formula>
      <formula>-0.009</formula>
    </cfRule>
  </conditionalFormatting>
  <conditionalFormatting sqref="F6">
    <cfRule type="cellIs" dxfId="8"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51"/>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5.85546875" style="10" customWidth="1"/>
    <col min="6" max="6" width="13.5703125" style="11" bestFit="1" customWidth="1"/>
    <col min="7" max="7" width="11" style="10" customWidth="1"/>
    <col min="8" max="8" width="9.42578125" style="7"/>
    <col min="9" max="11" width="9.42578125" style="7" customWidth="1"/>
    <col min="12" max="16384" width="9.42578125" style="7"/>
  </cols>
  <sheetData>
    <row r="1" spans="1:9" s="1" customFormat="1" ht="15" customHeight="1" x14ac:dyDescent="0.2">
      <c r="A1" s="93" t="s">
        <v>1205</v>
      </c>
      <c r="B1" s="94"/>
      <c r="C1" s="94"/>
      <c r="D1" s="94"/>
      <c r="E1" s="94"/>
      <c r="F1" s="94"/>
      <c r="G1" s="94"/>
      <c r="H1" s="82"/>
    </row>
    <row r="2" spans="1:9" s="1" customFormat="1" ht="12" x14ac:dyDescent="0.2">
      <c r="A2" s="33"/>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1150</v>
      </c>
      <c r="D4" s="13" t="s">
        <v>1</v>
      </c>
      <c r="E4" s="50" t="s">
        <v>6</v>
      </c>
      <c r="F4" s="12" t="s">
        <v>3</v>
      </c>
      <c r="G4" s="12" t="s">
        <v>5</v>
      </c>
    </row>
    <row r="5" spans="1:9" x14ac:dyDescent="0.2">
      <c r="A5" s="16" t="s">
        <v>24</v>
      </c>
      <c r="B5" s="17"/>
      <c r="C5" s="17"/>
      <c r="D5" s="17"/>
      <c r="E5" s="18"/>
      <c r="F5" s="19"/>
      <c r="G5" s="18"/>
    </row>
    <row r="6" spans="1:9" x14ac:dyDescent="0.2">
      <c r="A6" s="20" t="s">
        <v>1151</v>
      </c>
      <c r="B6" s="21"/>
      <c r="C6" s="21"/>
      <c r="D6" s="21"/>
      <c r="E6" s="22"/>
      <c r="F6" s="23"/>
      <c r="G6" s="22"/>
    </row>
    <row r="7" spans="1:9" x14ac:dyDescent="0.2">
      <c r="A7" s="21" t="s">
        <v>1152</v>
      </c>
      <c r="B7" s="21" t="s">
        <v>1153</v>
      </c>
      <c r="C7" s="21" t="s">
        <v>1154</v>
      </c>
      <c r="D7" s="24">
        <v>688</v>
      </c>
      <c r="E7" s="22">
        <v>0</v>
      </c>
      <c r="F7" s="22">
        <v>0</v>
      </c>
      <c r="G7" s="22">
        <v>0</v>
      </c>
    </row>
    <row r="8" spans="1:9" x14ac:dyDescent="0.2">
      <c r="A8" s="21" t="s">
        <v>1206</v>
      </c>
      <c r="B8" s="21" t="s">
        <v>1207</v>
      </c>
      <c r="C8" s="21" t="s">
        <v>1154</v>
      </c>
      <c r="D8" s="24">
        <v>400</v>
      </c>
      <c r="E8" s="22">
        <v>0</v>
      </c>
      <c r="F8" s="22">
        <v>0</v>
      </c>
      <c r="G8" s="22">
        <v>0</v>
      </c>
    </row>
    <row r="9" spans="1:9" x14ac:dyDescent="0.2">
      <c r="A9" s="20" t="s">
        <v>25</v>
      </c>
      <c r="B9" s="20"/>
      <c r="C9" s="20"/>
      <c r="D9" s="20"/>
      <c r="E9" s="25">
        <f>SUM(E6:E8)</f>
        <v>0</v>
      </c>
      <c r="F9" s="25">
        <f>SUM(F6:F8)</f>
        <v>0</v>
      </c>
      <c r="G9" s="25"/>
      <c r="H9" s="14"/>
      <c r="I9" s="14"/>
    </row>
    <row r="10" spans="1:9" x14ac:dyDescent="0.2">
      <c r="A10" s="21"/>
      <c r="B10" s="21"/>
      <c r="C10" s="21"/>
      <c r="D10" s="21"/>
      <c r="E10" s="22"/>
      <c r="F10" s="23"/>
      <c r="G10" s="22"/>
    </row>
    <row r="11" spans="1:9" x14ac:dyDescent="0.2">
      <c r="A11" s="20" t="s">
        <v>26</v>
      </c>
      <c r="B11" s="20"/>
      <c r="C11" s="20"/>
      <c r="D11" s="20"/>
      <c r="E11" s="25">
        <f>E9</f>
        <v>0</v>
      </c>
      <c r="F11" s="25">
        <f>F9</f>
        <v>0</v>
      </c>
      <c r="G11" s="25"/>
      <c r="H11" s="14"/>
      <c r="I11" s="14"/>
    </row>
    <row r="12" spans="1:9" x14ac:dyDescent="0.2">
      <c r="A12" s="20"/>
      <c r="B12" s="20"/>
      <c r="C12" s="20"/>
      <c r="D12" s="20"/>
      <c r="E12" s="25"/>
      <c r="F12" s="26"/>
      <c r="G12" s="25"/>
      <c r="H12" s="14"/>
      <c r="I12" s="14"/>
    </row>
    <row r="13" spans="1:9" x14ac:dyDescent="0.2">
      <c r="A13" s="20" t="s">
        <v>28</v>
      </c>
      <c r="B13" s="20"/>
      <c r="C13" s="20"/>
      <c r="D13" s="20"/>
      <c r="E13" s="25">
        <f>491678.83/100000</f>
        <v>4.9167883000000003</v>
      </c>
      <c r="F13" s="25">
        <f>F15-(F11)</f>
        <v>100</v>
      </c>
      <c r="G13" s="25"/>
      <c r="H13" s="14"/>
      <c r="I13" s="14"/>
    </row>
    <row r="14" spans="1:9" x14ac:dyDescent="0.2">
      <c r="A14" s="20"/>
      <c r="B14" s="20"/>
      <c r="C14" s="20"/>
      <c r="D14" s="20"/>
      <c r="E14" s="25"/>
      <c r="F14" s="26"/>
      <c r="G14" s="25"/>
      <c r="H14" s="14"/>
      <c r="I14" s="14"/>
    </row>
    <row r="15" spans="1:9" x14ac:dyDescent="0.2">
      <c r="A15" s="27" t="s">
        <v>27</v>
      </c>
      <c r="B15" s="27"/>
      <c r="C15" s="27"/>
      <c r="D15" s="27"/>
      <c r="E15" s="28">
        <f>E13</f>
        <v>4.9167883000000003</v>
      </c>
      <c r="F15" s="28">
        <v>100</v>
      </c>
      <c r="G15" s="28"/>
      <c r="H15" s="14"/>
      <c r="I15" s="14"/>
    </row>
    <row r="17" spans="1:7" x14ac:dyDescent="0.2">
      <c r="A17" s="14" t="s">
        <v>31</v>
      </c>
    </row>
    <row r="18" spans="1:7" x14ac:dyDescent="0.2">
      <c r="A18" s="79" t="s">
        <v>1157</v>
      </c>
    </row>
    <row r="19" spans="1:7" ht="29.25" customHeight="1" x14ac:dyDescent="0.2">
      <c r="A19" s="103" t="s">
        <v>1158</v>
      </c>
      <c r="B19" s="104"/>
      <c r="C19" s="104"/>
      <c r="D19" s="104"/>
      <c r="E19" s="104"/>
      <c r="F19" s="104"/>
      <c r="G19" s="104"/>
    </row>
    <row r="20" spans="1:7" ht="15" x14ac:dyDescent="0.25">
      <c r="A20" s="83"/>
      <c r="B20" s="84"/>
      <c r="C20" s="84"/>
      <c r="D20" s="84"/>
      <c r="E20" s="84"/>
      <c r="F20" s="84"/>
      <c r="G20" s="84"/>
    </row>
    <row r="21" spans="1:7" x14ac:dyDescent="0.2">
      <c r="A21" s="14" t="s">
        <v>32</v>
      </c>
    </row>
    <row r="22" spans="1:7" x14ac:dyDescent="0.2">
      <c r="A22" s="14" t="s">
        <v>33</v>
      </c>
    </row>
    <row r="23" spans="1:7" x14ac:dyDescent="0.2">
      <c r="A23" s="14" t="s">
        <v>34</v>
      </c>
      <c r="B23" s="14"/>
      <c r="C23" s="30" t="s">
        <v>1208</v>
      </c>
      <c r="D23" s="14" t="s">
        <v>35</v>
      </c>
      <c r="E23" s="30"/>
    </row>
    <row r="24" spans="1:7" x14ac:dyDescent="0.2">
      <c r="A24" s="7" t="s">
        <v>71</v>
      </c>
      <c r="C24" s="31">
        <v>24.933800000000002</v>
      </c>
      <c r="D24" s="74" t="s">
        <v>1017</v>
      </c>
      <c r="E24" s="74"/>
    </row>
    <row r="25" spans="1:7" x14ac:dyDescent="0.2">
      <c r="A25" s="7" t="s">
        <v>79</v>
      </c>
      <c r="C25" s="31">
        <v>11.5593</v>
      </c>
      <c r="D25" s="74" t="s">
        <v>1017</v>
      </c>
      <c r="E25" s="74"/>
    </row>
    <row r="26" spans="1:7" x14ac:dyDescent="0.2">
      <c r="A26" s="7" t="s">
        <v>72</v>
      </c>
      <c r="C26" s="31">
        <v>26.575900000000001</v>
      </c>
      <c r="D26" s="74" t="s">
        <v>1017</v>
      </c>
      <c r="E26" s="74"/>
    </row>
    <row r="27" spans="1:7" x14ac:dyDescent="0.2">
      <c r="A27" s="7" t="s">
        <v>80</v>
      </c>
      <c r="C27" s="31">
        <v>12.480700000000001</v>
      </c>
      <c r="D27" s="74" t="s">
        <v>1017</v>
      </c>
      <c r="E27" s="74"/>
    </row>
    <row r="29" spans="1:7" x14ac:dyDescent="0.2">
      <c r="A29" s="7" t="s">
        <v>37</v>
      </c>
    </row>
    <row r="30" spans="1:7" x14ac:dyDescent="0.2">
      <c r="A30" s="7" t="s">
        <v>1209</v>
      </c>
    </row>
    <row r="32" spans="1:7" x14ac:dyDescent="0.2">
      <c r="A32" s="14" t="s">
        <v>38</v>
      </c>
      <c r="D32" s="30" t="s">
        <v>39</v>
      </c>
    </row>
    <row r="34" spans="1:7" x14ac:dyDescent="0.2">
      <c r="A34" s="14" t="s">
        <v>939</v>
      </c>
      <c r="D34" s="75" t="s">
        <v>1017</v>
      </c>
    </row>
    <row r="35" spans="1:7" x14ac:dyDescent="0.2">
      <c r="A35" s="7" t="s">
        <v>1161</v>
      </c>
      <c r="D35" s="32"/>
    </row>
    <row r="36" spans="1:7" x14ac:dyDescent="0.2">
      <c r="D36" s="32"/>
    </row>
    <row r="37" spans="1:7" x14ac:dyDescent="0.2">
      <c r="A37" s="14" t="s">
        <v>840</v>
      </c>
      <c r="D37" s="30" t="s">
        <v>39</v>
      </c>
    </row>
    <row r="39" spans="1:7" ht="48" customHeight="1" x14ac:dyDescent="0.25">
      <c r="A39" s="105" t="s">
        <v>1210</v>
      </c>
      <c r="B39" s="106"/>
      <c r="C39" s="106"/>
      <c r="D39" s="106"/>
      <c r="E39" s="106"/>
      <c r="F39" s="106"/>
      <c r="G39" s="106"/>
    </row>
    <row r="41" spans="1:7" ht="36.75" customHeight="1" x14ac:dyDescent="0.25">
      <c r="A41" s="105" t="s">
        <v>1211</v>
      </c>
      <c r="B41" s="106"/>
      <c r="C41" s="106"/>
      <c r="D41" s="106"/>
      <c r="E41" s="106"/>
      <c r="F41" s="106"/>
      <c r="G41" s="106"/>
    </row>
    <row r="42" spans="1:7" x14ac:dyDescent="0.2">
      <c r="A42" s="52" t="s">
        <v>1165</v>
      </c>
    </row>
    <row r="44" spans="1:7" ht="26.25" customHeight="1" x14ac:dyDescent="0.25">
      <c r="A44" s="105" t="s">
        <v>1181</v>
      </c>
      <c r="B44" s="106"/>
      <c r="C44" s="106"/>
      <c r="D44" s="106"/>
      <c r="E44" s="106"/>
      <c r="F44" s="106"/>
      <c r="G44" s="106"/>
    </row>
    <row r="45" spans="1:7" s="55" customFormat="1" ht="15" x14ac:dyDescent="0.25">
      <c r="A45" s="85"/>
      <c r="B45" s="86"/>
      <c r="C45" s="86"/>
      <c r="D45" s="86"/>
      <c r="E45" s="86"/>
      <c r="F45" s="86"/>
      <c r="G45" s="86"/>
    </row>
    <row r="46" spans="1:7" s="55" customFormat="1" ht="27.75" customHeight="1" x14ac:dyDescent="0.25">
      <c r="A46" s="105" t="s">
        <v>1182</v>
      </c>
      <c r="B46" s="106"/>
      <c r="C46" s="106"/>
      <c r="D46" s="106"/>
      <c r="E46" s="106"/>
      <c r="F46" s="106"/>
      <c r="G46" s="106"/>
    </row>
    <row r="47" spans="1:7" s="55" customFormat="1" ht="15" x14ac:dyDescent="0.25">
      <c r="A47" s="85"/>
      <c r="B47" s="86"/>
      <c r="C47" s="86"/>
      <c r="D47" s="86"/>
      <c r="E47" s="86"/>
      <c r="F47" s="86"/>
      <c r="G47" s="86"/>
    </row>
    <row r="48" spans="1:7" x14ac:dyDescent="0.2">
      <c r="A48" s="53" t="s">
        <v>802</v>
      </c>
      <c r="B48" s="55"/>
      <c r="C48" s="55"/>
      <c r="D48" s="55"/>
      <c r="E48" s="11"/>
      <c r="G48" s="11"/>
    </row>
    <row r="49" spans="1:7" x14ac:dyDescent="0.2">
      <c r="A49" s="53"/>
      <c r="B49" s="55"/>
      <c r="C49" s="55"/>
      <c r="D49" s="55"/>
      <c r="E49" s="11"/>
      <c r="G49" s="11"/>
    </row>
    <row r="50" spans="1:7" ht="48" customHeight="1" x14ac:dyDescent="0.2">
      <c r="A50" s="109" t="s">
        <v>1212</v>
      </c>
      <c r="B50" s="109"/>
      <c r="C50" s="109"/>
      <c r="D50" s="109"/>
      <c r="E50" s="109"/>
      <c r="F50" s="109"/>
      <c r="G50" s="109"/>
    </row>
    <row r="51" spans="1:7" ht="25.5" customHeight="1" x14ac:dyDescent="0.2">
      <c r="A51" s="97" t="s">
        <v>1213</v>
      </c>
      <c r="B51" s="97"/>
      <c r="C51" s="97"/>
      <c r="D51" s="97"/>
      <c r="E51" s="97"/>
      <c r="F51" s="97"/>
      <c r="G51" s="97"/>
    </row>
  </sheetData>
  <mergeCells count="8">
    <mergeCell ref="A50:G50"/>
    <mergeCell ref="A51:G51"/>
    <mergeCell ref="A1:G1"/>
    <mergeCell ref="A19:G19"/>
    <mergeCell ref="A39:G39"/>
    <mergeCell ref="A41:G41"/>
    <mergeCell ref="A44:G44"/>
    <mergeCell ref="A46:G46"/>
  </mergeCells>
  <conditionalFormatting sqref="F2:F3 F5:F6 F10 F12 F14 F16:F18 F21:F38 F40 F42:F43 F48:F49 F52:F65485">
    <cfRule type="cellIs" dxfId="7" priority="1" stopIfTrue="1" operator="between">
      <formula>0.009</formula>
      <formula>-0.009</formula>
    </cfRule>
  </conditionalFormatting>
  <hyperlinks>
    <hyperlink ref="A42" r:id="rId1" xr:uid="{00000000-0004-0000-2200-000000000000}"/>
  </hyperlinks>
  <pageMargins left="0.7" right="0.7" top="0.75" bottom="0.75" header="0.3" footer="0.3"/>
  <pageSetup paperSize="9" scale="48" orientation="portrait" r:id="rId2"/>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zoomScaleNormal="100" zoomScaleSheetLayoutView="100" workbookViewId="0">
      <selection sqref="A1:G1"/>
    </sheetView>
  </sheetViews>
  <sheetFormatPr defaultColWidth="9.140625" defaultRowHeight="11.25" x14ac:dyDescent="0.2"/>
  <cols>
    <col min="1" max="1" width="38.7109375" style="7" bestFit="1" customWidth="1"/>
    <col min="2" max="2" width="58" style="7" bestFit="1" customWidth="1"/>
    <col min="3" max="3" width="15.28515625" style="7" bestFit="1" customWidth="1"/>
    <col min="4" max="4" width="15.5703125" style="7" bestFit="1" customWidth="1"/>
    <col min="5" max="5" width="25.85546875" style="10" customWidth="1"/>
    <col min="6" max="6" width="13.5703125" style="11" bestFit="1" customWidth="1"/>
    <col min="7" max="7" width="11" style="10" customWidth="1"/>
    <col min="8" max="16384" width="9.140625" style="7"/>
  </cols>
  <sheetData>
    <row r="1" spans="1:7" s="1" customFormat="1" ht="15" x14ac:dyDescent="0.2">
      <c r="A1" s="93" t="s">
        <v>1214</v>
      </c>
      <c r="B1" s="94"/>
      <c r="C1" s="94"/>
      <c r="D1" s="94"/>
      <c r="E1" s="94"/>
      <c r="F1" s="94"/>
      <c r="G1" s="94"/>
    </row>
    <row r="2" spans="1:7" s="1" customFormat="1" ht="12" x14ac:dyDescent="0.2">
      <c r="A2" s="33"/>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30</v>
      </c>
      <c r="D4" s="13" t="s">
        <v>1</v>
      </c>
      <c r="E4" s="50" t="s">
        <v>6</v>
      </c>
      <c r="F4" s="12" t="s">
        <v>3</v>
      </c>
      <c r="G4" s="12" t="s">
        <v>5</v>
      </c>
    </row>
    <row r="5" spans="1:7" s="1" customFormat="1" ht="13.5" customHeight="1" x14ac:dyDescent="0.2">
      <c r="A5" s="20" t="s">
        <v>28</v>
      </c>
      <c r="B5" s="20"/>
      <c r="C5" s="20"/>
      <c r="D5" s="20"/>
      <c r="E5" s="25">
        <v>0</v>
      </c>
      <c r="F5" s="77">
        <v>100</v>
      </c>
      <c r="G5" s="25"/>
    </row>
    <row r="6" spans="1:7" s="1" customFormat="1" ht="12" x14ac:dyDescent="0.2">
      <c r="A6" s="20"/>
      <c r="B6" s="20"/>
      <c r="C6" s="20"/>
      <c r="D6" s="20"/>
      <c r="E6" s="25"/>
      <c r="F6" s="26"/>
      <c r="G6" s="25"/>
    </row>
    <row r="7" spans="1:7" x14ac:dyDescent="0.2">
      <c r="A7" s="27" t="s">
        <v>27</v>
      </c>
      <c r="B7" s="27"/>
      <c r="C7" s="27"/>
      <c r="D7" s="27"/>
      <c r="E7" s="28">
        <v>0</v>
      </c>
      <c r="F7" s="28">
        <v>100</v>
      </c>
      <c r="G7" s="28"/>
    </row>
    <row r="8" spans="1:7" x14ac:dyDescent="0.2">
      <c r="A8" s="14"/>
      <c r="B8" s="14"/>
      <c r="C8" s="14"/>
      <c r="D8" s="14"/>
      <c r="E8" s="87"/>
      <c r="F8" s="87"/>
      <c r="G8" s="87"/>
    </row>
    <row r="9" spans="1:7" x14ac:dyDescent="0.2">
      <c r="A9" s="14" t="s">
        <v>32</v>
      </c>
    </row>
    <row r="10" spans="1:7" x14ac:dyDescent="0.2">
      <c r="A10" s="14" t="s">
        <v>33</v>
      </c>
    </row>
    <row r="11" spans="1:7" x14ac:dyDescent="0.2">
      <c r="A11" s="14" t="s">
        <v>34</v>
      </c>
      <c r="B11" s="14"/>
      <c r="C11" s="30" t="s">
        <v>36</v>
      </c>
      <c r="D11" s="14" t="s">
        <v>1215</v>
      </c>
    </row>
    <row r="12" spans="1:7" x14ac:dyDescent="0.2">
      <c r="A12" s="7" t="s">
        <v>71</v>
      </c>
      <c r="C12" s="31">
        <v>25.2042</v>
      </c>
      <c r="D12" s="31">
        <v>25.334800000000001</v>
      </c>
    </row>
    <row r="13" spans="1:7" x14ac:dyDescent="0.2">
      <c r="A13" s="7" t="s">
        <v>79</v>
      </c>
      <c r="C13" s="31">
        <v>13.5158</v>
      </c>
      <c r="D13" s="31">
        <v>13.585800000000001</v>
      </c>
    </row>
    <row r="14" spans="1:7" x14ac:dyDescent="0.2">
      <c r="A14" s="7" t="s">
        <v>72</v>
      </c>
      <c r="C14" s="31">
        <v>25.433299999999999</v>
      </c>
      <c r="D14" s="31">
        <v>25.565000000000001</v>
      </c>
    </row>
    <row r="15" spans="1:7" x14ac:dyDescent="0.2">
      <c r="A15" s="7" t="s">
        <v>80</v>
      </c>
      <c r="C15" s="31">
        <v>13.9383</v>
      </c>
      <c r="D15" s="31">
        <v>14.0105</v>
      </c>
    </row>
    <row r="17" spans="1:7" x14ac:dyDescent="0.2">
      <c r="A17" s="7" t="s">
        <v>37</v>
      </c>
    </row>
    <row r="18" spans="1:7" x14ac:dyDescent="0.2">
      <c r="A18" s="7" t="s">
        <v>1216</v>
      </c>
    </row>
    <row r="20" spans="1:7" x14ac:dyDescent="0.2">
      <c r="A20" s="14" t="s">
        <v>38</v>
      </c>
      <c r="D20" s="30" t="s">
        <v>39</v>
      </c>
    </row>
    <row r="22" spans="1:7" x14ac:dyDescent="0.2">
      <c r="A22" s="14" t="s">
        <v>939</v>
      </c>
      <c r="D22" s="75" t="s">
        <v>1017</v>
      </c>
    </row>
    <row r="23" spans="1:7" x14ac:dyDescent="0.2">
      <c r="A23" s="7" t="s">
        <v>1178</v>
      </c>
      <c r="D23" s="32"/>
    </row>
    <row r="24" spans="1:7" x14ac:dyDescent="0.2">
      <c r="D24" s="32"/>
    </row>
    <row r="25" spans="1:7" x14ac:dyDescent="0.2">
      <c r="A25" s="14" t="s">
        <v>840</v>
      </c>
      <c r="D25" s="30" t="s">
        <v>39</v>
      </c>
    </row>
    <row r="27" spans="1:7" ht="24.75" customHeight="1" x14ac:dyDescent="0.25">
      <c r="A27" s="105" t="s">
        <v>1217</v>
      </c>
      <c r="B27" s="106"/>
      <c r="C27" s="106"/>
      <c r="D27" s="106"/>
      <c r="E27" s="106"/>
      <c r="F27" s="106"/>
      <c r="G27" s="106"/>
    </row>
    <row r="29" spans="1:7" ht="53.25" customHeight="1" x14ac:dyDescent="0.25">
      <c r="A29" s="105" t="s">
        <v>1218</v>
      </c>
      <c r="B29" s="106"/>
      <c r="C29" s="106"/>
      <c r="D29" s="106"/>
      <c r="E29" s="106"/>
      <c r="F29" s="106"/>
      <c r="G29" s="106"/>
    </row>
    <row r="31" spans="1:7" ht="48" customHeight="1" x14ac:dyDescent="0.25">
      <c r="A31" s="105" t="s">
        <v>1219</v>
      </c>
      <c r="B31" s="106"/>
      <c r="C31" s="106"/>
      <c r="D31" s="106"/>
      <c r="E31" s="106"/>
      <c r="F31" s="106"/>
      <c r="G31" s="106"/>
    </row>
    <row r="32" spans="1:7" x14ac:dyDescent="0.2">
      <c r="A32" s="52" t="s">
        <v>1165</v>
      </c>
    </row>
    <row r="34" spans="1:7" ht="24" customHeight="1" x14ac:dyDescent="0.25">
      <c r="A34" s="105" t="s">
        <v>1166</v>
      </c>
      <c r="B34" s="106"/>
      <c r="C34" s="106"/>
      <c r="D34" s="106"/>
      <c r="E34" s="106"/>
      <c r="F34" s="106"/>
      <c r="G34" s="106"/>
    </row>
    <row r="36" spans="1:7" ht="27.75" customHeight="1" x14ac:dyDescent="0.25">
      <c r="A36" s="105" t="s">
        <v>1167</v>
      </c>
      <c r="B36" s="106"/>
      <c r="C36" s="106"/>
      <c r="D36" s="106"/>
      <c r="E36" s="106"/>
      <c r="F36" s="106"/>
      <c r="G36" s="106"/>
    </row>
    <row r="38" spans="1:7" ht="13.5" customHeight="1" x14ac:dyDescent="0.2">
      <c r="A38" s="14" t="s">
        <v>1220</v>
      </c>
    </row>
    <row r="39" spans="1:7" ht="10.5" customHeight="1" x14ac:dyDescent="0.25">
      <c r="A39" s="107"/>
      <c r="B39" s="98"/>
      <c r="C39" s="98"/>
      <c r="D39" s="98"/>
      <c r="E39" s="98"/>
      <c r="F39" s="98"/>
      <c r="G39" s="98"/>
    </row>
    <row r="40" spans="1:7" ht="26.25" customHeight="1" x14ac:dyDescent="0.25">
      <c r="A40" s="107" t="s">
        <v>1221</v>
      </c>
      <c r="B40" s="98"/>
      <c r="C40" s="98"/>
      <c r="D40" s="98"/>
      <c r="E40" s="98"/>
      <c r="F40" s="98"/>
      <c r="G40" s="98"/>
    </row>
    <row r="41" spans="1:7" x14ac:dyDescent="0.2">
      <c r="A41" s="54"/>
    </row>
    <row r="42" spans="1:7" ht="29.1" customHeight="1" x14ac:dyDescent="0.2">
      <c r="A42" s="97" t="s">
        <v>1222</v>
      </c>
      <c r="B42" s="97"/>
      <c r="C42" s="97"/>
      <c r="D42" s="97"/>
      <c r="E42" s="97"/>
      <c r="F42" s="97"/>
      <c r="G42" s="97"/>
    </row>
    <row r="44" spans="1:7" s="1" customFormat="1" ht="15" x14ac:dyDescent="0.2">
      <c r="A44" s="93" t="s">
        <v>1223</v>
      </c>
      <c r="B44" s="94"/>
      <c r="C44" s="94"/>
      <c r="D44" s="94"/>
      <c r="E44" s="94"/>
      <c r="F44" s="94"/>
      <c r="G44" s="94"/>
    </row>
    <row r="45" spans="1:7" x14ac:dyDescent="0.2">
      <c r="A45" s="14" t="s">
        <v>7</v>
      </c>
    </row>
    <row r="46" spans="1:7" s="1" customFormat="1" ht="38.25" customHeight="1" x14ac:dyDescent="0.2">
      <c r="A46" s="6" t="s">
        <v>2</v>
      </c>
      <c r="B46" s="6" t="s">
        <v>0</v>
      </c>
      <c r="C46" s="13" t="s">
        <v>30</v>
      </c>
      <c r="D46" s="13" t="s">
        <v>1</v>
      </c>
      <c r="E46" s="88" t="s">
        <v>6</v>
      </c>
      <c r="F46" s="12" t="s">
        <v>3</v>
      </c>
      <c r="G46" s="12" t="s">
        <v>5</v>
      </c>
    </row>
    <row r="47" spans="1:7" x14ac:dyDescent="0.2">
      <c r="A47" s="16" t="s">
        <v>24</v>
      </c>
      <c r="B47" s="17"/>
      <c r="C47" s="17"/>
      <c r="D47" s="17"/>
      <c r="E47" s="18"/>
      <c r="F47" s="19"/>
      <c r="G47" s="18"/>
    </row>
    <row r="48" spans="1:7" x14ac:dyDescent="0.2">
      <c r="A48" s="20" t="s">
        <v>41</v>
      </c>
      <c r="B48" s="21"/>
      <c r="C48" s="21"/>
      <c r="D48" s="21"/>
      <c r="E48" s="22"/>
      <c r="F48" s="23"/>
      <c r="G48" s="22"/>
    </row>
    <row r="49" spans="1:9" ht="22.5" x14ac:dyDescent="0.2">
      <c r="A49" s="21" t="s">
        <v>1172</v>
      </c>
      <c r="B49" s="21" t="s">
        <v>1173</v>
      </c>
      <c r="C49" s="68" t="s">
        <v>1174</v>
      </c>
      <c r="D49" s="24">
        <v>1695</v>
      </c>
      <c r="E49" s="22">
        <v>0</v>
      </c>
      <c r="F49" s="23">
        <v>100</v>
      </c>
      <c r="G49" s="22">
        <v>0</v>
      </c>
    </row>
    <row r="50" spans="1:9" x14ac:dyDescent="0.2">
      <c r="A50" s="20" t="s">
        <v>25</v>
      </c>
      <c r="B50" s="20"/>
      <c r="C50" s="20"/>
      <c r="D50" s="20"/>
      <c r="E50" s="25">
        <f>SUM(E48:E49)</f>
        <v>0</v>
      </c>
      <c r="F50" s="26">
        <f>SUM(F48:F49)</f>
        <v>100</v>
      </c>
      <c r="G50" s="25"/>
      <c r="H50" s="14"/>
      <c r="I50" s="14"/>
    </row>
    <row r="51" spans="1:9" x14ac:dyDescent="0.2">
      <c r="A51" s="21"/>
      <c r="B51" s="21"/>
      <c r="C51" s="21"/>
      <c r="D51" s="21"/>
      <c r="E51" s="22"/>
      <c r="F51" s="23"/>
      <c r="G51" s="22"/>
    </row>
    <row r="52" spans="1:9" x14ac:dyDescent="0.2">
      <c r="A52" s="20" t="s">
        <v>26</v>
      </c>
      <c r="B52" s="20"/>
      <c r="C52" s="20"/>
      <c r="D52" s="20"/>
      <c r="E52" s="25">
        <f>E50</f>
        <v>0</v>
      </c>
      <c r="F52" s="26">
        <f>F50</f>
        <v>100</v>
      </c>
      <c r="G52" s="25"/>
      <c r="H52" s="14"/>
      <c r="I52" s="14"/>
    </row>
    <row r="53" spans="1:9" x14ac:dyDescent="0.2">
      <c r="A53" s="20"/>
      <c r="B53" s="20"/>
      <c r="C53" s="20"/>
      <c r="D53" s="20"/>
      <c r="E53" s="25"/>
      <c r="F53" s="26"/>
      <c r="G53" s="25"/>
      <c r="H53" s="14"/>
      <c r="I53" s="14"/>
    </row>
    <row r="54" spans="1:9" x14ac:dyDescent="0.2">
      <c r="A54" s="20" t="s">
        <v>28</v>
      </c>
      <c r="B54" s="20"/>
      <c r="C54" s="20"/>
      <c r="D54" s="20"/>
      <c r="E54" s="76">
        <v>0</v>
      </c>
      <c r="F54" s="76">
        <v>0</v>
      </c>
      <c r="G54" s="25"/>
      <c r="H54" s="14"/>
      <c r="I54" s="14"/>
    </row>
    <row r="55" spans="1:9" x14ac:dyDescent="0.2">
      <c r="A55" s="20"/>
      <c r="B55" s="20"/>
      <c r="C55" s="20"/>
      <c r="D55" s="20"/>
      <c r="E55" s="25"/>
      <c r="F55" s="26"/>
      <c r="G55" s="25"/>
      <c r="H55" s="14"/>
      <c r="I55" s="14"/>
    </row>
    <row r="56" spans="1:9" x14ac:dyDescent="0.2">
      <c r="A56" s="27" t="s">
        <v>27</v>
      </c>
      <c r="B56" s="27"/>
      <c r="C56" s="27"/>
      <c r="D56" s="27"/>
      <c r="E56" s="28">
        <v>3.9999999999999998E-7</v>
      </c>
      <c r="F56" s="29">
        <v>100</v>
      </c>
      <c r="G56" s="28"/>
      <c r="H56" s="14"/>
      <c r="I56" s="14"/>
    </row>
    <row r="58" spans="1:9" x14ac:dyDescent="0.2">
      <c r="A58" s="14" t="s">
        <v>31</v>
      </c>
    </row>
    <row r="59" spans="1:9" x14ac:dyDescent="0.2">
      <c r="A59" s="14" t="s">
        <v>1175</v>
      </c>
    </row>
    <row r="60" spans="1:9" x14ac:dyDescent="0.2">
      <c r="A60" s="110" t="s">
        <v>1176</v>
      </c>
      <c r="B60" s="110"/>
      <c r="C60" s="110"/>
      <c r="D60" s="110"/>
      <c r="E60" s="110"/>
      <c r="F60" s="110"/>
      <c r="G60" s="110"/>
    </row>
    <row r="61" spans="1:9" x14ac:dyDescent="0.2">
      <c r="A61" s="89"/>
      <c r="B61" s="89"/>
      <c r="C61" s="89"/>
      <c r="D61" s="89"/>
      <c r="E61" s="89"/>
      <c r="F61" s="89"/>
      <c r="G61" s="89"/>
    </row>
    <row r="62" spans="1:9" x14ac:dyDescent="0.2">
      <c r="A62" s="14" t="s">
        <v>32</v>
      </c>
    </row>
    <row r="63" spans="1:9" s="10" customFormat="1" x14ac:dyDescent="0.2">
      <c r="A63" s="14" t="s">
        <v>33</v>
      </c>
      <c r="B63" s="7"/>
      <c r="C63" s="7"/>
      <c r="D63" s="7"/>
      <c r="F63" s="11"/>
      <c r="H63" s="7"/>
      <c r="I63" s="7"/>
    </row>
    <row r="64" spans="1:9" s="10" customFormat="1" x14ac:dyDescent="0.2">
      <c r="A64" s="14" t="s">
        <v>34</v>
      </c>
      <c r="B64" s="14"/>
      <c r="C64" s="30" t="s">
        <v>36</v>
      </c>
      <c r="D64" s="14" t="s">
        <v>35</v>
      </c>
      <c r="F64" s="11"/>
      <c r="H64" s="7"/>
      <c r="I64" s="7"/>
    </row>
    <row r="65" spans="1:9" s="10" customFormat="1" x14ac:dyDescent="0.2">
      <c r="A65" s="7" t="s">
        <v>71</v>
      </c>
      <c r="B65" s="7"/>
      <c r="C65" s="31">
        <v>0</v>
      </c>
      <c r="D65" s="31">
        <v>0</v>
      </c>
      <c r="F65" s="11"/>
      <c r="H65" s="7"/>
      <c r="I65" s="7"/>
    </row>
    <row r="66" spans="1:9" s="10" customFormat="1" x14ac:dyDescent="0.2">
      <c r="A66" s="7" t="s">
        <v>79</v>
      </c>
      <c r="B66" s="7"/>
      <c r="C66" s="31">
        <v>0</v>
      </c>
      <c r="D66" s="31">
        <v>0</v>
      </c>
      <c r="F66" s="11"/>
      <c r="H66" s="7"/>
      <c r="I66" s="7"/>
    </row>
    <row r="67" spans="1:9" s="10" customFormat="1" x14ac:dyDescent="0.2">
      <c r="A67" s="7" t="s">
        <v>72</v>
      </c>
      <c r="B67" s="7"/>
      <c r="C67" s="31">
        <v>0</v>
      </c>
      <c r="D67" s="31">
        <v>0</v>
      </c>
      <c r="F67" s="11"/>
      <c r="H67" s="7"/>
      <c r="I67" s="7"/>
    </row>
    <row r="68" spans="1:9" s="10" customFormat="1" x14ac:dyDescent="0.2">
      <c r="A68" s="7" t="s">
        <v>80</v>
      </c>
      <c r="B68" s="7"/>
      <c r="C68" s="31">
        <v>0</v>
      </c>
      <c r="D68" s="31">
        <v>0</v>
      </c>
      <c r="F68" s="11"/>
      <c r="H68" s="7"/>
      <c r="I68" s="7"/>
    </row>
    <row r="70" spans="1:9" s="10" customFormat="1" x14ac:dyDescent="0.2">
      <c r="A70" s="7" t="s">
        <v>37</v>
      </c>
      <c r="B70" s="7"/>
      <c r="C70" s="7"/>
      <c r="D70" s="7"/>
      <c r="F70" s="11"/>
      <c r="H70" s="7"/>
      <c r="I70" s="7"/>
    </row>
    <row r="72" spans="1:9" s="10" customFormat="1" x14ac:dyDescent="0.2">
      <c r="A72" s="14" t="s">
        <v>1224</v>
      </c>
      <c r="B72" s="7"/>
      <c r="C72" s="7"/>
      <c r="D72" s="30" t="s">
        <v>39</v>
      </c>
      <c r="F72" s="11"/>
      <c r="H72" s="7"/>
      <c r="I72" s="7"/>
    </row>
  </sheetData>
  <mergeCells count="11">
    <mergeCell ref="A36:G36"/>
    <mergeCell ref="A1:G1"/>
    <mergeCell ref="A27:G27"/>
    <mergeCell ref="A29:G29"/>
    <mergeCell ref="A31:G31"/>
    <mergeCell ref="A34:G34"/>
    <mergeCell ref="A39:G39"/>
    <mergeCell ref="A40:G40"/>
    <mergeCell ref="A42:G42"/>
    <mergeCell ref="A44:G44"/>
    <mergeCell ref="A60:G60"/>
  </mergeCells>
  <conditionalFormatting sqref="F2:F3 F9:F26 F37:F38 F41 F43 F45 F62:F65485">
    <cfRule type="cellIs" dxfId="6" priority="7" stopIfTrue="1" operator="between">
      <formula>0.009</formula>
      <formula>-0.009</formula>
    </cfRule>
  </conditionalFormatting>
  <conditionalFormatting sqref="F6">
    <cfRule type="cellIs" dxfId="5" priority="1" stopIfTrue="1" operator="between">
      <formula>0.009</formula>
      <formula>-0.009</formula>
    </cfRule>
  </conditionalFormatting>
  <conditionalFormatting sqref="F28 F30">
    <cfRule type="cellIs" dxfId="4" priority="4" stopIfTrue="1" operator="between">
      <formula>0.009</formula>
      <formula>-0.009</formula>
    </cfRule>
  </conditionalFormatting>
  <conditionalFormatting sqref="F32:F33">
    <cfRule type="cellIs" dxfId="3" priority="3" stopIfTrue="1" operator="between">
      <formula>0.009</formula>
      <formula>-0.009</formula>
    </cfRule>
  </conditionalFormatting>
  <conditionalFormatting sqref="F35">
    <cfRule type="cellIs" dxfId="2" priority="2" stopIfTrue="1" operator="between">
      <formula>0.009</formula>
      <formula>-0.009</formula>
    </cfRule>
  </conditionalFormatting>
  <conditionalFormatting sqref="F47:F53">
    <cfRule type="cellIs" dxfId="1" priority="6" stopIfTrue="1" operator="between">
      <formula>0.009</formula>
      <formula>-0.009</formula>
    </cfRule>
  </conditionalFormatting>
  <conditionalFormatting sqref="F55:F59">
    <cfRule type="cellIs" dxfId="0" priority="5"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paperSize="9" scale="44" orientation="portrait" r:id="rId3"/>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03"/>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28515625" style="7" bestFit="1" customWidth="1"/>
    <col min="5" max="5" width="22.85546875" style="10" customWidth="1"/>
    <col min="6" max="6" width="13.5703125" style="11" bestFit="1" customWidth="1"/>
    <col min="7" max="7" width="5.42578125" style="10" bestFit="1" customWidth="1"/>
    <col min="8" max="16384" width="9.140625" style="7"/>
  </cols>
  <sheetData>
    <row r="1" spans="1:9" s="1" customFormat="1" ht="15" x14ac:dyDescent="0.2">
      <c r="A1" s="93" t="s">
        <v>1031</v>
      </c>
      <c r="B1" s="94"/>
      <c r="C1" s="94"/>
      <c r="D1" s="94"/>
      <c r="E1" s="94"/>
      <c r="F1" s="94"/>
      <c r="G1" s="94"/>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30</v>
      </c>
      <c r="D4" s="13" t="s">
        <v>1</v>
      </c>
      <c r="E4" s="50" t="s">
        <v>6</v>
      </c>
      <c r="F4" s="12" t="s">
        <v>3</v>
      </c>
      <c r="G4" s="12" t="s">
        <v>5</v>
      </c>
    </row>
    <row r="5" spans="1:9" x14ac:dyDescent="0.2">
      <c r="A5" s="16" t="s">
        <v>24</v>
      </c>
      <c r="B5" s="17"/>
      <c r="C5" s="17"/>
      <c r="D5" s="17"/>
      <c r="E5" s="18"/>
      <c r="F5" s="19"/>
      <c r="G5" s="18"/>
    </row>
    <row r="6" spans="1:9" x14ac:dyDescent="0.2">
      <c r="A6" s="20" t="s">
        <v>41</v>
      </c>
      <c r="B6" s="21"/>
      <c r="C6" s="21"/>
      <c r="D6" s="21"/>
      <c r="E6" s="22"/>
      <c r="F6" s="23"/>
      <c r="G6" s="22"/>
    </row>
    <row r="7" spans="1:9" x14ac:dyDescent="0.2">
      <c r="A7" s="21" t="s">
        <v>1032</v>
      </c>
      <c r="B7" s="21" t="s">
        <v>1033</v>
      </c>
      <c r="C7" s="21" t="s">
        <v>1034</v>
      </c>
      <c r="D7" s="24">
        <v>100</v>
      </c>
      <c r="E7" s="22">
        <v>1014.5596723</v>
      </c>
      <c r="F7" s="23">
        <v>2.5986880161281198</v>
      </c>
      <c r="G7" s="22">
        <v>10.0041153307954</v>
      </c>
    </row>
    <row r="8" spans="1:9" x14ac:dyDescent="0.2">
      <c r="A8" s="20" t="s">
        <v>25</v>
      </c>
      <c r="B8" s="20"/>
      <c r="C8" s="20"/>
      <c r="D8" s="20"/>
      <c r="E8" s="25">
        <f>SUM(E6:E7)</f>
        <v>1014.5596723</v>
      </c>
      <c r="F8" s="26">
        <f>SUM(F6:F7)</f>
        <v>2.5986880161281198</v>
      </c>
      <c r="G8" s="25"/>
      <c r="H8" s="14"/>
      <c r="I8" s="14"/>
    </row>
    <row r="9" spans="1:9" x14ac:dyDescent="0.2">
      <c r="A9" s="21"/>
      <c r="B9" s="21"/>
      <c r="C9" s="21"/>
      <c r="D9" s="21"/>
      <c r="E9" s="22"/>
      <c r="F9" s="23"/>
      <c r="G9" s="22"/>
    </row>
    <row r="10" spans="1:9" x14ac:dyDescent="0.2">
      <c r="A10" s="20" t="s">
        <v>43</v>
      </c>
      <c r="B10" s="21"/>
      <c r="C10" s="21"/>
      <c r="D10" s="21"/>
      <c r="E10" s="22"/>
      <c r="F10" s="23"/>
      <c r="G10" s="22"/>
    </row>
    <row r="11" spans="1:9" x14ac:dyDescent="0.2">
      <c r="A11" s="20" t="s">
        <v>44</v>
      </c>
      <c r="B11" s="21"/>
      <c r="C11" s="21"/>
      <c r="D11" s="21"/>
      <c r="E11" s="22"/>
      <c r="F11" s="23"/>
      <c r="G11" s="22"/>
    </row>
    <row r="12" spans="1:9" x14ac:dyDescent="0.2">
      <c r="A12" s="21" t="s">
        <v>56</v>
      </c>
      <c r="B12" s="21" t="s">
        <v>55</v>
      </c>
      <c r="C12" s="21" t="s">
        <v>48</v>
      </c>
      <c r="D12" s="24">
        <v>500</v>
      </c>
      <c r="E12" s="22">
        <v>2455.9850000000001</v>
      </c>
      <c r="F12" s="23">
        <v>6.2907475642331701</v>
      </c>
      <c r="G12" s="22">
        <v>7.3501000000000003</v>
      </c>
    </row>
    <row r="13" spans="1:9" x14ac:dyDescent="0.2">
      <c r="A13" s="20" t="s">
        <v>25</v>
      </c>
      <c r="B13" s="20"/>
      <c r="C13" s="20"/>
      <c r="D13" s="20"/>
      <c r="E13" s="25">
        <f>SUM(E11:E12)</f>
        <v>2455.9850000000001</v>
      </c>
      <c r="F13" s="26">
        <f>SUM(F11:F12)</f>
        <v>6.2907475642331701</v>
      </c>
      <c r="G13" s="25"/>
      <c r="H13" s="14"/>
      <c r="I13" s="14"/>
    </row>
    <row r="14" spans="1:9" x14ac:dyDescent="0.2">
      <c r="A14" s="21"/>
      <c r="B14" s="21"/>
      <c r="C14" s="21"/>
      <c r="D14" s="21"/>
      <c r="E14" s="22"/>
      <c r="F14" s="23"/>
      <c r="G14" s="22"/>
    </row>
    <row r="15" spans="1:9" x14ac:dyDescent="0.2">
      <c r="A15" s="20" t="s">
        <v>57</v>
      </c>
      <c r="B15" s="21"/>
      <c r="C15" s="21"/>
      <c r="D15" s="21"/>
      <c r="E15" s="22"/>
      <c r="F15" s="23"/>
      <c r="G15" s="22"/>
    </row>
    <row r="16" spans="1:9" x14ac:dyDescent="0.2">
      <c r="A16" s="21" t="s">
        <v>1035</v>
      </c>
      <c r="B16" s="21" t="s">
        <v>1036</v>
      </c>
      <c r="C16" s="21" t="s">
        <v>48</v>
      </c>
      <c r="D16" s="24">
        <v>500</v>
      </c>
      <c r="E16" s="22">
        <v>2463.6275000000001</v>
      </c>
      <c r="F16" s="23">
        <v>6.31032302510107</v>
      </c>
      <c r="G16" s="22">
        <v>7.8098000000000001</v>
      </c>
    </row>
    <row r="17" spans="1:9" x14ac:dyDescent="0.2">
      <c r="A17" s="21" t="s">
        <v>898</v>
      </c>
      <c r="B17" s="21" t="s">
        <v>899</v>
      </c>
      <c r="C17" s="21" t="s">
        <v>47</v>
      </c>
      <c r="D17" s="24">
        <v>500</v>
      </c>
      <c r="E17" s="22">
        <v>2459.7950000000001</v>
      </c>
      <c r="F17" s="23">
        <v>6.3005064789739897</v>
      </c>
      <c r="G17" s="22">
        <v>7.8498000000000001</v>
      </c>
    </row>
    <row r="18" spans="1:9" x14ac:dyDescent="0.2">
      <c r="A18" s="20" t="s">
        <v>25</v>
      </c>
      <c r="B18" s="20"/>
      <c r="C18" s="20"/>
      <c r="D18" s="20"/>
      <c r="E18" s="25">
        <f>SUM(E15:E17)</f>
        <v>4923.4225000000006</v>
      </c>
      <c r="F18" s="26">
        <f>SUM(F15:F17)</f>
        <v>12.61082950407506</v>
      </c>
      <c r="G18" s="25"/>
      <c r="H18" s="14"/>
      <c r="I18" s="14"/>
    </row>
    <row r="19" spans="1:9" x14ac:dyDescent="0.2">
      <c r="A19" s="21"/>
      <c r="B19" s="21"/>
      <c r="C19" s="21"/>
      <c r="D19" s="21"/>
      <c r="E19" s="22"/>
      <c r="F19" s="23"/>
      <c r="G19" s="22"/>
    </row>
    <row r="20" spans="1:9" x14ac:dyDescent="0.2">
      <c r="A20" s="20" t="s">
        <v>60</v>
      </c>
      <c r="B20" s="21"/>
      <c r="C20" s="21"/>
      <c r="D20" s="21"/>
      <c r="E20" s="22"/>
      <c r="F20" s="23"/>
      <c r="G20" s="22"/>
    </row>
    <row r="21" spans="1:9" x14ac:dyDescent="0.2">
      <c r="A21" s="21" t="s">
        <v>1008</v>
      </c>
      <c r="B21" s="21" t="s">
        <v>1037</v>
      </c>
      <c r="C21" s="21" t="s">
        <v>68</v>
      </c>
      <c r="D21" s="24">
        <v>2500000</v>
      </c>
      <c r="E21" s="22">
        <v>2443.44</v>
      </c>
      <c r="F21" s="23">
        <v>6.2586148646469297</v>
      </c>
      <c r="G21" s="22">
        <v>7.0998999999999999</v>
      </c>
    </row>
    <row r="22" spans="1:9" x14ac:dyDescent="0.2">
      <c r="A22" s="20" t="s">
        <v>25</v>
      </c>
      <c r="B22" s="20"/>
      <c r="C22" s="20"/>
      <c r="D22" s="20"/>
      <c r="E22" s="25">
        <f>SUM(E20:E21)</f>
        <v>2443.44</v>
      </c>
      <c r="F22" s="26">
        <f>SUM(F20:F21)</f>
        <v>6.2586148646469297</v>
      </c>
      <c r="G22" s="25"/>
      <c r="H22" s="14"/>
      <c r="I22" s="14"/>
    </row>
    <row r="23" spans="1:9" x14ac:dyDescent="0.2">
      <c r="A23" s="21"/>
      <c r="B23" s="21"/>
      <c r="C23" s="21"/>
      <c r="D23" s="21"/>
      <c r="E23" s="22"/>
      <c r="F23" s="23"/>
      <c r="G23" s="22"/>
    </row>
    <row r="24" spans="1:9" x14ac:dyDescent="0.2">
      <c r="A24" s="20" t="s">
        <v>67</v>
      </c>
      <c r="B24" s="21"/>
      <c r="C24" s="21"/>
      <c r="D24" s="21"/>
      <c r="E24" s="22"/>
      <c r="F24" s="23"/>
      <c r="G24" s="22"/>
    </row>
    <row r="25" spans="1:9" x14ac:dyDescent="0.2">
      <c r="A25" s="21" t="s">
        <v>1038</v>
      </c>
      <c r="B25" s="21" t="s">
        <v>1039</v>
      </c>
      <c r="C25" s="21" t="s">
        <v>68</v>
      </c>
      <c r="D25" s="24">
        <v>9000000</v>
      </c>
      <c r="E25" s="22">
        <v>9263.6684999999998</v>
      </c>
      <c r="F25" s="23">
        <v>23.727913668951</v>
      </c>
      <c r="G25" s="22">
        <v>8.0151831857972908</v>
      </c>
    </row>
    <row r="26" spans="1:9" x14ac:dyDescent="0.2">
      <c r="A26" s="21" t="s">
        <v>1040</v>
      </c>
      <c r="B26" s="21" t="s">
        <v>1041</v>
      </c>
      <c r="C26" s="21" t="s">
        <v>68</v>
      </c>
      <c r="D26" s="24">
        <v>9000000</v>
      </c>
      <c r="E26" s="22">
        <v>9075.9855000000007</v>
      </c>
      <c r="F26" s="23">
        <v>23.2471833814704</v>
      </c>
      <c r="G26" s="22">
        <v>7.6256181766707298</v>
      </c>
    </row>
    <row r="27" spans="1:9" x14ac:dyDescent="0.2">
      <c r="A27" s="21" t="s">
        <v>1042</v>
      </c>
      <c r="B27" s="21" t="s">
        <v>1043</v>
      </c>
      <c r="C27" s="21" t="s">
        <v>68</v>
      </c>
      <c r="D27" s="24">
        <v>3000000</v>
      </c>
      <c r="E27" s="22">
        <v>3135.46</v>
      </c>
      <c r="F27" s="23">
        <v>8.03115139455271</v>
      </c>
      <c r="G27" s="22">
        <v>7.5586995209634296</v>
      </c>
    </row>
    <row r="28" spans="1:9" x14ac:dyDescent="0.2">
      <c r="A28" s="21" t="s">
        <v>70</v>
      </c>
      <c r="B28" s="21" t="s">
        <v>69</v>
      </c>
      <c r="C28" s="21" t="s">
        <v>68</v>
      </c>
      <c r="D28" s="24">
        <v>2000000</v>
      </c>
      <c r="E28" s="22">
        <v>2073.0120000000002</v>
      </c>
      <c r="F28" s="23">
        <v>5.3098024579246799</v>
      </c>
      <c r="G28" s="22">
        <v>7.3963143842000001</v>
      </c>
    </row>
    <row r="29" spans="1:9" x14ac:dyDescent="0.2">
      <c r="A29" s="21" t="s">
        <v>1044</v>
      </c>
      <c r="B29" s="21" t="s">
        <v>1045</v>
      </c>
      <c r="C29" s="21" t="s">
        <v>68</v>
      </c>
      <c r="D29" s="24">
        <v>2000000</v>
      </c>
      <c r="E29" s="22">
        <v>2028.7491110999999</v>
      </c>
      <c r="F29" s="23">
        <v>5.19642771804084</v>
      </c>
      <c r="G29" s="22">
        <v>7.4115816210125098</v>
      </c>
    </row>
    <row r="30" spans="1:9" x14ac:dyDescent="0.2">
      <c r="A30" s="21" t="s">
        <v>1046</v>
      </c>
      <c r="B30" s="21" t="s">
        <v>1047</v>
      </c>
      <c r="C30" s="21" t="s">
        <v>68</v>
      </c>
      <c r="D30" s="24">
        <v>500000</v>
      </c>
      <c r="E30" s="22">
        <v>501.36250000000001</v>
      </c>
      <c r="F30" s="23">
        <v>1.2841873731610101</v>
      </c>
      <c r="G30" s="22">
        <v>8.0779874841058099</v>
      </c>
    </row>
    <row r="31" spans="1:9" x14ac:dyDescent="0.2">
      <c r="A31" s="20" t="s">
        <v>25</v>
      </c>
      <c r="B31" s="20"/>
      <c r="C31" s="20"/>
      <c r="D31" s="20"/>
      <c r="E31" s="25">
        <f>SUM(E25:E30)</f>
        <v>26078.237611100001</v>
      </c>
      <c r="F31" s="26">
        <f>SUM(F25:F30)</f>
        <v>66.796665994100636</v>
      </c>
      <c r="G31" s="25"/>
      <c r="H31" s="14"/>
      <c r="I31" s="14"/>
    </row>
    <row r="32" spans="1:9" x14ac:dyDescent="0.2">
      <c r="A32" s="21"/>
      <c r="B32" s="21"/>
      <c r="C32" s="21"/>
      <c r="D32" s="21"/>
      <c r="E32" s="22"/>
      <c r="F32" s="23"/>
      <c r="G32" s="22"/>
    </row>
    <row r="33" spans="1:9" x14ac:dyDescent="0.2">
      <c r="A33" s="20" t="s">
        <v>918</v>
      </c>
      <c r="B33" s="21"/>
      <c r="C33" s="21"/>
      <c r="D33" s="21"/>
      <c r="E33" s="22"/>
      <c r="F33" s="23"/>
      <c r="G33" s="22"/>
    </row>
    <row r="34" spans="1:9" x14ac:dyDescent="0.2">
      <c r="A34" s="21" t="s">
        <v>919</v>
      </c>
      <c r="B34" s="21" t="s">
        <v>920</v>
      </c>
      <c r="C34" s="21" t="s">
        <v>921</v>
      </c>
      <c r="D34" s="24">
        <v>789.46100000000001</v>
      </c>
      <c r="E34" s="22">
        <v>79.275787600000001</v>
      </c>
      <c r="F34" s="23">
        <v>0.20305660162719499</v>
      </c>
      <c r="G34" s="22">
        <v>7.26</v>
      </c>
    </row>
    <row r="35" spans="1:9" x14ac:dyDescent="0.2">
      <c r="A35" s="20" t="s">
        <v>25</v>
      </c>
      <c r="B35" s="20"/>
      <c r="C35" s="20"/>
      <c r="D35" s="20"/>
      <c r="E35" s="25">
        <f>SUM(E34:E34)</f>
        <v>79.275787600000001</v>
      </c>
      <c r="F35" s="26">
        <f>SUM(F34:F34)</f>
        <v>0.20305660162719499</v>
      </c>
      <c r="G35" s="25"/>
      <c r="H35" s="14"/>
      <c r="I35" s="14"/>
    </row>
    <row r="36" spans="1:9" x14ac:dyDescent="0.2">
      <c r="A36" s="21"/>
      <c r="B36" s="21"/>
      <c r="C36" s="21"/>
      <c r="D36" s="21"/>
      <c r="E36" s="22"/>
      <c r="F36" s="23"/>
      <c r="G36" s="22"/>
    </row>
    <row r="37" spans="1:9" x14ac:dyDescent="0.2">
      <c r="A37" s="20" t="s">
        <v>26</v>
      </c>
      <c r="B37" s="20"/>
      <c r="C37" s="20"/>
      <c r="D37" s="20"/>
      <c r="E37" s="25">
        <f>E8+E13+E18+E22+E31+E35</f>
        <v>36994.920571000002</v>
      </c>
      <c r="F37" s="26">
        <f>F8+F13+F18+F22+F31+F35</f>
        <v>94.758602544811112</v>
      </c>
      <c r="G37" s="25"/>
      <c r="H37" s="14"/>
      <c r="I37" s="14"/>
    </row>
    <row r="38" spans="1:9" x14ac:dyDescent="0.2">
      <c r="A38" s="20"/>
      <c r="B38" s="20"/>
      <c r="C38" s="20"/>
      <c r="D38" s="20"/>
      <c r="E38" s="25"/>
      <c r="F38" s="26"/>
      <c r="G38" s="25"/>
      <c r="H38" s="14"/>
      <c r="I38" s="14"/>
    </row>
    <row r="39" spans="1:9" x14ac:dyDescent="0.2">
      <c r="A39" s="20" t="s">
        <v>28</v>
      </c>
      <c r="B39" s="20"/>
      <c r="C39" s="20"/>
      <c r="D39" s="20"/>
      <c r="E39" s="25">
        <f>E41-(E8+E13+E18+E22+E31+E35)</f>
        <v>2046.3058479999963</v>
      </c>
      <c r="F39" s="26">
        <f>F41-(F8+F13+F18+F22+F31+F35)</f>
        <v>5.2413974551888884</v>
      </c>
      <c r="G39" s="25"/>
      <c r="H39" s="14"/>
      <c r="I39" s="14"/>
    </row>
    <row r="40" spans="1:9" x14ac:dyDescent="0.2">
      <c r="A40" s="20"/>
      <c r="B40" s="20"/>
      <c r="C40" s="20"/>
      <c r="D40" s="20"/>
      <c r="E40" s="25"/>
      <c r="F40" s="26"/>
      <c r="G40" s="25"/>
      <c r="H40" s="14"/>
      <c r="I40" s="14"/>
    </row>
    <row r="41" spans="1:9" x14ac:dyDescent="0.2">
      <c r="A41" s="27" t="s">
        <v>27</v>
      </c>
      <c r="B41" s="27"/>
      <c r="C41" s="27"/>
      <c r="D41" s="27"/>
      <c r="E41" s="28">
        <v>39041.226418999999</v>
      </c>
      <c r="F41" s="29">
        <v>100</v>
      </c>
      <c r="G41" s="28"/>
      <c r="H41" s="14"/>
      <c r="I41" s="14"/>
    </row>
    <row r="43" spans="1:9" x14ac:dyDescent="0.2">
      <c r="A43" s="14" t="s">
        <v>63</v>
      </c>
    </row>
    <row r="44" spans="1:9" x14ac:dyDescent="0.2">
      <c r="A44" s="14" t="s">
        <v>31</v>
      </c>
    </row>
    <row r="45" spans="1:9" x14ac:dyDescent="0.2">
      <c r="A45" s="14" t="s">
        <v>922</v>
      </c>
    </row>
    <row r="46" spans="1:9" x14ac:dyDescent="0.2">
      <c r="A46" s="14"/>
    </row>
    <row r="47" spans="1:9" ht="33.75" customHeight="1" x14ac:dyDescent="0.2">
      <c r="A47" s="99" t="s">
        <v>1048</v>
      </c>
      <c r="B47" s="99"/>
      <c r="C47" s="99"/>
      <c r="D47" s="99"/>
      <c r="E47" s="99"/>
      <c r="F47" s="99"/>
      <c r="G47" s="99"/>
    </row>
    <row r="49" spans="1:5" x14ac:dyDescent="0.2">
      <c r="A49" s="14" t="s">
        <v>32</v>
      </c>
    </row>
    <row r="50" spans="1:5" x14ac:dyDescent="0.2">
      <c r="A50" s="14" t="s">
        <v>33</v>
      </c>
    </row>
    <row r="51" spans="1:5" x14ac:dyDescent="0.2">
      <c r="A51" s="14" t="s">
        <v>34</v>
      </c>
      <c r="B51" s="14"/>
      <c r="C51" s="30" t="s">
        <v>36</v>
      </c>
      <c r="D51" s="14" t="s">
        <v>35</v>
      </c>
    </row>
    <row r="52" spans="1:5" x14ac:dyDescent="0.2">
      <c r="A52" s="7" t="s">
        <v>71</v>
      </c>
      <c r="C52" s="31">
        <v>34.554400000000001</v>
      </c>
      <c r="D52" s="31">
        <v>35.829099999999997</v>
      </c>
    </row>
    <row r="53" spans="1:5" x14ac:dyDescent="0.2">
      <c r="A53" s="7" t="s">
        <v>950</v>
      </c>
      <c r="C53" s="31">
        <v>10.152900000000001</v>
      </c>
      <c r="D53" s="31">
        <v>10.182399999999999</v>
      </c>
    </row>
    <row r="54" spans="1:5" x14ac:dyDescent="0.2">
      <c r="A54" s="7" t="s">
        <v>72</v>
      </c>
      <c r="C54" s="31">
        <v>37.161299999999997</v>
      </c>
      <c r="D54" s="31">
        <v>38.6646</v>
      </c>
    </row>
    <row r="55" spans="1:5" x14ac:dyDescent="0.2">
      <c r="A55" s="7" t="s">
        <v>952</v>
      </c>
      <c r="C55" s="31">
        <v>10.050800000000001</v>
      </c>
      <c r="D55" s="31">
        <v>10.0815</v>
      </c>
    </row>
    <row r="57" spans="1:5" x14ac:dyDescent="0.2">
      <c r="A57" s="14" t="s">
        <v>938</v>
      </c>
    </row>
    <row r="58" spans="1:5" x14ac:dyDescent="0.2">
      <c r="A58" s="95" t="s">
        <v>64</v>
      </c>
      <c r="B58" s="96"/>
      <c r="C58" s="34" t="s">
        <v>65</v>
      </c>
    </row>
    <row r="59" spans="1:5" x14ac:dyDescent="0.2">
      <c r="A59" s="91" t="s">
        <v>950</v>
      </c>
      <c r="B59" s="92"/>
      <c r="C59" s="35">
        <v>0.33937729999999999</v>
      </c>
    </row>
    <row r="60" spans="1:5" x14ac:dyDescent="0.2">
      <c r="A60" s="91" t="s">
        <v>952</v>
      </c>
      <c r="B60" s="92"/>
      <c r="C60" s="35">
        <v>0.36214009000000003</v>
      </c>
    </row>
    <row r="61" spans="1:5" x14ac:dyDescent="0.2">
      <c r="A61" s="7" t="s">
        <v>66</v>
      </c>
    </row>
    <row r="62" spans="1:5" x14ac:dyDescent="0.2">
      <c r="A62" s="7" t="s">
        <v>37</v>
      </c>
    </row>
    <row r="64" spans="1:5" x14ac:dyDescent="0.2">
      <c r="A64" s="14" t="s">
        <v>939</v>
      </c>
      <c r="D64" s="32">
        <v>5.0102410450317096</v>
      </c>
      <c r="E64" s="10" t="s">
        <v>40</v>
      </c>
    </row>
    <row r="66" spans="1:4" x14ac:dyDescent="0.2">
      <c r="A66" s="14" t="s">
        <v>840</v>
      </c>
      <c r="D66" s="30" t="s">
        <v>39</v>
      </c>
    </row>
    <row r="68" spans="1:4" x14ac:dyDescent="0.2">
      <c r="A68" s="14" t="s">
        <v>940</v>
      </c>
    </row>
    <row r="69" spans="1:4" ht="15" x14ac:dyDescent="0.25">
      <c r="A69" s="71"/>
    </row>
    <row r="70" spans="1:4" x14ac:dyDescent="0.2">
      <c r="A70" s="53" t="s">
        <v>804</v>
      </c>
    </row>
    <row r="71" spans="1:4" x14ac:dyDescent="0.2">
      <c r="A71" s="55"/>
    </row>
    <row r="72" spans="1:4" x14ac:dyDescent="0.2">
      <c r="A72" s="55"/>
    </row>
    <row r="73" spans="1:4" x14ac:dyDescent="0.2">
      <c r="A73" s="55"/>
    </row>
    <row r="74" spans="1:4" x14ac:dyDescent="0.2">
      <c r="A74" s="55"/>
    </row>
    <row r="75" spans="1:4" x14ac:dyDescent="0.2">
      <c r="A75" s="55"/>
    </row>
    <row r="76" spans="1:4" x14ac:dyDescent="0.2">
      <c r="A76" s="55"/>
    </row>
    <row r="77" spans="1:4" x14ac:dyDescent="0.2">
      <c r="A77" s="55"/>
    </row>
    <row r="78" spans="1:4" x14ac:dyDescent="0.2">
      <c r="A78" s="55"/>
    </row>
    <row r="79" spans="1:4" x14ac:dyDescent="0.2">
      <c r="A79" s="55"/>
    </row>
    <row r="80" spans="1:4" x14ac:dyDescent="0.2">
      <c r="A80" s="55"/>
    </row>
    <row r="81" spans="1:1" x14ac:dyDescent="0.2">
      <c r="A81" s="55"/>
    </row>
    <row r="82" spans="1:1" x14ac:dyDescent="0.2">
      <c r="A82" s="55"/>
    </row>
    <row r="83" spans="1:1" x14ac:dyDescent="0.2">
      <c r="A83" s="55"/>
    </row>
    <row r="84" spans="1:1" x14ac:dyDescent="0.2">
      <c r="A84" s="53" t="s">
        <v>1049</v>
      </c>
    </row>
    <row r="85" spans="1:1" x14ac:dyDescent="0.2">
      <c r="A85" s="55"/>
    </row>
    <row r="86" spans="1:1" x14ac:dyDescent="0.2">
      <c r="A86" s="53" t="s">
        <v>805</v>
      </c>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4"/>
    </row>
  </sheetData>
  <mergeCells count="5">
    <mergeCell ref="A1:G1"/>
    <mergeCell ref="A47:G47"/>
    <mergeCell ref="A58:B58"/>
    <mergeCell ref="A59:B59"/>
    <mergeCell ref="A60:B60"/>
  </mergeCells>
  <conditionalFormatting sqref="F2:F3">
    <cfRule type="cellIs" dxfId="76" priority="3" stopIfTrue="1" operator="between">
      <formula>0.009</formula>
      <formula>-0.009</formula>
    </cfRule>
  </conditionalFormatting>
  <conditionalFormatting sqref="F5:F46">
    <cfRule type="cellIs" dxfId="75" priority="1" stopIfTrue="1" operator="between">
      <formula>0.009</formula>
      <formula>-0.009</formula>
    </cfRule>
  </conditionalFormatting>
  <conditionalFormatting sqref="F48:F65539">
    <cfRule type="cellIs" dxfId="74"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1"/>
  <sheetViews>
    <sheetView workbookViewId="0">
      <selection sqref="A1:G1"/>
    </sheetView>
  </sheetViews>
  <sheetFormatPr defaultColWidth="9.140625" defaultRowHeight="11.25" x14ac:dyDescent="0.2"/>
  <cols>
    <col min="1" max="1" width="38.7109375" style="7" bestFit="1" customWidth="1"/>
    <col min="2" max="2" width="52.28515625" style="7" bestFit="1" customWidth="1"/>
    <col min="3" max="3" width="24.7109375" style="7" bestFit="1" customWidth="1"/>
    <col min="4" max="4" width="15.28515625" style="7" bestFit="1" customWidth="1"/>
    <col min="5" max="5" width="22.85546875" style="10" customWidth="1"/>
    <col min="6" max="6" width="13.5703125" style="11" bestFit="1" customWidth="1"/>
    <col min="7" max="7" width="4.5703125" style="10" bestFit="1" customWidth="1"/>
    <col min="8" max="16384" width="9.140625" style="7"/>
  </cols>
  <sheetData>
    <row r="1" spans="1:7" s="1" customFormat="1" ht="15" x14ac:dyDescent="0.2">
      <c r="A1" s="93" t="s">
        <v>1050</v>
      </c>
      <c r="B1" s="94"/>
      <c r="C1" s="94"/>
      <c r="D1" s="94"/>
      <c r="E1" s="94"/>
      <c r="F1" s="94"/>
      <c r="G1" s="94"/>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30</v>
      </c>
      <c r="D4" s="13" t="s">
        <v>1</v>
      </c>
      <c r="E4" s="50" t="s">
        <v>6</v>
      </c>
      <c r="F4" s="12" t="s">
        <v>3</v>
      </c>
      <c r="G4" s="12" t="s">
        <v>5</v>
      </c>
    </row>
    <row r="5" spans="1:7" x14ac:dyDescent="0.2">
      <c r="A5" s="16" t="s">
        <v>24</v>
      </c>
      <c r="B5" s="17"/>
      <c r="C5" s="17"/>
      <c r="D5" s="17"/>
      <c r="E5" s="18"/>
      <c r="F5" s="19"/>
      <c r="G5" s="18"/>
    </row>
    <row r="6" spans="1:7" x14ac:dyDescent="0.2">
      <c r="A6" s="20" t="s">
        <v>41</v>
      </c>
      <c r="B6" s="21"/>
      <c r="C6" s="21"/>
      <c r="D6" s="21"/>
      <c r="E6" s="22"/>
      <c r="F6" s="23"/>
      <c r="G6" s="22"/>
    </row>
    <row r="7" spans="1:7" x14ac:dyDescent="0.2">
      <c r="A7" s="21" t="s">
        <v>1051</v>
      </c>
      <c r="B7" s="21" t="s">
        <v>1052</v>
      </c>
      <c r="C7" s="21" t="s">
        <v>73</v>
      </c>
      <c r="D7" s="24">
        <v>650</v>
      </c>
      <c r="E7" s="22">
        <v>6724.2770684999996</v>
      </c>
      <c r="F7" s="23">
        <v>8.7647438189653304</v>
      </c>
      <c r="G7" s="22">
        <v>7.6749999999999998</v>
      </c>
    </row>
    <row r="8" spans="1:7" x14ac:dyDescent="0.2">
      <c r="A8" s="21" t="s">
        <v>1053</v>
      </c>
      <c r="B8" s="21" t="s">
        <v>1054</v>
      </c>
      <c r="C8" s="21" t="s">
        <v>73</v>
      </c>
      <c r="D8" s="24">
        <v>500</v>
      </c>
      <c r="E8" s="22">
        <v>5307.3639040999997</v>
      </c>
      <c r="F8" s="23">
        <v>6.9178715421131498</v>
      </c>
      <c r="G8" s="22">
        <v>8.0350000000000001</v>
      </c>
    </row>
    <row r="9" spans="1:7" x14ac:dyDescent="0.2">
      <c r="A9" s="21" t="s">
        <v>1055</v>
      </c>
      <c r="B9" s="21" t="s">
        <v>1056</v>
      </c>
      <c r="C9" s="21" t="s">
        <v>74</v>
      </c>
      <c r="D9" s="24">
        <v>5000</v>
      </c>
      <c r="E9" s="22">
        <v>5274.1077048999996</v>
      </c>
      <c r="F9" s="23">
        <v>6.8745238240742896</v>
      </c>
      <c r="G9" s="22">
        <v>7.65</v>
      </c>
    </row>
    <row r="10" spans="1:7" x14ac:dyDescent="0.2">
      <c r="A10" s="21" t="s">
        <v>1057</v>
      </c>
      <c r="B10" s="21" t="s">
        <v>1058</v>
      </c>
      <c r="C10" s="21" t="s">
        <v>73</v>
      </c>
      <c r="D10" s="24">
        <v>500</v>
      </c>
      <c r="E10" s="22">
        <v>5253.8442465999997</v>
      </c>
      <c r="F10" s="23">
        <v>6.8481114649349299</v>
      </c>
      <c r="G10" s="22">
        <v>7.65</v>
      </c>
    </row>
    <row r="11" spans="1:7" x14ac:dyDescent="0.2">
      <c r="A11" s="21" t="s">
        <v>1059</v>
      </c>
      <c r="B11" s="21" t="s">
        <v>1060</v>
      </c>
      <c r="C11" s="21" t="s">
        <v>73</v>
      </c>
      <c r="D11" s="24">
        <v>500</v>
      </c>
      <c r="E11" s="22">
        <v>5076.1572603000004</v>
      </c>
      <c r="F11" s="23">
        <v>6.6165057623413999</v>
      </c>
      <c r="G11" s="22">
        <v>7.8380000000000001</v>
      </c>
    </row>
    <row r="12" spans="1:7" x14ac:dyDescent="0.2">
      <c r="A12" s="21" t="s">
        <v>1061</v>
      </c>
      <c r="B12" s="21" t="s">
        <v>1062</v>
      </c>
      <c r="C12" s="21" t="s">
        <v>74</v>
      </c>
      <c r="D12" s="24">
        <v>500</v>
      </c>
      <c r="E12" s="22">
        <v>5029.5790164</v>
      </c>
      <c r="F12" s="23">
        <v>6.5557934551057002</v>
      </c>
      <c r="G12" s="22">
        <v>7.85</v>
      </c>
    </row>
    <row r="13" spans="1:7" x14ac:dyDescent="0.2">
      <c r="A13" s="21" t="s">
        <v>1063</v>
      </c>
      <c r="B13" s="21" t="s">
        <v>1064</v>
      </c>
      <c r="C13" s="21" t="s">
        <v>73</v>
      </c>
      <c r="D13" s="24">
        <v>250</v>
      </c>
      <c r="E13" s="22">
        <v>2680.9051712</v>
      </c>
      <c r="F13" s="23">
        <v>3.4944198148201902</v>
      </c>
      <c r="G13" s="22">
        <v>8.0649999999999995</v>
      </c>
    </row>
    <row r="14" spans="1:7" x14ac:dyDescent="0.2">
      <c r="A14" s="21" t="s">
        <v>1065</v>
      </c>
      <c r="B14" s="21" t="s">
        <v>1066</v>
      </c>
      <c r="C14" s="21" t="s">
        <v>73</v>
      </c>
      <c r="D14" s="24">
        <v>250</v>
      </c>
      <c r="E14" s="22">
        <v>2625.5581421000002</v>
      </c>
      <c r="F14" s="23">
        <v>3.4222778542405399</v>
      </c>
      <c r="G14" s="22">
        <v>7.79</v>
      </c>
    </row>
    <row r="15" spans="1:7" x14ac:dyDescent="0.2">
      <c r="A15" s="21" t="s">
        <v>1067</v>
      </c>
      <c r="B15" s="21" t="s">
        <v>1068</v>
      </c>
      <c r="C15" s="21" t="s">
        <v>73</v>
      </c>
      <c r="D15" s="24">
        <v>250</v>
      </c>
      <c r="E15" s="22">
        <v>2618.1536953</v>
      </c>
      <c r="F15" s="23">
        <v>3.4126265447150699</v>
      </c>
      <c r="G15" s="22">
        <v>7.7050000000000001</v>
      </c>
    </row>
    <row r="16" spans="1:7" x14ac:dyDescent="0.2">
      <c r="A16" s="21" t="s">
        <v>1069</v>
      </c>
      <c r="B16" s="21" t="s">
        <v>1070</v>
      </c>
      <c r="C16" s="21" t="s">
        <v>73</v>
      </c>
      <c r="D16" s="24">
        <v>250</v>
      </c>
      <c r="E16" s="22">
        <v>2614.2613525000002</v>
      </c>
      <c r="F16" s="23">
        <v>3.4075530792480602</v>
      </c>
      <c r="G16" s="22">
        <v>7.5301</v>
      </c>
    </row>
    <row r="17" spans="1:9" x14ac:dyDescent="0.2">
      <c r="A17" s="21" t="s">
        <v>1071</v>
      </c>
      <c r="B17" s="21" t="s">
        <v>1072</v>
      </c>
      <c r="C17" s="21" t="s">
        <v>854</v>
      </c>
      <c r="D17" s="24">
        <v>2500</v>
      </c>
      <c r="E17" s="22">
        <v>2578.1323496999998</v>
      </c>
      <c r="F17" s="23">
        <v>3.3604608118190402</v>
      </c>
      <c r="G17" s="22">
        <v>8.1624999999999996</v>
      </c>
    </row>
    <row r="18" spans="1:9" x14ac:dyDescent="0.2">
      <c r="A18" s="21" t="s">
        <v>1073</v>
      </c>
      <c r="B18" s="21" t="s">
        <v>1074</v>
      </c>
      <c r="C18" s="21" t="s">
        <v>73</v>
      </c>
      <c r="D18" s="24">
        <v>250</v>
      </c>
      <c r="E18" s="22">
        <v>2570.9076912999999</v>
      </c>
      <c r="F18" s="23">
        <v>3.3510438470791102</v>
      </c>
      <c r="G18" s="22">
        <v>7.5548999999999999</v>
      </c>
    </row>
    <row r="19" spans="1:9" x14ac:dyDescent="0.2">
      <c r="A19" s="21" t="s">
        <v>1075</v>
      </c>
      <c r="B19" s="21" t="s">
        <v>1076</v>
      </c>
      <c r="C19" s="21" t="s">
        <v>73</v>
      </c>
      <c r="D19" s="24">
        <v>250</v>
      </c>
      <c r="E19" s="22">
        <v>2565.5361885000002</v>
      </c>
      <c r="F19" s="23">
        <v>3.3440423738374201</v>
      </c>
      <c r="G19" s="22">
        <v>7.51</v>
      </c>
    </row>
    <row r="20" spans="1:9" x14ac:dyDescent="0.2">
      <c r="A20" s="21" t="s">
        <v>1077</v>
      </c>
      <c r="B20" s="21" t="s">
        <v>1078</v>
      </c>
      <c r="C20" s="21" t="s">
        <v>73</v>
      </c>
      <c r="D20" s="24">
        <v>250</v>
      </c>
      <c r="E20" s="22">
        <v>2495.9874589999999</v>
      </c>
      <c r="F20" s="23">
        <v>3.2533892388175101</v>
      </c>
      <c r="G20" s="22">
        <v>7.9450000000000003</v>
      </c>
    </row>
    <row r="21" spans="1:9" x14ac:dyDescent="0.2">
      <c r="A21" s="21" t="s">
        <v>1079</v>
      </c>
      <c r="B21" s="21" t="s">
        <v>1080</v>
      </c>
      <c r="C21" s="21" t="s">
        <v>73</v>
      </c>
      <c r="D21" s="24">
        <v>250</v>
      </c>
      <c r="E21" s="22">
        <v>2421.8315846999999</v>
      </c>
      <c r="F21" s="23">
        <v>3.1567309312716101</v>
      </c>
      <c r="G21" s="22">
        <v>7.71</v>
      </c>
    </row>
    <row r="22" spans="1:9" x14ac:dyDescent="0.2">
      <c r="A22" s="21" t="s">
        <v>1081</v>
      </c>
      <c r="B22" s="21" t="s">
        <v>1082</v>
      </c>
      <c r="C22" s="21" t="s">
        <v>73</v>
      </c>
      <c r="D22" s="24">
        <v>200</v>
      </c>
      <c r="E22" s="22">
        <v>2032.0559891</v>
      </c>
      <c r="F22" s="23">
        <v>2.6486788079701702</v>
      </c>
      <c r="G22" s="22">
        <v>7.5650000000000004</v>
      </c>
    </row>
    <row r="23" spans="1:9" x14ac:dyDescent="0.2">
      <c r="A23" s="21" t="s">
        <v>1083</v>
      </c>
      <c r="B23" s="21" t="s">
        <v>1084</v>
      </c>
      <c r="C23" s="21" t="s">
        <v>73</v>
      </c>
      <c r="D23" s="24">
        <v>100</v>
      </c>
      <c r="E23" s="22">
        <v>1086.5664383999999</v>
      </c>
      <c r="F23" s="23">
        <v>1.41628257994818</v>
      </c>
      <c r="G23" s="22">
        <v>7.7949999999999999</v>
      </c>
    </row>
    <row r="24" spans="1:9" x14ac:dyDescent="0.2">
      <c r="A24" s="21" t="s">
        <v>1085</v>
      </c>
      <c r="B24" s="21" t="s">
        <v>1086</v>
      </c>
      <c r="C24" s="21" t="s">
        <v>73</v>
      </c>
      <c r="D24" s="24">
        <v>100</v>
      </c>
      <c r="E24" s="22">
        <v>999.20378689999995</v>
      </c>
      <c r="F24" s="23">
        <v>1.30240992836902</v>
      </c>
      <c r="G24" s="22">
        <v>7.76</v>
      </c>
    </row>
    <row r="25" spans="1:9" x14ac:dyDescent="0.2">
      <c r="A25" s="21" t="s">
        <v>1087</v>
      </c>
      <c r="B25" s="21" t="s">
        <v>1088</v>
      </c>
      <c r="C25" s="21" t="s">
        <v>73</v>
      </c>
      <c r="D25" s="24">
        <v>45</v>
      </c>
      <c r="E25" s="22">
        <v>483.73595660000001</v>
      </c>
      <c r="F25" s="23">
        <v>0.63052454448711703</v>
      </c>
      <c r="G25" s="22">
        <v>7.75</v>
      </c>
    </row>
    <row r="26" spans="1:9" x14ac:dyDescent="0.2">
      <c r="A26" s="20" t="s">
        <v>25</v>
      </c>
      <c r="B26" s="20"/>
      <c r="C26" s="20"/>
      <c r="D26" s="20"/>
      <c r="E26" s="25">
        <f>SUM(E6:E25)</f>
        <v>60438.165006100004</v>
      </c>
      <c r="F26" s="26">
        <f>SUM(F6:F25)</f>
        <v>78.777990224157818</v>
      </c>
      <c r="G26" s="25"/>
      <c r="H26" s="14"/>
      <c r="I26" s="14"/>
    </row>
    <row r="27" spans="1:9" x14ac:dyDescent="0.2">
      <c r="A27" s="21"/>
      <c r="B27" s="21"/>
      <c r="C27" s="21"/>
      <c r="D27" s="21"/>
      <c r="E27" s="22"/>
      <c r="F27" s="23"/>
      <c r="G27" s="22"/>
    </row>
    <row r="28" spans="1:9" x14ac:dyDescent="0.2">
      <c r="A28" s="20" t="s">
        <v>67</v>
      </c>
      <c r="B28" s="21"/>
      <c r="C28" s="21"/>
      <c r="D28" s="21"/>
      <c r="E28" s="22"/>
      <c r="F28" s="23"/>
      <c r="G28" s="22"/>
    </row>
    <row r="29" spans="1:9" x14ac:dyDescent="0.2">
      <c r="A29" s="21" t="s">
        <v>1044</v>
      </c>
      <c r="B29" s="21" t="s">
        <v>1045</v>
      </c>
      <c r="C29" s="21" t="s">
        <v>68</v>
      </c>
      <c r="D29" s="24">
        <v>2500000</v>
      </c>
      <c r="E29" s="22">
        <v>2535.9363889000001</v>
      </c>
      <c r="F29" s="23">
        <v>3.30546058163227</v>
      </c>
      <c r="G29" s="22">
        <v>7.4115816210125098</v>
      </c>
    </row>
    <row r="30" spans="1:9" x14ac:dyDescent="0.2">
      <c r="A30" s="20" t="s">
        <v>25</v>
      </c>
      <c r="B30" s="20"/>
      <c r="C30" s="20"/>
      <c r="D30" s="20"/>
      <c r="E30" s="25">
        <f>SUM(E29:E29)</f>
        <v>2535.9363889000001</v>
      </c>
      <c r="F30" s="26">
        <f>SUM(F29:F29)</f>
        <v>3.30546058163227</v>
      </c>
      <c r="G30" s="25"/>
      <c r="H30" s="14"/>
      <c r="I30" s="14"/>
    </row>
    <row r="31" spans="1:9" x14ac:dyDescent="0.2">
      <c r="A31" s="21"/>
      <c r="B31" s="21"/>
      <c r="C31" s="21"/>
      <c r="D31" s="21"/>
      <c r="E31" s="22"/>
      <c r="F31" s="23"/>
      <c r="G31" s="22"/>
    </row>
    <row r="32" spans="1:9" x14ac:dyDescent="0.2">
      <c r="A32" s="20" t="s">
        <v>918</v>
      </c>
      <c r="B32" s="21"/>
      <c r="C32" s="21"/>
      <c r="D32" s="21"/>
      <c r="E32" s="22"/>
      <c r="F32" s="23"/>
      <c r="G32" s="22"/>
    </row>
    <row r="33" spans="1:9" x14ac:dyDescent="0.2">
      <c r="A33" s="21" t="s">
        <v>919</v>
      </c>
      <c r="B33" s="21" t="s">
        <v>920</v>
      </c>
      <c r="C33" s="21" t="s">
        <v>921</v>
      </c>
      <c r="D33" s="24">
        <v>1870.9059999999999</v>
      </c>
      <c r="E33" s="22">
        <v>187.87191089999999</v>
      </c>
      <c r="F33" s="23">
        <v>0.24488121965285101</v>
      </c>
      <c r="G33" s="22">
        <v>7.26</v>
      </c>
    </row>
    <row r="34" spans="1:9" x14ac:dyDescent="0.2">
      <c r="A34" s="20" t="s">
        <v>25</v>
      </c>
      <c r="B34" s="20"/>
      <c r="C34" s="20"/>
      <c r="D34" s="20"/>
      <c r="E34" s="25">
        <f>SUM(E33:E33)</f>
        <v>187.87191089999999</v>
      </c>
      <c r="F34" s="26">
        <f>SUM(F33:F33)</f>
        <v>0.24488121965285101</v>
      </c>
      <c r="G34" s="25"/>
      <c r="H34" s="14"/>
      <c r="I34" s="14"/>
    </row>
    <row r="35" spans="1:9" x14ac:dyDescent="0.2">
      <c r="A35" s="21"/>
      <c r="B35" s="21"/>
      <c r="C35" s="21"/>
      <c r="D35" s="21"/>
      <c r="E35" s="22"/>
      <c r="F35" s="23"/>
      <c r="G35" s="22"/>
    </row>
    <row r="36" spans="1:9" x14ac:dyDescent="0.2">
      <c r="A36" s="20" t="s">
        <v>26</v>
      </c>
      <c r="B36" s="20"/>
      <c r="C36" s="20"/>
      <c r="D36" s="20"/>
      <c r="E36" s="25">
        <f>E26+E30+E34</f>
        <v>63161.973305900006</v>
      </c>
      <c r="F36" s="26">
        <f>F26+F30+F34</f>
        <v>82.328332025442947</v>
      </c>
      <c r="G36" s="25"/>
      <c r="H36" s="14"/>
      <c r="I36" s="14"/>
    </row>
    <row r="37" spans="1:9" x14ac:dyDescent="0.2">
      <c r="A37" s="20"/>
      <c r="B37" s="20"/>
      <c r="C37" s="20"/>
      <c r="D37" s="20"/>
      <c r="E37" s="25"/>
      <c r="F37" s="26"/>
      <c r="G37" s="25"/>
      <c r="H37" s="14"/>
      <c r="I37" s="14"/>
    </row>
    <row r="38" spans="1:9" x14ac:dyDescent="0.2">
      <c r="A38" s="20" t="s">
        <v>28</v>
      </c>
      <c r="B38" s="20"/>
      <c r="C38" s="20"/>
      <c r="D38" s="20"/>
      <c r="E38" s="25">
        <f>E40-(E26+E30+E34)</f>
        <v>13557.63433339999</v>
      </c>
      <c r="F38" s="26">
        <f>F40-(F26+F30+F34)</f>
        <v>17.671667974557053</v>
      </c>
      <c r="G38" s="25"/>
      <c r="H38" s="14"/>
      <c r="I38" s="14"/>
    </row>
    <row r="39" spans="1:9" x14ac:dyDescent="0.2">
      <c r="A39" s="20"/>
      <c r="B39" s="20"/>
      <c r="C39" s="20"/>
      <c r="D39" s="20"/>
      <c r="E39" s="25"/>
      <c r="F39" s="26"/>
      <c r="G39" s="25"/>
      <c r="H39" s="14"/>
      <c r="I39" s="14"/>
    </row>
    <row r="40" spans="1:9" x14ac:dyDescent="0.2">
      <c r="A40" s="27" t="s">
        <v>27</v>
      </c>
      <c r="B40" s="27"/>
      <c r="C40" s="27"/>
      <c r="D40" s="27"/>
      <c r="E40" s="28">
        <v>76719.607639299997</v>
      </c>
      <c r="F40" s="29">
        <v>100</v>
      </c>
      <c r="G40" s="28"/>
      <c r="H40" s="14"/>
      <c r="I40" s="14"/>
    </row>
    <row r="42" spans="1:9" x14ac:dyDescent="0.2">
      <c r="A42" s="14" t="s">
        <v>31</v>
      </c>
    </row>
    <row r="43" spans="1:9" x14ac:dyDescent="0.2">
      <c r="A43" s="14" t="s">
        <v>922</v>
      </c>
    </row>
    <row r="44" spans="1:9" x14ac:dyDescent="0.2">
      <c r="A44" s="14"/>
    </row>
    <row r="45" spans="1:9" x14ac:dyDescent="0.2">
      <c r="A45" s="14" t="s">
        <v>32</v>
      </c>
    </row>
    <row r="46" spans="1:9" x14ac:dyDescent="0.2">
      <c r="A46" s="14" t="s">
        <v>33</v>
      </c>
    </row>
    <row r="47" spans="1:9" x14ac:dyDescent="0.2">
      <c r="A47" s="14" t="s">
        <v>34</v>
      </c>
      <c r="B47" s="14"/>
      <c r="C47" s="30" t="s">
        <v>36</v>
      </c>
      <c r="D47" s="14" t="s">
        <v>35</v>
      </c>
    </row>
    <row r="48" spans="1:9" x14ac:dyDescent="0.2">
      <c r="A48" s="7" t="s">
        <v>71</v>
      </c>
      <c r="C48" s="31">
        <v>84.747500000000002</v>
      </c>
      <c r="D48" s="31">
        <v>87.0916</v>
      </c>
    </row>
    <row r="49" spans="1:4" x14ac:dyDescent="0.2">
      <c r="A49" s="7" t="s">
        <v>75</v>
      </c>
      <c r="C49" s="31">
        <v>14.8696</v>
      </c>
      <c r="D49" s="31">
        <v>14.8147</v>
      </c>
    </row>
    <row r="50" spans="1:4" x14ac:dyDescent="0.2">
      <c r="A50" s="7" t="s">
        <v>76</v>
      </c>
      <c r="C50" s="31">
        <v>12.241300000000001</v>
      </c>
      <c r="D50" s="31">
        <v>12.050599999999999</v>
      </c>
    </row>
    <row r="51" spans="1:4" x14ac:dyDescent="0.2">
      <c r="A51" s="7" t="s">
        <v>1089</v>
      </c>
      <c r="C51" s="31">
        <v>12.8332</v>
      </c>
      <c r="D51" s="31">
        <v>12.6526</v>
      </c>
    </row>
    <row r="52" spans="1:4" x14ac:dyDescent="0.2">
      <c r="A52" s="7" t="s">
        <v>1090</v>
      </c>
      <c r="C52" s="31">
        <v>16.395499999999998</v>
      </c>
      <c r="D52" s="31">
        <v>16.849</v>
      </c>
    </row>
    <row r="53" spans="1:4" x14ac:dyDescent="0.2">
      <c r="A53" s="7" t="s">
        <v>72</v>
      </c>
      <c r="C53" s="31">
        <v>90.731700000000004</v>
      </c>
      <c r="D53" s="31">
        <v>93.492500000000007</v>
      </c>
    </row>
    <row r="54" spans="1:4" x14ac:dyDescent="0.2">
      <c r="A54" s="7" t="s">
        <v>77</v>
      </c>
      <c r="C54" s="31">
        <v>16.561399999999999</v>
      </c>
      <c r="D54" s="31">
        <v>16.548300000000001</v>
      </c>
    </row>
    <row r="55" spans="1:4" x14ac:dyDescent="0.2">
      <c r="A55" s="7" t="s">
        <v>78</v>
      </c>
      <c r="C55" s="31">
        <v>13.7012</v>
      </c>
      <c r="D55" s="31">
        <v>13.578200000000001</v>
      </c>
    </row>
    <row r="56" spans="1:4" x14ac:dyDescent="0.2">
      <c r="A56" s="7" t="s">
        <v>1091</v>
      </c>
      <c r="C56" s="31">
        <v>14.7012</v>
      </c>
      <c r="D56" s="31">
        <v>14.613</v>
      </c>
    </row>
    <row r="57" spans="1:4" x14ac:dyDescent="0.2">
      <c r="A57" s="7" t="s">
        <v>1092</v>
      </c>
      <c r="C57" s="31">
        <v>18.3367</v>
      </c>
      <c r="D57" s="31">
        <v>18.895199999999999</v>
      </c>
    </row>
    <row r="59" spans="1:4" x14ac:dyDescent="0.2">
      <c r="A59" s="14" t="s">
        <v>938</v>
      </c>
    </row>
    <row r="60" spans="1:4" x14ac:dyDescent="0.2">
      <c r="A60" s="95" t="s">
        <v>64</v>
      </c>
      <c r="B60" s="96"/>
      <c r="C60" s="34" t="s">
        <v>65</v>
      </c>
    </row>
    <row r="61" spans="1:4" x14ac:dyDescent="0.2">
      <c r="A61" s="91" t="s">
        <v>75</v>
      </c>
      <c r="B61" s="92"/>
      <c r="C61" s="35">
        <v>0.46</v>
      </c>
    </row>
    <row r="62" spans="1:4" x14ac:dyDescent="0.2">
      <c r="A62" s="91" t="s">
        <v>76</v>
      </c>
      <c r="B62" s="92"/>
      <c r="C62" s="35">
        <v>0.52</v>
      </c>
    </row>
    <row r="63" spans="1:4" x14ac:dyDescent="0.2">
      <c r="A63" s="91" t="s">
        <v>1089</v>
      </c>
      <c r="B63" s="92"/>
      <c r="C63" s="35">
        <v>0.53</v>
      </c>
    </row>
    <row r="64" spans="1:4" x14ac:dyDescent="0.2">
      <c r="A64" s="91" t="s">
        <v>77</v>
      </c>
      <c r="B64" s="92"/>
      <c r="C64" s="35">
        <v>0.51</v>
      </c>
    </row>
    <row r="65" spans="1:5" x14ac:dyDescent="0.2">
      <c r="A65" s="91" t="s">
        <v>78</v>
      </c>
      <c r="B65" s="92"/>
      <c r="C65" s="35">
        <v>0.53</v>
      </c>
    </row>
    <row r="66" spans="1:5" x14ac:dyDescent="0.2">
      <c r="A66" s="91" t="s">
        <v>1091</v>
      </c>
      <c r="B66" s="92"/>
      <c r="C66" s="35">
        <v>0.53</v>
      </c>
    </row>
    <row r="67" spans="1:5" x14ac:dyDescent="0.2">
      <c r="A67" s="7" t="s">
        <v>66</v>
      </c>
    </row>
    <row r="68" spans="1:5" x14ac:dyDescent="0.2">
      <c r="A68" s="7" t="s">
        <v>37</v>
      </c>
    </row>
    <row r="70" spans="1:5" x14ac:dyDescent="0.2">
      <c r="A70" s="14" t="s">
        <v>939</v>
      </c>
      <c r="D70" s="32">
        <v>1.48689308617673</v>
      </c>
      <c r="E70" s="10" t="s">
        <v>40</v>
      </c>
    </row>
    <row r="72" spans="1:5" x14ac:dyDescent="0.2">
      <c r="A72" s="14" t="s">
        <v>840</v>
      </c>
      <c r="D72" s="30" t="s">
        <v>39</v>
      </c>
    </row>
    <row r="74" spans="1:5" x14ac:dyDescent="0.2">
      <c r="A74" s="14" t="s">
        <v>1093</v>
      </c>
    </row>
    <row r="75" spans="1:5" x14ac:dyDescent="0.2">
      <c r="A75" s="52" t="s">
        <v>1094</v>
      </c>
    </row>
    <row r="77" spans="1:5" x14ac:dyDescent="0.2">
      <c r="A77" s="14" t="s">
        <v>1095</v>
      </c>
    </row>
    <row r="78" spans="1:5" x14ac:dyDescent="0.2">
      <c r="A78" s="53"/>
    </row>
    <row r="79" spans="1:5" x14ac:dyDescent="0.2">
      <c r="A79" s="53" t="s">
        <v>804</v>
      </c>
    </row>
    <row r="80" spans="1:5" x14ac:dyDescent="0.2">
      <c r="A80" s="54"/>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5"/>
    </row>
    <row r="87" spans="1:1" x14ac:dyDescent="0.2">
      <c r="A87" s="55"/>
    </row>
    <row r="88" spans="1:1" x14ac:dyDescent="0.2">
      <c r="A88" s="55"/>
    </row>
    <row r="89" spans="1:1" x14ac:dyDescent="0.2">
      <c r="A89" s="55"/>
    </row>
    <row r="90" spans="1:1" x14ac:dyDescent="0.2">
      <c r="A90" s="55"/>
    </row>
    <row r="91" spans="1:1" x14ac:dyDescent="0.2">
      <c r="A91" s="55"/>
    </row>
    <row r="92" spans="1:1" x14ac:dyDescent="0.2">
      <c r="A92" s="55"/>
    </row>
    <row r="93" spans="1:1" x14ac:dyDescent="0.2">
      <c r="A93" s="53" t="s">
        <v>1096</v>
      </c>
    </row>
    <row r="94" spans="1:1" x14ac:dyDescent="0.2">
      <c r="A94" s="55"/>
    </row>
    <row r="95" spans="1:1" x14ac:dyDescent="0.2">
      <c r="A95" s="53" t="s">
        <v>805</v>
      </c>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5"/>
    </row>
    <row r="106" spans="1:1" x14ac:dyDescent="0.2">
      <c r="A106" s="55"/>
    </row>
    <row r="107" spans="1:1" x14ac:dyDescent="0.2">
      <c r="A107" s="55"/>
    </row>
    <row r="108" spans="1:1" x14ac:dyDescent="0.2">
      <c r="A108" s="55"/>
    </row>
    <row r="109" spans="1:1" x14ac:dyDescent="0.2">
      <c r="A109" s="55"/>
    </row>
    <row r="110" spans="1:1" x14ac:dyDescent="0.2">
      <c r="A110" s="55"/>
    </row>
    <row r="111" spans="1:1" x14ac:dyDescent="0.2">
      <c r="A111" s="54"/>
    </row>
  </sheetData>
  <mergeCells count="8">
    <mergeCell ref="A65:B65"/>
    <mergeCell ref="A66:B66"/>
    <mergeCell ref="A1:G1"/>
    <mergeCell ref="A60:B60"/>
    <mergeCell ref="A61:B61"/>
    <mergeCell ref="A62:B62"/>
    <mergeCell ref="A63:B63"/>
    <mergeCell ref="A64:B64"/>
  </mergeCells>
  <conditionalFormatting sqref="F2:F3">
    <cfRule type="cellIs" dxfId="73" priority="2" stopIfTrue="1" operator="between">
      <formula>0.009</formula>
      <formula>-0.009</formula>
    </cfRule>
  </conditionalFormatting>
  <conditionalFormatting sqref="F5:F65537">
    <cfRule type="cellIs" dxfId="72" priority="1" stopIfTrue="1" operator="between">
      <formula>0.009</formula>
      <formula>-0.009</formula>
    </cfRule>
  </conditionalFormatting>
  <hyperlinks>
    <hyperlink ref="A75"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5"/>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28515625" style="7" bestFit="1" customWidth="1"/>
    <col min="5" max="5" width="22.85546875" style="10" customWidth="1"/>
    <col min="6" max="6" width="13.5703125" style="11" bestFit="1" customWidth="1"/>
    <col min="7" max="7" width="4.5703125" style="10" bestFit="1" customWidth="1"/>
    <col min="8" max="16384" width="9.140625" style="7"/>
  </cols>
  <sheetData>
    <row r="1" spans="1:7" s="1" customFormat="1" ht="15" x14ac:dyDescent="0.2">
      <c r="A1" s="93" t="s">
        <v>1097</v>
      </c>
      <c r="B1" s="94"/>
      <c r="C1" s="94"/>
      <c r="D1" s="94"/>
      <c r="E1" s="94"/>
      <c r="F1" s="94"/>
      <c r="G1" s="94"/>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30</v>
      </c>
      <c r="D4" s="13" t="s">
        <v>1</v>
      </c>
      <c r="E4" s="50" t="s">
        <v>6</v>
      </c>
      <c r="F4" s="12" t="s">
        <v>3</v>
      </c>
      <c r="G4" s="12" t="s">
        <v>5</v>
      </c>
    </row>
    <row r="5" spans="1:7" x14ac:dyDescent="0.2">
      <c r="A5" s="16" t="s">
        <v>24</v>
      </c>
      <c r="B5" s="17"/>
      <c r="C5" s="17"/>
      <c r="D5" s="17"/>
      <c r="E5" s="18"/>
      <c r="F5" s="19"/>
      <c r="G5" s="18"/>
    </row>
    <row r="6" spans="1:7" x14ac:dyDescent="0.2">
      <c r="A6" s="20" t="s">
        <v>41</v>
      </c>
      <c r="B6" s="21"/>
      <c r="C6" s="21"/>
      <c r="D6" s="21"/>
      <c r="E6" s="22"/>
      <c r="F6" s="23"/>
      <c r="G6" s="22"/>
    </row>
    <row r="7" spans="1:7" x14ac:dyDescent="0.2">
      <c r="A7" s="21" t="s">
        <v>1055</v>
      </c>
      <c r="B7" s="21" t="s">
        <v>1056</v>
      </c>
      <c r="C7" s="21" t="s">
        <v>74</v>
      </c>
      <c r="D7" s="24">
        <v>5000</v>
      </c>
      <c r="E7" s="22">
        <v>5274.1077048999996</v>
      </c>
      <c r="F7" s="23">
        <v>8.0696650261521796</v>
      </c>
      <c r="G7" s="22">
        <v>7.65</v>
      </c>
    </row>
    <row r="8" spans="1:7" x14ac:dyDescent="0.2">
      <c r="A8" s="21" t="s">
        <v>1098</v>
      </c>
      <c r="B8" s="21" t="s">
        <v>1099</v>
      </c>
      <c r="C8" s="21" t="s">
        <v>854</v>
      </c>
      <c r="D8" s="24">
        <v>500</v>
      </c>
      <c r="E8" s="22">
        <v>5024.0356556999996</v>
      </c>
      <c r="F8" s="23">
        <v>7.6870415033954202</v>
      </c>
      <c r="G8" s="22">
        <v>7.8550000000000004</v>
      </c>
    </row>
    <row r="9" spans="1:7" x14ac:dyDescent="0.2">
      <c r="A9" s="21" t="s">
        <v>1100</v>
      </c>
      <c r="B9" s="21" t="s">
        <v>1101</v>
      </c>
      <c r="C9" s="21" t="s">
        <v>73</v>
      </c>
      <c r="D9" s="24">
        <v>500</v>
      </c>
      <c r="E9" s="22">
        <v>5005.0811475</v>
      </c>
      <c r="F9" s="23">
        <v>7.6580400987090202</v>
      </c>
      <c r="G9" s="22">
        <v>7.6825000000000001</v>
      </c>
    </row>
    <row r="10" spans="1:7" x14ac:dyDescent="0.2">
      <c r="A10" s="21" t="s">
        <v>1102</v>
      </c>
      <c r="B10" s="21" t="s">
        <v>1103</v>
      </c>
      <c r="C10" s="21" t="s">
        <v>1104</v>
      </c>
      <c r="D10" s="24">
        <v>500</v>
      </c>
      <c r="E10" s="22">
        <v>4740.0703278999999</v>
      </c>
      <c r="F10" s="23">
        <v>7.2525594634745101</v>
      </c>
      <c r="G10" s="22">
        <v>7.7850000000000001</v>
      </c>
    </row>
    <row r="11" spans="1:7" x14ac:dyDescent="0.2">
      <c r="A11" s="21" t="s">
        <v>1105</v>
      </c>
      <c r="B11" s="21" t="s">
        <v>1106</v>
      </c>
      <c r="C11" s="21" t="s">
        <v>73</v>
      </c>
      <c r="D11" s="24">
        <v>250</v>
      </c>
      <c r="E11" s="22">
        <v>2602.0552739999998</v>
      </c>
      <c r="F11" s="23">
        <v>3.9812828284117798</v>
      </c>
      <c r="G11" s="22">
        <v>7.79</v>
      </c>
    </row>
    <row r="12" spans="1:7" x14ac:dyDescent="0.2">
      <c r="A12" s="21" t="s">
        <v>1107</v>
      </c>
      <c r="B12" s="21" t="s">
        <v>1108</v>
      </c>
      <c r="C12" s="21" t="s">
        <v>73</v>
      </c>
      <c r="D12" s="24">
        <v>250</v>
      </c>
      <c r="E12" s="22">
        <v>2579.8283606999998</v>
      </c>
      <c r="F12" s="23">
        <v>3.9472744700444098</v>
      </c>
      <c r="G12" s="22">
        <v>7.66</v>
      </c>
    </row>
    <row r="13" spans="1:7" x14ac:dyDescent="0.2">
      <c r="A13" s="21" t="s">
        <v>1109</v>
      </c>
      <c r="B13" s="21" t="s">
        <v>1110</v>
      </c>
      <c r="C13" s="21" t="s">
        <v>73</v>
      </c>
      <c r="D13" s="24">
        <v>250</v>
      </c>
      <c r="E13" s="22">
        <v>2540.5566438000001</v>
      </c>
      <c r="F13" s="23">
        <v>3.8871866565000599</v>
      </c>
      <c r="G13" s="22">
        <v>7.8</v>
      </c>
    </row>
    <row r="14" spans="1:7" x14ac:dyDescent="0.2">
      <c r="A14" s="21" t="s">
        <v>1111</v>
      </c>
      <c r="B14" s="21" t="s">
        <v>1112</v>
      </c>
      <c r="C14" s="21" t="s">
        <v>857</v>
      </c>
      <c r="D14" s="24">
        <v>250</v>
      </c>
      <c r="E14" s="22">
        <v>2537.4775410000002</v>
      </c>
      <c r="F14" s="23">
        <v>3.8824754656091298</v>
      </c>
      <c r="G14" s="22">
        <v>7.87</v>
      </c>
    </row>
    <row r="15" spans="1:7" x14ac:dyDescent="0.2">
      <c r="A15" s="21" t="s">
        <v>1113</v>
      </c>
      <c r="B15" s="21" t="s">
        <v>1114</v>
      </c>
      <c r="C15" s="21" t="s">
        <v>73</v>
      </c>
      <c r="D15" s="24">
        <v>250</v>
      </c>
      <c r="E15" s="22">
        <v>2472.8408060000002</v>
      </c>
      <c r="F15" s="23">
        <v>3.7835778266114399</v>
      </c>
      <c r="G15" s="22">
        <v>7.625</v>
      </c>
    </row>
    <row r="16" spans="1:7" x14ac:dyDescent="0.2">
      <c r="A16" s="21" t="s">
        <v>1085</v>
      </c>
      <c r="B16" s="21" t="s">
        <v>1086</v>
      </c>
      <c r="C16" s="21" t="s">
        <v>73</v>
      </c>
      <c r="D16" s="24">
        <v>150</v>
      </c>
      <c r="E16" s="22">
        <v>1498.8056802999999</v>
      </c>
      <c r="F16" s="23">
        <v>2.2932523293140599</v>
      </c>
      <c r="G16" s="22">
        <v>7.76</v>
      </c>
    </row>
    <row r="17" spans="1:9" x14ac:dyDescent="0.2">
      <c r="A17" s="21" t="s">
        <v>1087</v>
      </c>
      <c r="B17" s="21" t="s">
        <v>1088</v>
      </c>
      <c r="C17" s="21" t="s">
        <v>73</v>
      </c>
      <c r="D17" s="24">
        <v>110</v>
      </c>
      <c r="E17" s="22">
        <v>1182.4656716</v>
      </c>
      <c r="F17" s="23">
        <v>1.80923530740012</v>
      </c>
      <c r="G17" s="22">
        <v>7.75</v>
      </c>
    </row>
    <row r="18" spans="1:9" x14ac:dyDescent="0.2">
      <c r="A18" s="21" t="s">
        <v>1115</v>
      </c>
      <c r="B18" s="21" t="s">
        <v>1116</v>
      </c>
      <c r="C18" s="21" t="s">
        <v>857</v>
      </c>
      <c r="D18" s="24">
        <v>100</v>
      </c>
      <c r="E18" s="22">
        <v>1027.5530928999999</v>
      </c>
      <c r="F18" s="23">
        <v>1.57221083076969</v>
      </c>
      <c r="G18" s="22">
        <v>7.6725000000000003</v>
      </c>
    </row>
    <row r="19" spans="1:9" x14ac:dyDescent="0.2">
      <c r="A19" s="21" t="s">
        <v>1117</v>
      </c>
      <c r="B19" s="21" t="s">
        <v>1118</v>
      </c>
      <c r="C19" s="21" t="s">
        <v>73</v>
      </c>
      <c r="D19" s="24">
        <v>50</v>
      </c>
      <c r="E19" s="22">
        <v>543.64981509999996</v>
      </c>
      <c r="F19" s="23">
        <v>0.831813103723818</v>
      </c>
      <c r="G19" s="22">
        <v>7.7149999999999999</v>
      </c>
    </row>
    <row r="20" spans="1:9" x14ac:dyDescent="0.2">
      <c r="A20" s="21" t="s">
        <v>1083</v>
      </c>
      <c r="B20" s="21" t="s">
        <v>1084</v>
      </c>
      <c r="C20" s="21" t="s">
        <v>73</v>
      </c>
      <c r="D20" s="24">
        <v>50</v>
      </c>
      <c r="E20" s="22">
        <v>543.28321919999996</v>
      </c>
      <c r="F20" s="23">
        <v>0.83125219251788796</v>
      </c>
      <c r="G20" s="22">
        <v>7.7949999999999999</v>
      </c>
    </row>
    <row r="21" spans="1:9" x14ac:dyDescent="0.2">
      <c r="A21" s="21" t="s">
        <v>1069</v>
      </c>
      <c r="B21" s="21" t="s">
        <v>1070</v>
      </c>
      <c r="C21" s="21" t="s">
        <v>73</v>
      </c>
      <c r="D21" s="24">
        <v>50</v>
      </c>
      <c r="E21" s="22">
        <v>522.85227050000003</v>
      </c>
      <c r="F21" s="23">
        <v>0.7999917554164</v>
      </c>
      <c r="G21" s="22">
        <v>7.5301</v>
      </c>
    </row>
    <row r="22" spans="1:9" x14ac:dyDescent="0.2">
      <c r="A22" s="21" t="s">
        <v>1119</v>
      </c>
      <c r="B22" s="21" t="s">
        <v>1120</v>
      </c>
      <c r="C22" s="21" t="s">
        <v>73</v>
      </c>
      <c r="D22" s="24">
        <v>50</v>
      </c>
      <c r="E22" s="22">
        <v>511.5581148</v>
      </c>
      <c r="F22" s="23">
        <v>0.78271109708484299</v>
      </c>
      <c r="G22" s="22">
        <v>7.6950000000000003</v>
      </c>
    </row>
    <row r="23" spans="1:9" x14ac:dyDescent="0.2">
      <c r="A23" s="20" t="s">
        <v>25</v>
      </c>
      <c r="B23" s="20"/>
      <c r="C23" s="20"/>
      <c r="D23" s="20"/>
      <c r="E23" s="25">
        <f>SUM(E6:E22)</f>
        <v>38606.221325899998</v>
      </c>
      <c r="F23" s="26">
        <f>SUM(F6:F22)</f>
        <v>59.069569955134774</v>
      </c>
      <c r="G23" s="25"/>
      <c r="H23" s="14"/>
      <c r="I23" s="14"/>
    </row>
    <row r="24" spans="1:9" x14ac:dyDescent="0.2">
      <c r="A24" s="21"/>
      <c r="B24" s="21"/>
      <c r="C24" s="21"/>
      <c r="D24" s="21"/>
      <c r="E24" s="22"/>
      <c r="F24" s="23"/>
      <c r="G24" s="22"/>
    </row>
    <row r="25" spans="1:9" x14ac:dyDescent="0.2">
      <c r="A25" s="20" t="s">
        <v>43</v>
      </c>
      <c r="B25" s="21"/>
      <c r="C25" s="21"/>
      <c r="D25" s="21"/>
      <c r="E25" s="22"/>
      <c r="F25" s="23"/>
      <c r="G25" s="22"/>
    </row>
    <row r="26" spans="1:9" x14ac:dyDescent="0.2">
      <c r="A26" s="20" t="s">
        <v>44</v>
      </c>
      <c r="B26" s="21"/>
      <c r="C26" s="21"/>
      <c r="D26" s="21"/>
      <c r="E26" s="22"/>
      <c r="F26" s="23"/>
      <c r="G26" s="22"/>
    </row>
    <row r="27" spans="1:9" x14ac:dyDescent="0.2">
      <c r="A27" s="21" t="s">
        <v>980</v>
      </c>
      <c r="B27" s="21" t="s">
        <v>981</v>
      </c>
      <c r="C27" s="21" t="s">
        <v>48</v>
      </c>
      <c r="D27" s="24">
        <v>500</v>
      </c>
      <c r="E27" s="22">
        <v>2463.4899999999998</v>
      </c>
      <c r="F27" s="23">
        <v>3.76927059658001</v>
      </c>
      <c r="G27" s="22">
        <v>7.3101000000000003</v>
      </c>
    </row>
    <row r="28" spans="1:9" x14ac:dyDescent="0.2">
      <c r="A28" s="21" t="s">
        <v>966</v>
      </c>
      <c r="B28" s="21" t="s">
        <v>967</v>
      </c>
      <c r="C28" s="21" t="s">
        <v>48</v>
      </c>
      <c r="D28" s="24">
        <v>500</v>
      </c>
      <c r="E28" s="22">
        <v>2452.7600000000002</v>
      </c>
      <c r="F28" s="23">
        <v>3.7528531264456402</v>
      </c>
      <c r="G28" s="22">
        <v>7.3998999999999997</v>
      </c>
    </row>
    <row r="29" spans="1:9" x14ac:dyDescent="0.2">
      <c r="A29" s="21" t="s">
        <v>1121</v>
      </c>
      <c r="B29" s="21" t="s">
        <v>1122</v>
      </c>
      <c r="C29" s="21" t="s">
        <v>48</v>
      </c>
      <c r="D29" s="24">
        <v>500</v>
      </c>
      <c r="E29" s="22">
        <v>2337.5500000000002</v>
      </c>
      <c r="F29" s="23">
        <v>3.5765757048072402</v>
      </c>
      <c r="G29" s="22">
        <v>7.71</v>
      </c>
    </row>
    <row r="30" spans="1:9" x14ac:dyDescent="0.2">
      <c r="A30" s="21" t="s">
        <v>976</v>
      </c>
      <c r="B30" s="21" t="s">
        <v>977</v>
      </c>
      <c r="C30" s="21" t="s">
        <v>54</v>
      </c>
      <c r="D30" s="24">
        <v>500</v>
      </c>
      <c r="E30" s="22">
        <v>2335.3074999999999</v>
      </c>
      <c r="F30" s="23">
        <v>3.5731445606528802</v>
      </c>
      <c r="G30" s="22">
        <v>7.73</v>
      </c>
    </row>
    <row r="31" spans="1:9" x14ac:dyDescent="0.2">
      <c r="A31" s="20" t="s">
        <v>25</v>
      </c>
      <c r="B31" s="20"/>
      <c r="C31" s="20"/>
      <c r="D31" s="20"/>
      <c r="E31" s="25">
        <f>SUM(E26:E30)</f>
        <v>9589.1075000000001</v>
      </c>
      <c r="F31" s="26">
        <f>SUM(F26:F30)</f>
        <v>14.671843988485771</v>
      </c>
      <c r="G31" s="25"/>
      <c r="H31" s="14"/>
      <c r="I31" s="14"/>
    </row>
    <row r="32" spans="1:9" x14ac:dyDescent="0.2">
      <c r="A32" s="21"/>
      <c r="B32" s="21"/>
      <c r="C32" s="21"/>
      <c r="D32" s="21"/>
      <c r="E32" s="22"/>
      <c r="F32" s="23"/>
      <c r="G32" s="22"/>
    </row>
    <row r="33" spans="1:9" x14ac:dyDescent="0.2">
      <c r="A33" s="20" t="s">
        <v>67</v>
      </c>
      <c r="B33" s="21"/>
      <c r="C33" s="21"/>
      <c r="D33" s="21"/>
      <c r="E33" s="22"/>
      <c r="F33" s="23"/>
      <c r="G33" s="22"/>
    </row>
    <row r="34" spans="1:9" x14ac:dyDescent="0.2">
      <c r="A34" s="21" t="s">
        <v>1044</v>
      </c>
      <c r="B34" s="21" t="s">
        <v>1045</v>
      </c>
      <c r="C34" s="21" t="s">
        <v>68</v>
      </c>
      <c r="D34" s="24">
        <v>12500000</v>
      </c>
      <c r="E34" s="22">
        <v>12679.681944399999</v>
      </c>
      <c r="F34" s="23">
        <v>19.400587104885101</v>
      </c>
      <c r="G34" s="22">
        <v>7.4115816210125098</v>
      </c>
    </row>
    <row r="35" spans="1:9" x14ac:dyDescent="0.2">
      <c r="A35" s="21" t="s">
        <v>1123</v>
      </c>
      <c r="B35" s="21" t="s">
        <v>1124</v>
      </c>
      <c r="C35" s="21" t="s">
        <v>68</v>
      </c>
      <c r="D35" s="24">
        <v>2502400</v>
      </c>
      <c r="E35" s="22">
        <v>2408.5650049999999</v>
      </c>
      <c r="F35" s="23">
        <v>3.6852324358118298</v>
      </c>
      <c r="G35" s="22">
        <v>7.3108576880499996</v>
      </c>
    </row>
    <row r="36" spans="1:9" x14ac:dyDescent="0.2">
      <c r="A36" s="20" t="s">
        <v>25</v>
      </c>
      <c r="B36" s="20"/>
      <c r="C36" s="20"/>
      <c r="D36" s="20"/>
      <c r="E36" s="25">
        <f>SUM(E34:E35)</f>
        <v>15088.2469494</v>
      </c>
      <c r="F36" s="26">
        <f>SUM(F34:F35)</f>
        <v>23.085819540696932</v>
      </c>
      <c r="G36" s="25"/>
      <c r="H36" s="14"/>
      <c r="I36" s="14"/>
    </row>
    <row r="37" spans="1:9" x14ac:dyDescent="0.2">
      <c r="A37" s="21"/>
      <c r="B37" s="21"/>
      <c r="C37" s="21"/>
      <c r="D37" s="21"/>
      <c r="E37" s="22"/>
      <c r="F37" s="23"/>
      <c r="G37" s="22"/>
    </row>
    <row r="38" spans="1:9" x14ac:dyDescent="0.2">
      <c r="A38" s="20" t="s">
        <v>918</v>
      </c>
      <c r="B38" s="21"/>
      <c r="C38" s="21"/>
      <c r="D38" s="21"/>
      <c r="E38" s="22"/>
      <c r="F38" s="23"/>
      <c r="G38" s="22"/>
    </row>
    <row r="39" spans="1:9" x14ac:dyDescent="0.2">
      <c r="A39" s="21" t="s">
        <v>919</v>
      </c>
      <c r="B39" s="21" t="s">
        <v>920</v>
      </c>
      <c r="C39" s="21" t="s">
        <v>921</v>
      </c>
      <c r="D39" s="24">
        <v>1762.3119999999999</v>
      </c>
      <c r="E39" s="22">
        <v>176.96716090000001</v>
      </c>
      <c r="F39" s="23">
        <v>0.27076915925805001</v>
      </c>
      <c r="G39" s="22">
        <v>7.26</v>
      </c>
    </row>
    <row r="40" spans="1:9" x14ac:dyDescent="0.2">
      <c r="A40" s="20" t="s">
        <v>25</v>
      </c>
      <c r="B40" s="20"/>
      <c r="C40" s="20"/>
      <c r="D40" s="20"/>
      <c r="E40" s="25">
        <f>SUM(E39:E39)</f>
        <v>176.96716090000001</v>
      </c>
      <c r="F40" s="26">
        <f>SUM(F39:F39)</f>
        <v>0.27076915925805001</v>
      </c>
      <c r="G40" s="25"/>
      <c r="H40" s="14"/>
      <c r="I40" s="14"/>
    </row>
    <row r="41" spans="1:9" x14ac:dyDescent="0.2">
      <c r="A41" s="21"/>
      <c r="B41" s="21"/>
      <c r="C41" s="21"/>
      <c r="D41" s="21"/>
      <c r="E41" s="22"/>
      <c r="F41" s="23"/>
      <c r="G41" s="22"/>
    </row>
    <row r="42" spans="1:9" x14ac:dyDescent="0.2">
      <c r="A42" s="20" t="s">
        <v>26</v>
      </c>
      <c r="B42" s="20"/>
      <c r="C42" s="20"/>
      <c r="D42" s="20"/>
      <c r="E42" s="25">
        <f>E23+E31+E36+E40</f>
        <v>63460.542936199992</v>
      </c>
      <c r="F42" s="26">
        <f>F23+F31+F36+F40</f>
        <v>97.098002643575526</v>
      </c>
      <c r="G42" s="25"/>
      <c r="H42" s="14"/>
      <c r="I42" s="14"/>
    </row>
    <row r="43" spans="1:9" x14ac:dyDescent="0.2">
      <c r="A43" s="20"/>
      <c r="B43" s="20"/>
      <c r="C43" s="20"/>
      <c r="D43" s="20"/>
      <c r="E43" s="25"/>
      <c r="F43" s="26"/>
      <c r="G43" s="25"/>
      <c r="H43" s="14"/>
      <c r="I43" s="14"/>
    </row>
    <row r="44" spans="1:9" x14ac:dyDescent="0.2">
      <c r="A44" s="20" t="s">
        <v>28</v>
      </c>
      <c r="B44" s="20"/>
      <c r="C44" s="20"/>
      <c r="D44" s="20"/>
      <c r="E44" s="25">
        <f>E46-(E23+E31+E36+E40)</f>
        <v>1896.6644300000044</v>
      </c>
      <c r="F44" s="26">
        <f>F46-(F23+F31+F36+F40)</f>
        <v>2.9019973564244737</v>
      </c>
      <c r="G44" s="25"/>
      <c r="H44" s="14"/>
      <c r="I44" s="14"/>
    </row>
    <row r="45" spans="1:9" x14ac:dyDescent="0.2">
      <c r="A45" s="20"/>
      <c r="B45" s="20"/>
      <c r="C45" s="20"/>
      <c r="D45" s="20"/>
      <c r="E45" s="25"/>
      <c r="F45" s="26"/>
      <c r="G45" s="25"/>
      <c r="H45" s="14"/>
      <c r="I45" s="14"/>
    </row>
    <row r="46" spans="1:9" x14ac:dyDescent="0.2">
      <c r="A46" s="27" t="s">
        <v>27</v>
      </c>
      <c r="B46" s="27"/>
      <c r="C46" s="27"/>
      <c r="D46" s="27"/>
      <c r="E46" s="28">
        <v>65357.207366199997</v>
      </c>
      <c r="F46" s="29">
        <v>100</v>
      </c>
      <c r="G46" s="28"/>
      <c r="H46" s="14"/>
      <c r="I46" s="14"/>
    </row>
    <row r="48" spans="1:9" x14ac:dyDescent="0.2">
      <c r="A48" s="14" t="s">
        <v>31</v>
      </c>
    </row>
    <row r="49" spans="1:4" x14ac:dyDescent="0.2">
      <c r="A49" s="14" t="s">
        <v>922</v>
      </c>
    </row>
    <row r="51" spans="1:4" x14ac:dyDescent="0.2">
      <c r="A51" s="14" t="s">
        <v>32</v>
      </c>
    </row>
    <row r="52" spans="1:4" x14ac:dyDescent="0.2">
      <c r="A52" s="14" t="s">
        <v>33</v>
      </c>
    </row>
    <row r="53" spans="1:4" x14ac:dyDescent="0.2">
      <c r="A53" s="14" t="s">
        <v>34</v>
      </c>
      <c r="B53" s="14"/>
      <c r="C53" s="30" t="s">
        <v>36</v>
      </c>
      <c r="D53" s="14" t="s">
        <v>35</v>
      </c>
    </row>
    <row r="54" spans="1:4" x14ac:dyDescent="0.2">
      <c r="A54" s="7" t="s">
        <v>71</v>
      </c>
      <c r="C54" s="31">
        <v>19.279499999999999</v>
      </c>
      <c r="D54" s="31">
        <v>19.8232</v>
      </c>
    </row>
    <row r="55" spans="1:4" x14ac:dyDescent="0.2">
      <c r="A55" s="7" t="s">
        <v>79</v>
      </c>
      <c r="C55" s="31">
        <v>10.4146</v>
      </c>
      <c r="D55" s="31">
        <v>10.453900000000001</v>
      </c>
    </row>
    <row r="56" spans="1:4" x14ac:dyDescent="0.2">
      <c r="A56" s="7" t="s">
        <v>72</v>
      </c>
      <c r="C56" s="31">
        <v>20.003</v>
      </c>
      <c r="D56" s="31">
        <v>20.601400000000002</v>
      </c>
    </row>
    <row r="57" spans="1:4" x14ac:dyDescent="0.2">
      <c r="A57" s="7" t="s">
        <v>80</v>
      </c>
      <c r="C57" s="31">
        <v>10.940200000000001</v>
      </c>
      <c r="D57" s="31">
        <v>11.011699999999999</v>
      </c>
    </row>
    <row r="59" spans="1:4" x14ac:dyDescent="0.2">
      <c r="A59" s="14" t="s">
        <v>938</v>
      </c>
    </row>
    <row r="60" spans="1:4" x14ac:dyDescent="0.2">
      <c r="A60" s="95" t="s">
        <v>64</v>
      </c>
      <c r="B60" s="96"/>
      <c r="C60" s="34" t="s">
        <v>65</v>
      </c>
    </row>
    <row r="61" spans="1:4" x14ac:dyDescent="0.2">
      <c r="A61" s="91" t="s">
        <v>79</v>
      </c>
      <c r="B61" s="92"/>
      <c r="C61" s="35">
        <v>0.25</v>
      </c>
    </row>
    <row r="62" spans="1:4" x14ac:dyDescent="0.2">
      <c r="A62" s="91" t="s">
        <v>80</v>
      </c>
      <c r="B62" s="92"/>
      <c r="C62" s="35">
        <v>0.25</v>
      </c>
    </row>
    <row r="63" spans="1:4" x14ac:dyDescent="0.2">
      <c r="A63" s="7" t="s">
        <v>66</v>
      </c>
    </row>
    <row r="64" spans="1:4" x14ac:dyDescent="0.2">
      <c r="A64" s="7" t="s">
        <v>37</v>
      </c>
    </row>
    <row r="66" spans="1:5" x14ac:dyDescent="0.2">
      <c r="A66" s="14" t="s">
        <v>939</v>
      </c>
      <c r="D66" s="32">
        <v>3.4593588182119999</v>
      </c>
      <c r="E66" s="10" t="s">
        <v>40</v>
      </c>
    </row>
    <row r="68" spans="1:5" x14ac:dyDescent="0.2">
      <c r="A68" s="14" t="s">
        <v>840</v>
      </c>
      <c r="D68" s="30" t="s">
        <v>39</v>
      </c>
    </row>
    <row r="70" spans="1:5" x14ac:dyDescent="0.2">
      <c r="A70" s="14" t="s">
        <v>940</v>
      </c>
    </row>
    <row r="71" spans="1:5" ht="15" x14ac:dyDescent="0.25">
      <c r="A71" s="71"/>
    </row>
    <row r="72" spans="1:5" x14ac:dyDescent="0.2">
      <c r="A72" s="53" t="s">
        <v>804</v>
      </c>
    </row>
    <row r="73" spans="1:5" x14ac:dyDescent="0.2">
      <c r="A73" s="54"/>
    </row>
    <row r="74" spans="1:5" x14ac:dyDescent="0.2">
      <c r="A74" s="55"/>
    </row>
    <row r="75" spans="1:5" x14ac:dyDescent="0.2">
      <c r="A75" s="55"/>
    </row>
    <row r="76" spans="1:5" x14ac:dyDescent="0.2">
      <c r="A76" s="55"/>
    </row>
    <row r="77" spans="1:5" x14ac:dyDescent="0.2">
      <c r="A77" s="55"/>
    </row>
    <row r="78" spans="1:5" x14ac:dyDescent="0.2">
      <c r="A78" s="55"/>
    </row>
    <row r="79" spans="1:5" x14ac:dyDescent="0.2">
      <c r="A79" s="55"/>
    </row>
    <row r="80" spans="1:5" x14ac:dyDescent="0.2">
      <c r="A80" s="55"/>
    </row>
    <row r="81" spans="1:1" x14ac:dyDescent="0.2">
      <c r="A81" s="55"/>
    </row>
    <row r="82" spans="1:1" x14ac:dyDescent="0.2">
      <c r="A82" s="55"/>
    </row>
    <row r="83" spans="1:1" x14ac:dyDescent="0.2">
      <c r="A83" s="55"/>
    </row>
    <row r="84" spans="1:1" x14ac:dyDescent="0.2">
      <c r="A84" s="55"/>
    </row>
    <row r="85" spans="1:1" x14ac:dyDescent="0.2">
      <c r="A85" s="55"/>
    </row>
    <row r="86" spans="1:1" x14ac:dyDescent="0.2">
      <c r="A86" s="53" t="s">
        <v>1125</v>
      </c>
    </row>
    <row r="87" spans="1:1" x14ac:dyDescent="0.2">
      <c r="A87" s="55"/>
    </row>
    <row r="88" spans="1:1" x14ac:dyDescent="0.2">
      <c r="A88" s="53" t="s">
        <v>805</v>
      </c>
    </row>
    <row r="89" spans="1:1" x14ac:dyDescent="0.2">
      <c r="A89" s="55"/>
    </row>
    <row r="90" spans="1:1" x14ac:dyDescent="0.2">
      <c r="A90" s="55"/>
    </row>
    <row r="91" spans="1:1" x14ac:dyDescent="0.2">
      <c r="A91" s="55"/>
    </row>
    <row r="92" spans="1:1" x14ac:dyDescent="0.2">
      <c r="A92" s="55"/>
    </row>
    <row r="93" spans="1:1" x14ac:dyDescent="0.2">
      <c r="A93" s="55"/>
    </row>
    <row r="94" spans="1:1" x14ac:dyDescent="0.2">
      <c r="A94" s="55"/>
    </row>
    <row r="95" spans="1:1" x14ac:dyDescent="0.2">
      <c r="A95" s="55"/>
    </row>
    <row r="96" spans="1:1" x14ac:dyDescent="0.2">
      <c r="A96" s="55"/>
    </row>
    <row r="97" spans="1:1" x14ac:dyDescent="0.2">
      <c r="A97" s="55"/>
    </row>
    <row r="98" spans="1:1" x14ac:dyDescent="0.2">
      <c r="A98" s="55"/>
    </row>
    <row r="99" spans="1:1" x14ac:dyDescent="0.2">
      <c r="A99" s="55"/>
    </row>
    <row r="100" spans="1:1" x14ac:dyDescent="0.2">
      <c r="A100" s="55"/>
    </row>
    <row r="101" spans="1:1" x14ac:dyDescent="0.2">
      <c r="A101" s="55"/>
    </row>
    <row r="102" spans="1:1" x14ac:dyDescent="0.2">
      <c r="A102" s="55"/>
    </row>
    <row r="103" spans="1:1" x14ac:dyDescent="0.2">
      <c r="A103" s="55"/>
    </row>
    <row r="104" spans="1:1" x14ac:dyDescent="0.2">
      <c r="A104" s="55"/>
    </row>
    <row r="105" spans="1:1" x14ac:dyDescent="0.2">
      <c r="A105" s="54"/>
    </row>
  </sheetData>
  <mergeCells count="4">
    <mergeCell ref="A1:G1"/>
    <mergeCell ref="A60:B60"/>
    <mergeCell ref="A61:B61"/>
    <mergeCell ref="A62:B62"/>
  </mergeCells>
  <conditionalFormatting sqref="F2:F3">
    <cfRule type="cellIs" dxfId="71" priority="2" stopIfTrue="1" operator="between">
      <formula>0.009</formula>
      <formula>-0.009</formula>
    </cfRule>
  </conditionalFormatting>
  <conditionalFormatting sqref="F5:F65537">
    <cfRule type="cellIs" dxfId="7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workbookViewId="0">
      <selection sqref="A1:G1"/>
    </sheetView>
  </sheetViews>
  <sheetFormatPr defaultColWidth="9.140625" defaultRowHeight="11.25" x14ac:dyDescent="0.2"/>
  <cols>
    <col min="1" max="1" width="36.85546875" style="7" bestFit="1" customWidth="1"/>
    <col min="2" max="2" width="23.42578125" style="7" bestFit="1" customWidth="1"/>
    <col min="3" max="3" width="24.7109375" style="7" bestFit="1" customWidth="1"/>
    <col min="4" max="4" width="15.28515625" style="7" bestFit="1" customWidth="1"/>
    <col min="5" max="5" width="22.85546875" style="10" customWidth="1"/>
    <col min="6" max="6" width="13.5703125" style="11" bestFit="1" customWidth="1"/>
    <col min="7" max="7" width="6.85546875" style="10" customWidth="1"/>
    <col min="8" max="16384" width="9.140625" style="7"/>
  </cols>
  <sheetData>
    <row r="1" spans="1:9" s="1" customFormat="1" ht="15" x14ac:dyDescent="0.2">
      <c r="A1" s="93" t="s">
        <v>1126</v>
      </c>
      <c r="B1" s="94"/>
      <c r="C1" s="94"/>
      <c r="D1" s="94"/>
      <c r="E1" s="94"/>
      <c r="F1" s="94"/>
      <c r="G1" s="94"/>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30</v>
      </c>
      <c r="D4" s="13" t="s">
        <v>1</v>
      </c>
      <c r="E4" s="50" t="s">
        <v>6</v>
      </c>
      <c r="F4" s="12" t="s">
        <v>3</v>
      </c>
      <c r="G4" s="12" t="s">
        <v>5</v>
      </c>
    </row>
    <row r="5" spans="1:9" x14ac:dyDescent="0.2">
      <c r="A5" s="16" t="s">
        <v>43</v>
      </c>
      <c r="B5" s="17"/>
      <c r="C5" s="17"/>
      <c r="D5" s="17"/>
      <c r="E5" s="18"/>
      <c r="F5" s="19"/>
      <c r="G5" s="18"/>
    </row>
    <row r="6" spans="1:9" x14ac:dyDescent="0.2">
      <c r="A6" s="20" t="s">
        <v>60</v>
      </c>
      <c r="B6" s="21"/>
      <c r="C6" s="21"/>
      <c r="D6" s="21"/>
      <c r="E6" s="22"/>
      <c r="F6" s="23"/>
      <c r="G6" s="22"/>
    </row>
    <row r="7" spans="1:9" x14ac:dyDescent="0.2">
      <c r="A7" s="21" t="s">
        <v>948</v>
      </c>
      <c r="B7" s="21" t="s">
        <v>949</v>
      </c>
      <c r="C7" s="21" t="s">
        <v>68</v>
      </c>
      <c r="D7" s="24">
        <v>7500000</v>
      </c>
      <c r="E7" s="22">
        <v>7491.5625</v>
      </c>
      <c r="F7" s="23">
        <v>57.782083710707397</v>
      </c>
      <c r="G7" s="22">
        <v>6.8514999999999997</v>
      </c>
    </row>
    <row r="8" spans="1:9" x14ac:dyDescent="0.2">
      <c r="A8" s="20" t="s">
        <v>25</v>
      </c>
      <c r="B8" s="20"/>
      <c r="C8" s="20"/>
      <c r="D8" s="20"/>
      <c r="E8" s="25">
        <f>SUM(E6:E7)</f>
        <v>7491.5625</v>
      </c>
      <c r="F8" s="26">
        <f>SUM(F6:F7)</f>
        <v>57.782083710707397</v>
      </c>
      <c r="G8" s="25"/>
      <c r="H8" s="14"/>
      <c r="I8" s="14"/>
    </row>
    <row r="9" spans="1:9" x14ac:dyDescent="0.2">
      <c r="A9" s="21"/>
      <c r="B9" s="21"/>
      <c r="C9" s="21"/>
      <c r="D9" s="21"/>
      <c r="E9" s="22"/>
      <c r="F9" s="23"/>
      <c r="G9" s="22"/>
    </row>
    <row r="10" spans="1:9" x14ac:dyDescent="0.2">
      <c r="A10" s="20" t="s">
        <v>67</v>
      </c>
      <c r="B10" s="21"/>
      <c r="C10" s="21"/>
      <c r="D10" s="21"/>
      <c r="E10" s="22"/>
      <c r="F10" s="23"/>
      <c r="G10" s="22"/>
    </row>
    <row r="11" spans="1:9" x14ac:dyDescent="0.2">
      <c r="A11" s="21" t="s">
        <v>1044</v>
      </c>
      <c r="B11" s="21" t="s">
        <v>1045</v>
      </c>
      <c r="C11" s="21" t="s">
        <v>68</v>
      </c>
      <c r="D11" s="24">
        <v>2500000</v>
      </c>
      <c r="E11" s="22">
        <v>2535.9363889000001</v>
      </c>
      <c r="F11" s="23">
        <v>19.559563002838001</v>
      </c>
      <c r="G11" s="22">
        <v>7.4115816210125098</v>
      </c>
    </row>
    <row r="12" spans="1:9" x14ac:dyDescent="0.2">
      <c r="A12" s="21" t="s">
        <v>1038</v>
      </c>
      <c r="B12" s="21" t="s">
        <v>1039</v>
      </c>
      <c r="C12" s="21" t="s">
        <v>68</v>
      </c>
      <c r="D12" s="24">
        <v>500000</v>
      </c>
      <c r="E12" s="22">
        <v>514.64824999999996</v>
      </c>
      <c r="F12" s="23">
        <v>3.9694587428282202</v>
      </c>
      <c r="G12" s="22">
        <v>8.0151831857972908</v>
      </c>
    </row>
    <row r="13" spans="1:9" x14ac:dyDescent="0.2">
      <c r="A13" s="20" t="s">
        <v>25</v>
      </c>
      <c r="B13" s="20"/>
      <c r="C13" s="20"/>
      <c r="D13" s="20"/>
      <c r="E13" s="25">
        <f>SUM(E11:E12)</f>
        <v>3050.5846388999998</v>
      </c>
      <c r="F13" s="26">
        <f>SUM(F11:F12)</f>
        <v>23.529021745666221</v>
      </c>
      <c r="G13" s="25"/>
      <c r="H13" s="14"/>
      <c r="I13" s="14"/>
    </row>
    <row r="14" spans="1:9" x14ac:dyDescent="0.2">
      <c r="A14" s="21"/>
      <c r="B14" s="21"/>
      <c r="C14" s="21"/>
      <c r="D14" s="21"/>
      <c r="E14" s="22"/>
      <c r="F14" s="23"/>
      <c r="G14" s="22"/>
    </row>
    <row r="15" spans="1:9" x14ac:dyDescent="0.2">
      <c r="A15" s="20" t="s">
        <v>26</v>
      </c>
      <c r="B15" s="20"/>
      <c r="C15" s="20"/>
      <c r="D15" s="20"/>
      <c r="E15" s="25">
        <f>E8+E13</f>
        <v>10542.1471389</v>
      </c>
      <c r="F15" s="26">
        <f>F8+F13</f>
        <v>81.31110545637361</v>
      </c>
      <c r="G15" s="25"/>
      <c r="H15" s="14"/>
      <c r="I15" s="14"/>
    </row>
    <row r="16" spans="1:9" x14ac:dyDescent="0.2">
      <c r="A16" s="20"/>
      <c r="B16" s="20"/>
      <c r="C16" s="20"/>
      <c r="D16" s="20"/>
      <c r="E16" s="25"/>
      <c r="F16" s="26"/>
      <c r="G16" s="25"/>
      <c r="H16" s="14"/>
      <c r="I16" s="14"/>
    </row>
    <row r="17" spans="1:9" x14ac:dyDescent="0.2">
      <c r="A17" s="20" t="s">
        <v>28</v>
      </c>
      <c r="B17" s="20"/>
      <c r="C17" s="20"/>
      <c r="D17" s="20"/>
      <c r="E17" s="25">
        <f>E19-(E8+E13)</f>
        <v>2423.0524851000009</v>
      </c>
      <c r="F17" s="26">
        <f>F19-(F8+F13)</f>
        <v>18.68889454362639</v>
      </c>
      <c r="G17" s="25"/>
      <c r="H17" s="14"/>
      <c r="I17" s="14"/>
    </row>
    <row r="18" spans="1:9" x14ac:dyDescent="0.2">
      <c r="A18" s="20"/>
      <c r="B18" s="20"/>
      <c r="C18" s="20"/>
      <c r="D18" s="20"/>
      <c r="E18" s="25"/>
      <c r="F18" s="26"/>
      <c r="G18" s="25"/>
      <c r="H18" s="14"/>
      <c r="I18" s="14"/>
    </row>
    <row r="19" spans="1:9" x14ac:dyDescent="0.2">
      <c r="A19" s="27" t="s">
        <v>27</v>
      </c>
      <c r="B19" s="27"/>
      <c r="C19" s="27"/>
      <c r="D19" s="27"/>
      <c r="E19" s="28">
        <v>12965.199624000001</v>
      </c>
      <c r="F19" s="29">
        <v>100</v>
      </c>
      <c r="G19" s="28"/>
      <c r="H19" s="14"/>
      <c r="I19" s="14"/>
    </row>
    <row r="21" spans="1:9" x14ac:dyDescent="0.2">
      <c r="A21" s="14" t="s">
        <v>32</v>
      </c>
    </row>
    <row r="22" spans="1:9" x14ac:dyDescent="0.2">
      <c r="A22" s="14" t="s">
        <v>33</v>
      </c>
    </row>
    <row r="23" spans="1:9" x14ac:dyDescent="0.2">
      <c r="A23" s="14" t="s">
        <v>34</v>
      </c>
      <c r="B23" s="14"/>
      <c r="C23" s="30" t="s">
        <v>36</v>
      </c>
      <c r="D23" s="14" t="s">
        <v>35</v>
      </c>
    </row>
    <row r="24" spans="1:9" x14ac:dyDescent="0.2">
      <c r="A24" s="7" t="s">
        <v>1127</v>
      </c>
      <c r="C24" s="31">
        <v>51.251399999999997</v>
      </c>
      <c r="D24" s="31">
        <v>52.201700000000002</v>
      </c>
    </row>
    <row r="25" spans="1:9" x14ac:dyDescent="0.2">
      <c r="A25" s="7" t="s">
        <v>1128</v>
      </c>
      <c r="C25" s="31">
        <v>10.289</v>
      </c>
      <c r="D25" s="31">
        <v>10.292299999999999</v>
      </c>
    </row>
    <row r="26" spans="1:9" x14ac:dyDescent="0.2">
      <c r="A26" s="7" t="s">
        <v>1129</v>
      </c>
      <c r="C26" s="31">
        <v>55.558599999999998</v>
      </c>
      <c r="D26" s="31">
        <v>56.730400000000003</v>
      </c>
    </row>
    <row r="27" spans="1:9" x14ac:dyDescent="0.2">
      <c r="A27" s="7" t="s">
        <v>1130</v>
      </c>
      <c r="C27" s="31">
        <v>11.598800000000001</v>
      </c>
      <c r="D27" s="31">
        <v>11.5898</v>
      </c>
    </row>
    <row r="29" spans="1:9" x14ac:dyDescent="0.2">
      <c r="A29" s="14" t="s">
        <v>938</v>
      </c>
    </row>
    <row r="30" spans="1:9" x14ac:dyDescent="0.2">
      <c r="A30" s="95" t="s">
        <v>64</v>
      </c>
      <c r="B30" s="96"/>
      <c r="C30" s="34" t="s">
        <v>65</v>
      </c>
    </row>
    <row r="31" spans="1:9" x14ac:dyDescent="0.2">
      <c r="A31" s="91" t="s">
        <v>1128</v>
      </c>
      <c r="B31" s="92"/>
      <c r="C31" s="35">
        <v>0.185</v>
      </c>
    </row>
    <row r="32" spans="1:9" x14ac:dyDescent="0.2">
      <c r="A32" s="91" t="s">
        <v>1130</v>
      </c>
      <c r="B32" s="92"/>
      <c r="C32" s="35">
        <v>0.25</v>
      </c>
    </row>
    <row r="33" spans="1:7" x14ac:dyDescent="0.2">
      <c r="A33" s="7" t="s">
        <v>66</v>
      </c>
    </row>
    <row r="34" spans="1:7" x14ac:dyDescent="0.2">
      <c r="A34" s="7" t="s">
        <v>37</v>
      </c>
    </row>
    <row r="36" spans="1:7" x14ac:dyDescent="0.2">
      <c r="A36" s="14" t="s">
        <v>939</v>
      </c>
      <c r="D36" s="32">
        <v>2.2942531575227401</v>
      </c>
      <c r="E36" s="10" t="s">
        <v>40</v>
      </c>
    </row>
    <row r="38" spans="1:7" x14ac:dyDescent="0.2">
      <c r="A38" s="14" t="s">
        <v>840</v>
      </c>
      <c r="D38" s="30" t="s">
        <v>39</v>
      </c>
    </row>
    <row r="40" spans="1:7" x14ac:dyDescent="0.2">
      <c r="A40" s="14" t="s">
        <v>940</v>
      </c>
    </row>
    <row r="41" spans="1:7" x14ac:dyDescent="0.2">
      <c r="A41" s="53"/>
      <c r="B41" s="55"/>
      <c r="C41" s="55"/>
      <c r="D41" s="55"/>
      <c r="E41" s="11"/>
      <c r="G41" s="11"/>
    </row>
    <row r="42" spans="1:7" x14ac:dyDescent="0.2">
      <c r="A42" s="53" t="s">
        <v>804</v>
      </c>
      <c r="B42" s="55"/>
      <c r="C42" s="55"/>
      <c r="D42" s="55"/>
      <c r="E42" s="11"/>
      <c r="G42" s="11"/>
    </row>
    <row r="43" spans="1:7" x14ac:dyDescent="0.2">
      <c r="A43" s="54"/>
      <c r="B43" s="55"/>
      <c r="C43" s="55"/>
      <c r="D43" s="55"/>
      <c r="E43" s="11"/>
      <c r="G43" s="11"/>
    </row>
    <row r="44" spans="1:7" x14ac:dyDescent="0.2">
      <c r="A44" s="55"/>
      <c r="B44" s="55"/>
      <c r="C44" s="55"/>
      <c r="D44" s="55"/>
      <c r="E44" s="11"/>
      <c r="G44" s="11"/>
    </row>
    <row r="45" spans="1:7" x14ac:dyDescent="0.2">
      <c r="A45" s="55"/>
      <c r="B45" s="55"/>
      <c r="C45" s="55"/>
      <c r="D45" s="55"/>
      <c r="E45" s="11"/>
      <c r="G45" s="11"/>
    </row>
    <row r="46" spans="1:7" x14ac:dyDescent="0.2">
      <c r="A46" s="55"/>
      <c r="B46" s="55"/>
      <c r="C46" s="55"/>
      <c r="D46" s="55"/>
      <c r="E46" s="11"/>
      <c r="G46" s="11"/>
    </row>
    <row r="47" spans="1:7" x14ac:dyDescent="0.2">
      <c r="A47" s="55"/>
      <c r="B47" s="55"/>
      <c r="C47" s="55"/>
      <c r="D47" s="55"/>
      <c r="E47" s="11"/>
      <c r="G47" s="11"/>
    </row>
    <row r="48" spans="1:7" x14ac:dyDescent="0.2">
      <c r="A48" s="55"/>
      <c r="B48" s="55"/>
      <c r="C48" s="55"/>
      <c r="D48" s="55"/>
      <c r="E48" s="11"/>
      <c r="G48" s="11"/>
    </row>
    <row r="49" spans="1:7" x14ac:dyDescent="0.2">
      <c r="A49" s="55"/>
      <c r="B49" s="55"/>
      <c r="C49" s="55"/>
      <c r="D49" s="55"/>
      <c r="E49" s="11"/>
      <c r="G49" s="11"/>
    </row>
    <row r="50" spans="1:7" x14ac:dyDescent="0.2">
      <c r="A50" s="55"/>
      <c r="B50" s="55"/>
      <c r="C50" s="55"/>
      <c r="D50" s="55"/>
      <c r="E50" s="11"/>
      <c r="G50" s="11"/>
    </row>
    <row r="51" spans="1:7" x14ac:dyDescent="0.2">
      <c r="A51" s="55"/>
      <c r="B51" s="55"/>
      <c r="C51" s="55"/>
      <c r="D51" s="55"/>
      <c r="E51" s="11"/>
      <c r="G51" s="11"/>
    </row>
    <row r="52" spans="1:7" x14ac:dyDescent="0.2">
      <c r="A52" s="55"/>
      <c r="B52" s="55"/>
      <c r="C52" s="55"/>
      <c r="D52" s="55"/>
      <c r="E52" s="11"/>
      <c r="G52" s="11"/>
    </row>
    <row r="53" spans="1:7" x14ac:dyDescent="0.2">
      <c r="A53" s="55"/>
      <c r="B53" s="55"/>
      <c r="C53" s="55"/>
      <c r="D53" s="55"/>
      <c r="E53" s="11"/>
      <c r="G53" s="11"/>
    </row>
    <row r="54" spans="1:7" x14ac:dyDescent="0.2">
      <c r="A54" s="55"/>
      <c r="B54" s="55"/>
      <c r="C54" s="55"/>
      <c r="D54" s="55"/>
      <c r="E54" s="11"/>
      <c r="G54" s="11"/>
    </row>
    <row r="55" spans="1:7" x14ac:dyDescent="0.2">
      <c r="A55" s="55"/>
      <c r="B55" s="55"/>
      <c r="C55" s="55"/>
      <c r="D55" s="55"/>
      <c r="E55" s="11"/>
      <c r="G55" s="11"/>
    </row>
    <row r="56" spans="1:7" x14ac:dyDescent="0.2">
      <c r="A56" s="72" t="s">
        <v>1131</v>
      </c>
      <c r="B56" s="73"/>
      <c r="C56" s="73"/>
      <c r="D56" s="73"/>
      <c r="E56" s="73"/>
      <c r="F56" s="73"/>
      <c r="G56" s="73"/>
    </row>
    <row r="57" spans="1:7" x14ac:dyDescent="0.2">
      <c r="A57" s="55"/>
      <c r="B57" s="55"/>
      <c r="C57" s="55"/>
      <c r="D57" s="55"/>
      <c r="E57" s="11"/>
      <c r="G57" s="11"/>
    </row>
    <row r="58" spans="1:7" x14ac:dyDescent="0.2">
      <c r="A58" s="53" t="s">
        <v>805</v>
      </c>
      <c r="B58" s="55"/>
      <c r="C58" s="55"/>
      <c r="D58" s="55"/>
      <c r="E58" s="11"/>
      <c r="G58" s="11"/>
    </row>
    <row r="59" spans="1:7" x14ac:dyDescent="0.2">
      <c r="A59" s="55"/>
      <c r="B59" s="55"/>
      <c r="C59" s="55"/>
      <c r="D59" s="55"/>
      <c r="E59" s="11"/>
      <c r="G59" s="11"/>
    </row>
    <row r="60" spans="1:7" x14ac:dyDescent="0.2">
      <c r="A60" s="55"/>
      <c r="B60" s="55"/>
      <c r="C60" s="55"/>
      <c r="D60" s="55"/>
      <c r="E60" s="11"/>
      <c r="G60" s="11"/>
    </row>
    <row r="61" spans="1:7" x14ac:dyDescent="0.2">
      <c r="A61" s="55"/>
      <c r="B61" s="55"/>
      <c r="C61" s="55"/>
      <c r="D61" s="55"/>
      <c r="E61" s="11"/>
      <c r="G61" s="11"/>
    </row>
    <row r="62" spans="1:7" x14ac:dyDescent="0.2">
      <c r="A62" s="55"/>
      <c r="B62" s="55"/>
      <c r="C62" s="55"/>
      <c r="D62" s="55"/>
      <c r="E62" s="11"/>
      <c r="G62" s="11"/>
    </row>
    <row r="63" spans="1:7" x14ac:dyDescent="0.2">
      <c r="A63" s="55"/>
      <c r="B63" s="55"/>
      <c r="C63" s="55"/>
      <c r="D63" s="55"/>
      <c r="E63" s="11"/>
      <c r="G63" s="11"/>
    </row>
    <row r="64" spans="1:7" x14ac:dyDescent="0.2">
      <c r="A64" s="55"/>
      <c r="B64" s="55"/>
      <c r="C64" s="55"/>
      <c r="D64" s="55"/>
      <c r="E64" s="11"/>
      <c r="G64" s="11"/>
    </row>
    <row r="65" spans="1:7" x14ac:dyDescent="0.2">
      <c r="A65" s="55"/>
      <c r="B65" s="55"/>
      <c r="C65" s="55"/>
      <c r="D65" s="55"/>
      <c r="E65" s="11"/>
      <c r="G65" s="11"/>
    </row>
    <row r="66" spans="1:7" x14ac:dyDescent="0.2">
      <c r="A66" s="55"/>
      <c r="B66" s="55"/>
      <c r="C66" s="55"/>
      <c r="D66" s="55"/>
      <c r="E66" s="11"/>
      <c r="G66" s="11"/>
    </row>
    <row r="67" spans="1:7" x14ac:dyDescent="0.2">
      <c r="A67" s="55"/>
      <c r="B67" s="55"/>
      <c r="C67" s="55"/>
      <c r="D67" s="55"/>
      <c r="E67" s="11"/>
      <c r="G67" s="11"/>
    </row>
    <row r="68" spans="1:7" x14ac:dyDescent="0.2">
      <c r="A68" s="55"/>
      <c r="B68" s="55"/>
      <c r="C68" s="55"/>
      <c r="D68" s="55"/>
      <c r="E68" s="11"/>
      <c r="G68" s="11"/>
    </row>
    <row r="69" spans="1:7" x14ac:dyDescent="0.2">
      <c r="A69" s="55"/>
      <c r="B69" s="55"/>
      <c r="C69" s="55"/>
      <c r="D69" s="55"/>
      <c r="E69" s="11"/>
      <c r="G69" s="11"/>
    </row>
    <row r="70" spans="1:7" x14ac:dyDescent="0.2">
      <c r="A70" s="55"/>
      <c r="B70" s="55"/>
      <c r="C70" s="55"/>
      <c r="D70" s="55"/>
      <c r="E70" s="11"/>
      <c r="G70" s="11"/>
    </row>
    <row r="71" spans="1:7" x14ac:dyDescent="0.2">
      <c r="A71" s="55"/>
      <c r="B71" s="55"/>
      <c r="C71" s="55"/>
      <c r="D71" s="55"/>
      <c r="E71" s="11"/>
      <c r="G71" s="11"/>
    </row>
    <row r="72" spans="1:7" x14ac:dyDescent="0.2">
      <c r="A72" s="55"/>
    </row>
    <row r="73" spans="1:7" x14ac:dyDescent="0.2">
      <c r="A73" s="55"/>
    </row>
    <row r="74" spans="1:7" x14ac:dyDescent="0.2">
      <c r="A74" s="54"/>
    </row>
  </sheetData>
  <mergeCells count="4">
    <mergeCell ref="A1:G1"/>
    <mergeCell ref="A30:B30"/>
    <mergeCell ref="A31:B31"/>
    <mergeCell ref="A32:B32"/>
  </mergeCells>
  <conditionalFormatting sqref="F2:F3">
    <cfRule type="cellIs" dxfId="69" priority="3" stopIfTrue="1" operator="between">
      <formula>0.009</formula>
      <formula>-0.009</formula>
    </cfRule>
  </conditionalFormatting>
  <conditionalFormatting sqref="F5:F55">
    <cfRule type="cellIs" dxfId="68" priority="2" stopIfTrue="1" operator="between">
      <formula>0.009</formula>
      <formula>-0.009</formula>
    </cfRule>
  </conditionalFormatting>
  <conditionalFormatting sqref="F57:F65536">
    <cfRule type="cellIs" dxfId="67" priority="1" stopIfTrue="1" operator="between">
      <formula>0.009</formula>
      <formula>-0.009</formula>
    </cfRule>
  </conditionalFormatting>
  <hyperlinks>
    <hyperlink ref="A41"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3"/>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2.85546875" style="10" customWidth="1"/>
    <col min="6" max="6" width="13.5703125" style="11" bestFit="1" customWidth="1"/>
    <col min="7" max="7" width="7.5703125" style="10" customWidth="1"/>
    <col min="8" max="16384" width="9.140625" style="7"/>
  </cols>
  <sheetData>
    <row r="1" spans="1:7" s="1" customFormat="1" ht="15" x14ac:dyDescent="0.2">
      <c r="A1" s="93" t="s">
        <v>1132</v>
      </c>
      <c r="B1" s="94"/>
      <c r="C1" s="94"/>
      <c r="D1" s="94"/>
      <c r="E1" s="94"/>
      <c r="F1" s="94"/>
      <c r="G1" s="94"/>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83</v>
      </c>
      <c r="B5" s="17"/>
      <c r="C5" s="17"/>
      <c r="D5" s="17"/>
      <c r="E5" s="18"/>
      <c r="F5" s="19"/>
      <c r="G5" s="18"/>
    </row>
    <row r="6" spans="1:7" x14ac:dyDescent="0.2">
      <c r="A6" s="20" t="s">
        <v>41</v>
      </c>
      <c r="B6" s="21"/>
      <c r="C6" s="21"/>
      <c r="D6" s="21"/>
      <c r="E6" s="22"/>
      <c r="F6" s="23"/>
      <c r="G6" s="22"/>
    </row>
    <row r="7" spans="1:7" x14ac:dyDescent="0.2">
      <c r="A7" s="21" t="s">
        <v>85</v>
      </c>
      <c r="B7" s="21" t="s">
        <v>84</v>
      </c>
      <c r="C7" s="21" t="s">
        <v>86</v>
      </c>
      <c r="D7" s="24">
        <v>95700</v>
      </c>
      <c r="E7" s="22">
        <v>1491.7716</v>
      </c>
      <c r="F7" s="23">
        <v>3.1329470203253198</v>
      </c>
      <c r="G7" s="22"/>
    </row>
    <row r="8" spans="1:7" x14ac:dyDescent="0.2">
      <c r="A8" s="21" t="s">
        <v>88</v>
      </c>
      <c r="B8" s="21" t="s">
        <v>87</v>
      </c>
      <c r="C8" s="21" t="s">
        <v>86</v>
      </c>
      <c r="D8" s="24">
        <v>152000</v>
      </c>
      <c r="E8" s="22">
        <v>1421.124</v>
      </c>
      <c r="F8" s="23">
        <v>2.98457632610301</v>
      </c>
      <c r="G8" s="22"/>
    </row>
    <row r="9" spans="1:7" x14ac:dyDescent="0.2">
      <c r="A9" s="21" t="s">
        <v>90</v>
      </c>
      <c r="B9" s="21" t="s">
        <v>89</v>
      </c>
      <c r="C9" s="21" t="s">
        <v>91</v>
      </c>
      <c r="D9" s="24">
        <v>34330</v>
      </c>
      <c r="E9" s="22">
        <v>1067.3883599999999</v>
      </c>
      <c r="F9" s="23">
        <v>2.2416777353798198</v>
      </c>
      <c r="G9" s="22"/>
    </row>
    <row r="10" spans="1:7" x14ac:dyDescent="0.2">
      <c r="A10" s="21" t="s">
        <v>93</v>
      </c>
      <c r="B10" s="21" t="s">
        <v>92</v>
      </c>
      <c r="C10" s="21" t="s">
        <v>94</v>
      </c>
      <c r="D10" s="24">
        <v>65000</v>
      </c>
      <c r="E10" s="22">
        <v>945.84749999999997</v>
      </c>
      <c r="F10" s="23">
        <v>1.98642346241687</v>
      </c>
      <c r="G10" s="22"/>
    </row>
    <row r="11" spans="1:7" x14ac:dyDescent="0.2">
      <c r="A11" s="21" t="s">
        <v>96</v>
      </c>
      <c r="B11" s="21" t="s">
        <v>95</v>
      </c>
      <c r="C11" s="21" t="s">
        <v>86</v>
      </c>
      <c r="D11" s="24">
        <v>70000</v>
      </c>
      <c r="E11" s="22">
        <v>751.97500000000002</v>
      </c>
      <c r="F11" s="23">
        <v>1.57926175535795</v>
      </c>
      <c r="G11" s="22"/>
    </row>
    <row r="12" spans="1:7" x14ac:dyDescent="0.2">
      <c r="A12" s="21" t="s">
        <v>98</v>
      </c>
      <c r="B12" s="21" t="s">
        <v>97</v>
      </c>
      <c r="C12" s="21" t="s">
        <v>94</v>
      </c>
      <c r="D12" s="24">
        <v>47000</v>
      </c>
      <c r="E12" s="22">
        <v>630.22299999999996</v>
      </c>
      <c r="F12" s="23">
        <v>1.3235640563143101</v>
      </c>
      <c r="G12" s="22"/>
    </row>
    <row r="13" spans="1:7" x14ac:dyDescent="0.2">
      <c r="A13" s="21" t="s">
        <v>100</v>
      </c>
      <c r="B13" s="21" t="s">
        <v>99</v>
      </c>
      <c r="C13" s="21" t="s">
        <v>101</v>
      </c>
      <c r="D13" s="24">
        <v>105000</v>
      </c>
      <c r="E13" s="22">
        <v>627.53250000000003</v>
      </c>
      <c r="F13" s="23">
        <v>1.3179135975187499</v>
      </c>
      <c r="G13" s="22"/>
    </row>
    <row r="14" spans="1:7" x14ac:dyDescent="0.2">
      <c r="A14" s="21" t="s">
        <v>103</v>
      </c>
      <c r="B14" s="21" t="s">
        <v>102</v>
      </c>
      <c r="C14" s="21" t="s">
        <v>104</v>
      </c>
      <c r="D14" s="24">
        <v>50000</v>
      </c>
      <c r="E14" s="22">
        <v>612.92499999999995</v>
      </c>
      <c r="F14" s="23">
        <v>1.28723562804983</v>
      </c>
      <c r="G14" s="22"/>
    </row>
    <row r="15" spans="1:7" x14ac:dyDescent="0.2">
      <c r="A15" s="21" t="s">
        <v>106</v>
      </c>
      <c r="B15" s="21" t="s">
        <v>105</v>
      </c>
      <c r="C15" s="21" t="s">
        <v>107</v>
      </c>
      <c r="D15" s="24">
        <v>82400</v>
      </c>
      <c r="E15" s="22">
        <v>582.07360000000006</v>
      </c>
      <c r="F15" s="23">
        <v>1.2224430004767699</v>
      </c>
      <c r="G15" s="22"/>
    </row>
    <row r="16" spans="1:7" x14ac:dyDescent="0.2">
      <c r="A16" s="21" t="s">
        <v>109</v>
      </c>
      <c r="B16" s="21" t="s">
        <v>108</v>
      </c>
      <c r="C16" s="21" t="s">
        <v>110</v>
      </c>
      <c r="D16" s="24">
        <v>24300</v>
      </c>
      <c r="E16" s="22">
        <v>577.72035000000005</v>
      </c>
      <c r="F16" s="23">
        <v>1.21330051404237</v>
      </c>
      <c r="G16" s="22"/>
    </row>
    <row r="17" spans="1:7" x14ac:dyDescent="0.2">
      <c r="A17" s="21" t="s">
        <v>112</v>
      </c>
      <c r="B17" s="21" t="s">
        <v>111</v>
      </c>
      <c r="C17" s="21" t="s">
        <v>113</v>
      </c>
      <c r="D17" s="24">
        <v>205000</v>
      </c>
      <c r="E17" s="22">
        <v>535.66499999999996</v>
      </c>
      <c r="F17" s="23">
        <v>1.1249778891370299</v>
      </c>
      <c r="G17" s="22"/>
    </row>
    <row r="18" spans="1:7" x14ac:dyDescent="0.2">
      <c r="A18" s="21" t="s">
        <v>115</v>
      </c>
      <c r="B18" s="21" t="s">
        <v>114</v>
      </c>
      <c r="C18" s="21" t="s">
        <v>116</v>
      </c>
      <c r="D18" s="24">
        <v>52500</v>
      </c>
      <c r="E18" s="22">
        <v>532.71749999999997</v>
      </c>
      <c r="F18" s="23">
        <v>1.1187876912927901</v>
      </c>
      <c r="G18" s="22"/>
    </row>
    <row r="19" spans="1:7" x14ac:dyDescent="0.2">
      <c r="A19" s="21" t="s">
        <v>118</v>
      </c>
      <c r="B19" s="21" t="s">
        <v>117</v>
      </c>
      <c r="C19" s="21" t="s">
        <v>86</v>
      </c>
      <c r="D19" s="24">
        <v>91800</v>
      </c>
      <c r="E19" s="22">
        <v>518.44050000000004</v>
      </c>
      <c r="F19" s="23">
        <v>1.0888038220401599</v>
      </c>
      <c r="G19" s="22"/>
    </row>
    <row r="20" spans="1:7" x14ac:dyDescent="0.2">
      <c r="A20" s="21" t="s">
        <v>120</v>
      </c>
      <c r="B20" s="21" t="s">
        <v>119</v>
      </c>
      <c r="C20" s="21" t="s">
        <v>86</v>
      </c>
      <c r="D20" s="24">
        <v>33300</v>
      </c>
      <c r="E20" s="22">
        <v>488.21129999999999</v>
      </c>
      <c r="F20" s="23">
        <v>1.0253179090044</v>
      </c>
      <c r="G20" s="22"/>
    </row>
    <row r="21" spans="1:7" x14ac:dyDescent="0.2">
      <c r="A21" s="21" t="s">
        <v>122</v>
      </c>
      <c r="B21" s="21" t="s">
        <v>121</v>
      </c>
      <c r="C21" s="21" t="s">
        <v>123</v>
      </c>
      <c r="D21" s="24">
        <v>350100</v>
      </c>
      <c r="E21" s="22">
        <v>461.78190000000001</v>
      </c>
      <c r="F21" s="23">
        <v>0.96981215331165005</v>
      </c>
      <c r="G21" s="22"/>
    </row>
    <row r="22" spans="1:7" x14ac:dyDescent="0.2">
      <c r="A22" s="21" t="s">
        <v>125</v>
      </c>
      <c r="B22" s="21" t="s">
        <v>124</v>
      </c>
      <c r="C22" s="21" t="s">
        <v>126</v>
      </c>
      <c r="D22" s="24">
        <v>290000</v>
      </c>
      <c r="E22" s="22">
        <v>423.11</v>
      </c>
      <c r="F22" s="23">
        <v>0.88859528748894701</v>
      </c>
      <c r="G22" s="22"/>
    </row>
    <row r="23" spans="1:7" x14ac:dyDescent="0.2">
      <c r="A23" s="21" t="s">
        <v>128</v>
      </c>
      <c r="B23" s="21" t="s">
        <v>127</v>
      </c>
      <c r="C23" s="21" t="s">
        <v>129</v>
      </c>
      <c r="D23" s="24">
        <v>336200</v>
      </c>
      <c r="E23" s="22">
        <v>398.56509999999997</v>
      </c>
      <c r="F23" s="23">
        <v>0.83704726812781804</v>
      </c>
      <c r="G23" s="22"/>
    </row>
    <row r="24" spans="1:7" x14ac:dyDescent="0.2">
      <c r="A24" s="21" t="s">
        <v>131</v>
      </c>
      <c r="B24" s="21" t="s">
        <v>130</v>
      </c>
      <c r="C24" s="21" t="s">
        <v>132</v>
      </c>
      <c r="D24" s="24">
        <v>90000</v>
      </c>
      <c r="E24" s="22">
        <v>391.005</v>
      </c>
      <c r="F24" s="23">
        <v>0.82116990944344503</v>
      </c>
      <c r="G24" s="22"/>
    </row>
    <row r="25" spans="1:7" x14ac:dyDescent="0.2">
      <c r="A25" s="21" t="s">
        <v>134</v>
      </c>
      <c r="B25" s="21" t="s">
        <v>133</v>
      </c>
      <c r="C25" s="21" t="s">
        <v>135</v>
      </c>
      <c r="D25" s="24">
        <v>305000</v>
      </c>
      <c r="E25" s="22">
        <v>390.09500000000003</v>
      </c>
      <c r="F25" s="23">
        <v>0.81925877117770995</v>
      </c>
      <c r="G25" s="22"/>
    </row>
    <row r="26" spans="1:7" x14ac:dyDescent="0.2">
      <c r="A26" s="21" t="s">
        <v>137</v>
      </c>
      <c r="B26" s="21" t="s">
        <v>136</v>
      </c>
      <c r="C26" s="21" t="s">
        <v>138</v>
      </c>
      <c r="D26" s="24">
        <v>36000</v>
      </c>
      <c r="E26" s="22">
        <v>377.58600000000001</v>
      </c>
      <c r="F26" s="23">
        <v>0.79298797055565196</v>
      </c>
      <c r="G26" s="22"/>
    </row>
    <row r="27" spans="1:7" x14ac:dyDescent="0.2">
      <c r="A27" s="21" t="s">
        <v>140</v>
      </c>
      <c r="B27" s="21" t="s">
        <v>139</v>
      </c>
      <c r="C27" s="21" t="s">
        <v>141</v>
      </c>
      <c r="D27" s="24">
        <v>70000</v>
      </c>
      <c r="E27" s="22">
        <v>377.05500000000001</v>
      </c>
      <c r="F27" s="23">
        <v>0.79187278987531595</v>
      </c>
      <c r="G27" s="22"/>
    </row>
    <row r="28" spans="1:7" x14ac:dyDescent="0.2">
      <c r="A28" s="21" t="s">
        <v>143</v>
      </c>
      <c r="B28" s="21" t="s">
        <v>142</v>
      </c>
      <c r="C28" s="21" t="s">
        <v>144</v>
      </c>
      <c r="D28" s="24">
        <v>26300</v>
      </c>
      <c r="E28" s="22">
        <v>365.80669999999998</v>
      </c>
      <c r="F28" s="23">
        <v>0.76824965080447905</v>
      </c>
      <c r="G28" s="22"/>
    </row>
    <row r="29" spans="1:7" x14ac:dyDescent="0.2">
      <c r="A29" s="21" t="s">
        <v>146</v>
      </c>
      <c r="B29" s="21" t="s">
        <v>145</v>
      </c>
      <c r="C29" s="21" t="s">
        <v>144</v>
      </c>
      <c r="D29" s="24">
        <v>60000</v>
      </c>
      <c r="E29" s="22">
        <v>336.51</v>
      </c>
      <c r="F29" s="23">
        <v>0.70672212945311097</v>
      </c>
      <c r="G29" s="22"/>
    </row>
    <row r="30" spans="1:7" x14ac:dyDescent="0.2">
      <c r="A30" s="21" t="s">
        <v>148</v>
      </c>
      <c r="B30" s="21" t="s">
        <v>147</v>
      </c>
      <c r="C30" s="21" t="s">
        <v>126</v>
      </c>
      <c r="D30" s="24">
        <v>14000</v>
      </c>
      <c r="E30" s="22">
        <v>333.17200000000003</v>
      </c>
      <c r="F30" s="23">
        <v>0.69971182227616402</v>
      </c>
      <c r="G30" s="22"/>
    </row>
    <row r="31" spans="1:7" x14ac:dyDescent="0.2">
      <c r="A31" s="21" t="s">
        <v>150</v>
      </c>
      <c r="B31" s="21" t="s">
        <v>149</v>
      </c>
      <c r="C31" s="21" t="s">
        <v>151</v>
      </c>
      <c r="D31" s="24">
        <v>42000</v>
      </c>
      <c r="E31" s="22">
        <v>325.92</v>
      </c>
      <c r="F31" s="23">
        <v>0.68448152040461796</v>
      </c>
      <c r="G31" s="22"/>
    </row>
    <row r="32" spans="1:7" x14ac:dyDescent="0.2">
      <c r="A32" s="21" t="s">
        <v>153</v>
      </c>
      <c r="B32" s="21" t="s">
        <v>152</v>
      </c>
      <c r="C32" s="21" t="s">
        <v>107</v>
      </c>
      <c r="D32" s="24">
        <v>3000</v>
      </c>
      <c r="E32" s="22">
        <v>318.26100000000002</v>
      </c>
      <c r="F32" s="23">
        <v>0.66839645669334202</v>
      </c>
      <c r="G32" s="22"/>
    </row>
    <row r="33" spans="1:7" x14ac:dyDescent="0.2">
      <c r="A33" s="21" t="s">
        <v>155</v>
      </c>
      <c r="B33" s="21" t="s">
        <v>154</v>
      </c>
      <c r="C33" s="21" t="s">
        <v>94</v>
      </c>
      <c r="D33" s="24">
        <v>25000</v>
      </c>
      <c r="E33" s="22">
        <v>305.23750000000001</v>
      </c>
      <c r="F33" s="23">
        <v>0.64104512789796397</v>
      </c>
      <c r="G33" s="22"/>
    </row>
    <row r="34" spans="1:7" x14ac:dyDescent="0.2">
      <c r="A34" s="21" t="s">
        <v>157</v>
      </c>
      <c r="B34" s="21" t="s">
        <v>156</v>
      </c>
      <c r="C34" s="21" t="s">
        <v>158</v>
      </c>
      <c r="D34" s="24">
        <v>150000</v>
      </c>
      <c r="E34" s="22">
        <v>292.42500000000001</v>
      </c>
      <c r="F34" s="23">
        <v>0.61413693116200396</v>
      </c>
      <c r="G34" s="22"/>
    </row>
    <row r="35" spans="1:7" x14ac:dyDescent="0.2">
      <c r="A35" s="21" t="s">
        <v>160</v>
      </c>
      <c r="B35" s="21" t="s">
        <v>159</v>
      </c>
      <c r="C35" s="21" t="s">
        <v>161</v>
      </c>
      <c r="D35" s="24">
        <v>100000</v>
      </c>
      <c r="E35" s="22">
        <v>284.95</v>
      </c>
      <c r="F35" s="23">
        <v>0.59843829540775595</v>
      </c>
      <c r="G35" s="22"/>
    </row>
    <row r="36" spans="1:7" x14ac:dyDescent="0.2">
      <c r="A36" s="21" t="s">
        <v>163</v>
      </c>
      <c r="B36" s="21" t="s">
        <v>162</v>
      </c>
      <c r="C36" s="21" t="s">
        <v>164</v>
      </c>
      <c r="D36" s="24">
        <v>50388</v>
      </c>
      <c r="E36" s="22">
        <v>283.482888</v>
      </c>
      <c r="F36" s="23">
        <v>0.59535713729421902</v>
      </c>
      <c r="G36" s="22"/>
    </row>
    <row r="37" spans="1:7" x14ac:dyDescent="0.2">
      <c r="A37" s="21" t="s">
        <v>166</v>
      </c>
      <c r="B37" s="21" t="s">
        <v>165</v>
      </c>
      <c r="C37" s="21" t="s">
        <v>167</v>
      </c>
      <c r="D37" s="24">
        <v>25000</v>
      </c>
      <c r="E37" s="22">
        <v>278.8</v>
      </c>
      <c r="F37" s="23">
        <v>0.58552236097449495</v>
      </c>
      <c r="G37" s="22"/>
    </row>
    <row r="38" spans="1:7" x14ac:dyDescent="0.2">
      <c r="A38" s="21" t="s">
        <v>169</v>
      </c>
      <c r="B38" s="21" t="s">
        <v>168</v>
      </c>
      <c r="C38" s="21" t="s">
        <v>104</v>
      </c>
      <c r="D38" s="24">
        <v>26000</v>
      </c>
      <c r="E38" s="22">
        <v>243.00899999999999</v>
      </c>
      <c r="F38" s="23">
        <v>0.51035582287679704</v>
      </c>
      <c r="G38" s="22"/>
    </row>
    <row r="39" spans="1:7" x14ac:dyDescent="0.2">
      <c r="A39" s="21" t="s">
        <v>171</v>
      </c>
      <c r="B39" s="21" t="s">
        <v>170</v>
      </c>
      <c r="C39" s="21" t="s">
        <v>172</v>
      </c>
      <c r="D39" s="24">
        <v>32000</v>
      </c>
      <c r="E39" s="22">
        <v>236.52799999999999</v>
      </c>
      <c r="F39" s="23">
        <v>0.49674473815127501</v>
      </c>
      <c r="G39" s="22"/>
    </row>
    <row r="40" spans="1:7" x14ac:dyDescent="0.2">
      <c r="A40" s="21" t="s">
        <v>174</v>
      </c>
      <c r="B40" s="21" t="s">
        <v>173</v>
      </c>
      <c r="C40" s="21" t="s">
        <v>104</v>
      </c>
      <c r="D40" s="24">
        <v>5000</v>
      </c>
      <c r="E40" s="22">
        <v>236.17750000000001</v>
      </c>
      <c r="F40" s="23">
        <v>0.49600863489617603</v>
      </c>
      <c r="G40" s="22"/>
    </row>
    <row r="41" spans="1:7" x14ac:dyDescent="0.2">
      <c r="A41" s="21" t="s">
        <v>176</v>
      </c>
      <c r="B41" s="21" t="s">
        <v>175</v>
      </c>
      <c r="C41" s="21" t="s">
        <v>177</v>
      </c>
      <c r="D41" s="24">
        <v>28676</v>
      </c>
      <c r="E41" s="22">
        <v>234.13954000000001</v>
      </c>
      <c r="F41" s="23">
        <v>0.491728609247784</v>
      </c>
      <c r="G41" s="22"/>
    </row>
    <row r="42" spans="1:7" x14ac:dyDescent="0.2">
      <c r="A42" s="21" t="s">
        <v>179</v>
      </c>
      <c r="B42" s="21" t="s">
        <v>178</v>
      </c>
      <c r="C42" s="21" t="s">
        <v>177</v>
      </c>
      <c r="D42" s="24">
        <v>63700</v>
      </c>
      <c r="E42" s="22">
        <v>232.40944999999999</v>
      </c>
      <c r="F42" s="23">
        <v>0.48809515737727299</v>
      </c>
      <c r="G42" s="22"/>
    </row>
    <row r="43" spans="1:7" x14ac:dyDescent="0.2">
      <c r="A43" s="21" t="s">
        <v>181</v>
      </c>
      <c r="B43" s="21" t="s">
        <v>180</v>
      </c>
      <c r="C43" s="21" t="s">
        <v>182</v>
      </c>
      <c r="D43" s="24">
        <v>13300</v>
      </c>
      <c r="E43" s="22">
        <v>226.51894999999999</v>
      </c>
      <c r="F43" s="23">
        <v>0.47572421237253798</v>
      </c>
      <c r="G43" s="22"/>
    </row>
    <row r="44" spans="1:7" x14ac:dyDescent="0.2">
      <c r="A44" s="21" t="s">
        <v>184</v>
      </c>
      <c r="B44" s="21" t="s">
        <v>183</v>
      </c>
      <c r="C44" s="21" t="s">
        <v>185</v>
      </c>
      <c r="D44" s="24">
        <v>25900</v>
      </c>
      <c r="E44" s="22">
        <v>215.75995</v>
      </c>
      <c r="F44" s="23">
        <v>0.45312867764612302</v>
      </c>
      <c r="G44" s="22"/>
    </row>
    <row r="45" spans="1:7" x14ac:dyDescent="0.2">
      <c r="A45" s="21" t="s">
        <v>187</v>
      </c>
      <c r="B45" s="21" t="s">
        <v>186</v>
      </c>
      <c r="C45" s="21" t="s">
        <v>177</v>
      </c>
      <c r="D45" s="24">
        <v>2200</v>
      </c>
      <c r="E45" s="22">
        <v>198.08029999999999</v>
      </c>
      <c r="F45" s="23">
        <v>0.41599872639360203</v>
      </c>
      <c r="G45" s="22"/>
    </row>
    <row r="46" spans="1:7" x14ac:dyDescent="0.2">
      <c r="A46" s="21" t="s">
        <v>189</v>
      </c>
      <c r="B46" s="21" t="s">
        <v>188</v>
      </c>
      <c r="C46" s="21" t="s">
        <v>144</v>
      </c>
      <c r="D46" s="24">
        <v>21500</v>
      </c>
      <c r="E46" s="22">
        <v>193.45699999999999</v>
      </c>
      <c r="F46" s="23">
        <v>0.40628909392770002</v>
      </c>
      <c r="G46" s="22"/>
    </row>
    <row r="47" spans="1:7" x14ac:dyDescent="0.2">
      <c r="A47" s="21" t="s">
        <v>191</v>
      </c>
      <c r="B47" s="21" t="s">
        <v>190</v>
      </c>
      <c r="C47" s="21" t="s">
        <v>192</v>
      </c>
      <c r="D47" s="24">
        <v>7278</v>
      </c>
      <c r="E47" s="22">
        <v>183.69672</v>
      </c>
      <c r="F47" s="23">
        <v>0.38579102294716899</v>
      </c>
      <c r="G47" s="22"/>
    </row>
    <row r="48" spans="1:7" x14ac:dyDescent="0.2">
      <c r="A48" s="21" t="s">
        <v>194</v>
      </c>
      <c r="B48" s="21" t="s">
        <v>193</v>
      </c>
      <c r="C48" s="21" t="s">
        <v>161</v>
      </c>
      <c r="D48" s="24">
        <v>19700</v>
      </c>
      <c r="E48" s="22">
        <v>163.10615000000001</v>
      </c>
      <c r="F48" s="23">
        <v>0.34254769740839403</v>
      </c>
      <c r="G48" s="22"/>
    </row>
    <row r="49" spans="1:9" x14ac:dyDescent="0.2">
      <c r="A49" s="21" t="s">
        <v>196</v>
      </c>
      <c r="B49" s="21" t="s">
        <v>195</v>
      </c>
      <c r="C49" s="21" t="s">
        <v>161</v>
      </c>
      <c r="D49" s="24">
        <v>3365</v>
      </c>
      <c r="E49" s="22">
        <v>102.5870725</v>
      </c>
      <c r="F49" s="23">
        <v>0.21544843936750999</v>
      </c>
      <c r="G49" s="22"/>
    </row>
    <row r="50" spans="1:9" x14ac:dyDescent="0.2">
      <c r="A50" s="21" t="s">
        <v>198</v>
      </c>
      <c r="B50" s="21" t="s">
        <v>197</v>
      </c>
      <c r="C50" s="21" t="s">
        <v>129</v>
      </c>
      <c r="D50" s="24">
        <v>10000</v>
      </c>
      <c r="E50" s="22">
        <v>69.83</v>
      </c>
      <c r="F50" s="23">
        <v>0.14665360999587199</v>
      </c>
      <c r="G50" s="22"/>
    </row>
    <row r="51" spans="1:9" x14ac:dyDescent="0.2">
      <c r="A51" s="20" t="s">
        <v>25</v>
      </c>
      <c r="B51" s="20"/>
      <c r="C51" s="20"/>
      <c r="D51" s="20"/>
      <c r="E51" s="25">
        <f>SUM(E7:E50)</f>
        <v>19262.677930499998</v>
      </c>
      <c r="F51" s="26">
        <f>SUM(F7:F50)</f>
        <v>40.454550432416283</v>
      </c>
      <c r="G51" s="25"/>
      <c r="H51" s="14"/>
      <c r="I51" s="14"/>
    </row>
    <row r="52" spans="1:9" x14ac:dyDescent="0.2">
      <c r="A52" s="21"/>
      <c r="B52" s="21"/>
      <c r="C52" s="21"/>
      <c r="D52" s="21"/>
      <c r="E52" s="22"/>
      <c r="F52" s="23"/>
      <c r="G52" s="22"/>
    </row>
    <row r="53" spans="1:9" x14ac:dyDescent="0.2">
      <c r="A53" s="20" t="s">
        <v>24</v>
      </c>
      <c r="B53" s="21"/>
      <c r="C53" s="21"/>
      <c r="D53" s="21"/>
      <c r="E53" s="22"/>
      <c r="F53" s="23"/>
      <c r="G53" s="22"/>
    </row>
    <row r="54" spans="1:9" x14ac:dyDescent="0.2">
      <c r="A54" s="20" t="s">
        <v>41</v>
      </c>
      <c r="B54" s="21"/>
      <c r="C54" s="21"/>
      <c r="D54" s="21"/>
      <c r="E54" s="22"/>
      <c r="F54" s="23"/>
      <c r="G54" s="22"/>
    </row>
    <row r="55" spans="1:9" x14ac:dyDescent="0.2">
      <c r="A55" s="21" t="s">
        <v>200</v>
      </c>
      <c r="B55" s="21" t="s">
        <v>199</v>
      </c>
      <c r="C55" s="21" t="s">
        <v>73</v>
      </c>
      <c r="D55" s="24">
        <v>250</v>
      </c>
      <c r="E55" s="22">
        <v>2606.7219945000002</v>
      </c>
      <c r="F55" s="23">
        <v>5.4745122547481504</v>
      </c>
      <c r="G55" s="22">
        <v>7.9950000000000001</v>
      </c>
    </row>
    <row r="56" spans="1:9" x14ac:dyDescent="0.2">
      <c r="A56" s="21" t="s">
        <v>202</v>
      </c>
      <c r="B56" s="21" t="s">
        <v>201</v>
      </c>
      <c r="C56" s="21" t="s">
        <v>73</v>
      </c>
      <c r="D56" s="24">
        <v>2500</v>
      </c>
      <c r="E56" s="22">
        <v>2597.9285656000002</v>
      </c>
      <c r="F56" s="23">
        <v>5.4560447179813298</v>
      </c>
      <c r="G56" s="22">
        <v>8.2375000000000007</v>
      </c>
    </row>
    <row r="57" spans="1:9" x14ac:dyDescent="0.2">
      <c r="A57" s="21" t="s">
        <v>204</v>
      </c>
      <c r="B57" s="21" t="s">
        <v>203</v>
      </c>
      <c r="C57" s="21" t="s">
        <v>73</v>
      </c>
      <c r="D57" s="24">
        <v>2500</v>
      </c>
      <c r="E57" s="22">
        <v>2525.4961475</v>
      </c>
      <c r="F57" s="23">
        <v>5.3039256345631003</v>
      </c>
      <c r="G57" s="22">
        <v>7.84</v>
      </c>
    </row>
    <row r="58" spans="1:9" x14ac:dyDescent="0.2">
      <c r="A58" s="21" t="s">
        <v>1133</v>
      </c>
      <c r="B58" s="21" t="s">
        <v>1134</v>
      </c>
      <c r="C58" s="21" t="s">
        <v>73</v>
      </c>
      <c r="D58" s="24">
        <v>150</v>
      </c>
      <c r="E58" s="22">
        <v>1573.8375246000001</v>
      </c>
      <c r="F58" s="23">
        <v>3.3052979311120798</v>
      </c>
      <c r="G58" s="22">
        <v>7.63</v>
      </c>
    </row>
    <row r="59" spans="1:9" x14ac:dyDescent="0.2">
      <c r="A59" s="21" t="s">
        <v>1087</v>
      </c>
      <c r="B59" s="21" t="s">
        <v>1088</v>
      </c>
      <c r="C59" s="21" t="s">
        <v>73</v>
      </c>
      <c r="D59" s="24">
        <v>45</v>
      </c>
      <c r="E59" s="22">
        <v>483.73595660000001</v>
      </c>
      <c r="F59" s="23">
        <v>1.0159190078790801</v>
      </c>
      <c r="G59" s="22">
        <v>7.75</v>
      </c>
    </row>
    <row r="60" spans="1:9" x14ac:dyDescent="0.2">
      <c r="A60" s="20" t="s">
        <v>25</v>
      </c>
      <c r="B60" s="20"/>
      <c r="C60" s="20"/>
      <c r="D60" s="20"/>
      <c r="E60" s="25">
        <f>SUM(E54:E59)</f>
        <v>9787.7201888</v>
      </c>
      <c r="F60" s="26">
        <f>SUM(F54:F59)</f>
        <v>20.555699546283741</v>
      </c>
      <c r="G60" s="25"/>
      <c r="H60" s="14"/>
      <c r="I60" s="14"/>
    </row>
    <row r="61" spans="1:9" x14ac:dyDescent="0.2">
      <c r="A61" s="21"/>
      <c r="B61" s="21"/>
      <c r="C61" s="21"/>
      <c r="D61" s="21"/>
      <c r="E61" s="22"/>
      <c r="F61" s="23"/>
      <c r="G61" s="22"/>
    </row>
    <row r="62" spans="1:9" x14ac:dyDescent="0.2">
      <c r="A62" s="20" t="s">
        <v>43</v>
      </c>
      <c r="B62" s="21"/>
      <c r="C62" s="21"/>
      <c r="D62" s="21"/>
      <c r="E62" s="22"/>
      <c r="F62" s="23"/>
      <c r="G62" s="22"/>
    </row>
    <row r="63" spans="1:9" x14ac:dyDescent="0.2">
      <c r="A63" s="20" t="s">
        <v>44</v>
      </c>
      <c r="B63" s="21"/>
      <c r="C63" s="21"/>
      <c r="D63" s="21"/>
      <c r="E63" s="22"/>
      <c r="F63" s="23"/>
      <c r="G63" s="22"/>
    </row>
    <row r="64" spans="1:9" x14ac:dyDescent="0.2">
      <c r="A64" s="21" t="s">
        <v>46</v>
      </c>
      <c r="B64" s="21" t="s">
        <v>45</v>
      </c>
      <c r="C64" s="21" t="s">
        <v>47</v>
      </c>
      <c r="D64" s="24">
        <v>500</v>
      </c>
      <c r="E64" s="22">
        <v>2448.89</v>
      </c>
      <c r="F64" s="23">
        <v>5.14304108524688</v>
      </c>
      <c r="G64" s="22">
        <v>7.2549999999999999</v>
      </c>
    </row>
    <row r="65" spans="1:9" x14ac:dyDescent="0.2">
      <c r="A65" s="21" t="s">
        <v>56</v>
      </c>
      <c r="B65" s="21" t="s">
        <v>55</v>
      </c>
      <c r="C65" s="21" t="s">
        <v>48</v>
      </c>
      <c r="D65" s="24">
        <v>300</v>
      </c>
      <c r="E65" s="22">
        <v>1473.5909999999999</v>
      </c>
      <c r="F65" s="23">
        <v>3.0947649979582699</v>
      </c>
      <c r="G65" s="22">
        <v>7.3501000000000003</v>
      </c>
    </row>
    <row r="66" spans="1:9" x14ac:dyDescent="0.2">
      <c r="A66" s="21" t="s">
        <v>206</v>
      </c>
      <c r="B66" s="21" t="s">
        <v>205</v>
      </c>
      <c r="C66" s="21" t="s">
        <v>48</v>
      </c>
      <c r="D66" s="24">
        <v>200</v>
      </c>
      <c r="E66" s="22">
        <v>979.35</v>
      </c>
      <c r="F66" s="23">
        <v>2.0567838027990399</v>
      </c>
      <c r="G66" s="22">
        <v>7.4001999999999999</v>
      </c>
    </row>
    <row r="67" spans="1:9" x14ac:dyDescent="0.2">
      <c r="A67" s="20" t="s">
        <v>25</v>
      </c>
      <c r="B67" s="20"/>
      <c r="C67" s="20"/>
      <c r="D67" s="20"/>
      <c r="E67" s="25">
        <f>SUM(E63:E66)</f>
        <v>4901.8310000000001</v>
      </c>
      <c r="F67" s="26">
        <f>SUM(F63:F66)</f>
        <v>10.294589886004189</v>
      </c>
      <c r="G67" s="25"/>
      <c r="H67" s="14"/>
      <c r="I67" s="14"/>
    </row>
    <row r="68" spans="1:9" x14ac:dyDescent="0.2">
      <c r="A68" s="21"/>
      <c r="B68" s="21"/>
      <c r="C68" s="21"/>
      <c r="D68" s="21"/>
      <c r="E68" s="22"/>
      <c r="F68" s="23"/>
      <c r="G68" s="22"/>
    </row>
    <row r="69" spans="1:9" x14ac:dyDescent="0.2">
      <c r="A69" s="20" t="s">
        <v>57</v>
      </c>
      <c r="B69" s="21"/>
      <c r="C69" s="21"/>
      <c r="D69" s="21"/>
      <c r="E69" s="22"/>
      <c r="F69" s="23"/>
      <c r="G69" s="22"/>
    </row>
    <row r="70" spans="1:9" x14ac:dyDescent="0.2">
      <c r="A70" s="21" t="s">
        <v>59</v>
      </c>
      <c r="B70" s="21" t="s">
        <v>58</v>
      </c>
      <c r="C70" s="21" t="s">
        <v>48</v>
      </c>
      <c r="D70" s="24">
        <v>300</v>
      </c>
      <c r="E70" s="22">
        <v>1465.4204999999999</v>
      </c>
      <c r="F70" s="23">
        <v>3.0776057065294999</v>
      </c>
      <c r="G70" s="22">
        <v>7.9751000000000003</v>
      </c>
    </row>
    <row r="71" spans="1:9" x14ac:dyDescent="0.2">
      <c r="A71" s="21" t="s">
        <v>208</v>
      </c>
      <c r="B71" s="21" t="s">
        <v>207</v>
      </c>
      <c r="C71" s="21" t="s">
        <v>48</v>
      </c>
      <c r="D71" s="24">
        <v>200</v>
      </c>
      <c r="E71" s="22">
        <v>976.11300000000006</v>
      </c>
      <c r="F71" s="23">
        <v>2.0499856109680699</v>
      </c>
      <c r="G71" s="22">
        <v>7.9751000000000003</v>
      </c>
    </row>
    <row r="72" spans="1:9" x14ac:dyDescent="0.2">
      <c r="A72" s="20" t="s">
        <v>25</v>
      </c>
      <c r="B72" s="20"/>
      <c r="C72" s="20"/>
      <c r="D72" s="20"/>
      <c r="E72" s="25">
        <f>SUM(E69:E71)</f>
        <v>2441.5335</v>
      </c>
      <c r="F72" s="26">
        <f>SUM(F69:F71)</f>
        <v>5.1275913174975702</v>
      </c>
      <c r="G72" s="25"/>
      <c r="H72" s="14"/>
      <c r="I72" s="14"/>
    </row>
    <row r="73" spans="1:9" x14ac:dyDescent="0.2">
      <c r="A73" s="21"/>
      <c r="B73" s="21"/>
      <c r="C73" s="21"/>
      <c r="D73" s="21"/>
      <c r="E73" s="22"/>
      <c r="F73" s="23"/>
      <c r="G73" s="22"/>
    </row>
    <row r="74" spans="1:9" x14ac:dyDescent="0.2">
      <c r="A74" s="20" t="s">
        <v>67</v>
      </c>
      <c r="B74" s="21"/>
      <c r="C74" s="21"/>
      <c r="D74" s="21"/>
      <c r="E74" s="22"/>
      <c r="F74" s="23"/>
      <c r="G74" s="22"/>
    </row>
    <row r="75" spans="1:9" x14ac:dyDescent="0.2">
      <c r="A75" s="21" t="s">
        <v>210</v>
      </c>
      <c r="B75" s="21" t="s">
        <v>209</v>
      </c>
      <c r="C75" s="21" t="s">
        <v>68</v>
      </c>
      <c r="D75" s="24">
        <v>5000000</v>
      </c>
      <c r="E75" s="22">
        <v>4863.4402778000003</v>
      </c>
      <c r="F75" s="23">
        <v>10.2139635362837</v>
      </c>
      <c r="G75" s="22">
        <v>7.3940244360499996</v>
      </c>
    </row>
    <row r="76" spans="1:9" x14ac:dyDescent="0.2">
      <c r="A76" s="21" t="s">
        <v>212</v>
      </c>
      <c r="B76" s="21" t="s">
        <v>211</v>
      </c>
      <c r="C76" s="21" t="s">
        <v>68</v>
      </c>
      <c r="D76" s="24">
        <v>5000000</v>
      </c>
      <c r="E76" s="22">
        <v>4814.3505556</v>
      </c>
      <c r="F76" s="23">
        <v>10.1108676609533</v>
      </c>
      <c r="G76" s="22">
        <v>7.3857792720499997</v>
      </c>
    </row>
    <row r="77" spans="1:9" x14ac:dyDescent="0.2">
      <c r="A77" s="21" t="s">
        <v>214</v>
      </c>
      <c r="B77" s="21" t="s">
        <v>213</v>
      </c>
      <c r="C77" s="21" t="s">
        <v>68</v>
      </c>
      <c r="D77" s="24">
        <v>500000</v>
      </c>
      <c r="E77" s="22">
        <v>482.92311110000003</v>
      </c>
      <c r="F77" s="23">
        <v>1.0142119088250401</v>
      </c>
      <c r="G77" s="22">
        <v>7.3750926090125102</v>
      </c>
    </row>
    <row r="78" spans="1:9" x14ac:dyDescent="0.2">
      <c r="A78" s="20" t="s">
        <v>25</v>
      </c>
      <c r="B78" s="20"/>
      <c r="C78" s="20"/>
      <c r="D78" s="20"/>
      <c r="E78" s="25">
        <f>SUM(E75:E77)</f>
        <v>10160.713944500001</v>
      </c>
      <c r="F78" s="26">
        <f>SUM(F75:F77)</f>
        <v>21.339043106062039</v>
      </c>
      <c r="G78" s="25"/>
      <c r="H78" s="14"/>
      <c r="I78" s="14"/>
    </row>
    <row r="79" spans="1:9" x14ac:dyDescent="0.2">
      <c r="A79" s="21"/>
      <c r="B79" s="21"/>
      <c r="C79" s="21"/>
      <c r="D79" s="21"/>
      <c r="E79" s="22"/>
      <c r="F79" s="23"/>
      <c r="G79" s="22"/>
    </row>
    <row r="80" spans="1:9" x14ac:dyDescent="0.2">
      <c r="A80" s="20" t="s">
        <v>26</v>
      </c>
      <c r="B80" s="20"/>
      <c r="C80" s="20"/>
      <c r="D80" s="20"/>
      <c r="E80" s="25">
        <f>E51+E60+E67+E72+E78</f>
        <v>46554.476563799995</v>
      </c>
      <c r="F80" s="26">
        <f>F51+F60+F67+F72+F78</f>
        <v>97.771474288263818</v>
      </c>
      <c r="G80" s="25"/>
      <c r="H80" s="14"/>
      <c r="I80" s="14"/>
    </row>
    <row r="81" spans="1:9" x14ac:dyDescent="0.2">
      <c r="A81" s="20"/>
      <c r="B81" s="20"/>
      <c r="C81" s="20"/>
      <c r="D81" s="20"/>
      <c r="E81" s="25"/>
      <c r="F81" s="26"/>
      <c r="G81" s="25"/>
      <c r="H81" s="14"/>
      <c r="I81" s="14"/>
    </row>
    <row r="82" spans="1:9" x14ac:dyDescent="0.2">
      <c r="A82" s="20" t="s">
        <v>28</v>
      </c>
      <c r="B82" s="20"/>
      <c r="C82" s="20"/>
      <c r="D82" s="20"/>
      <c r="E82" s="25">
        <f>E84-(E51+E60+E67+E72+E78)</f>
        <v>1061.1259447000048</v>
      </c>
      <c r="F82" s="26">
        <f>F84-(F51+F60+F67+F72+F78)</f>
        <v>2.2285257117361823</v>
      </c>
      <c r="G82" s="25"/>
      <c r="H82" s="14"/>
      <c r="I82" s="14"/>
    </row>
    <row r="83" spans="1:9" x14ac:dyDescent="0.2">
      <c r="A83" s="20"/>
      <c r="B83" s="20"/>
      <c r="C83" s="20"/>
      <c r="D83" s="20"/>
      <c r="E83" s="25"/>
      <c r="F83" s="26"/>
      <c r="G83" s="25"/>
      <c r="H83" s="14"/>
      <c r="I83" s="14"/>
    </row>
    <row r="84" spans="1:9" x14ac:dyDescent="0.2">
      <c r="A84" s="27" t="s">
        <v>27</v>
      </c>
      <c r="B84" s="27"/>
      <c r="C84" s="27"/>
      <c r="D84" s="27"/>
      <c r="E84" s="28">
        <v>47615.6025085</v>
      </c>
      <c r="F84" s="29">
        <v>100</v>
      </c>
      <c r="G84" s="28"/>
      <c r="H84" s="14"/>
      <c r="I84" s="14"/>
    </row>
    <row r="86" spans="1:9" x14ac:dyDescent="0.2">
      <c r="A86" s="14" t="s">
        <v>63</v>
      </c>
    </row>
    <row r="87" spans="1:9" x14ac:dyDescent="0.2">
      <c r="A87" s="14" t="s">
        <v>31</v>
      </c>
    </row>
    <row r="89" spans="1:9" x14ac:dyDescent="0.2">
      <c r="A89" s="14" t="s">
        <v>32</v>
      </c>
    </row>
    <row r="90" spans="1:9" x14ac:dyDescent="0.2">
      <c r="A90" s="14" t="s">
        <v>33</v>
      </c>
    </row>
    <row r="91" spans="1:9" x14ac:dyDescent="0.2">
      <c r="A91" s="14" t="s">
        <v>34</v>
      </c>
      <c r="B91" s="14"/>
      <c r="C91" s="30" t="s">
        <v>36</v>
      </c>
      <c r="D91" s="14" t="s">
        <v>35</v>
      </c>
    </row>
    <row r="92" spans="1:9" x14ac:dyDescent="0.2">
      <c r="A92" s="7" t="s">
        <v>71</v>
      </c>
      <c r="C92" s="31">
        <v>169.21250000000001</v>
      </c>
      <c r="D92" s="31">
        <v>182.00620000000001</v>
      </c>
    </row>
    <row r="93" spans="1:9" x14ac:dyDescent="0.2">
      <c r="A93" s="7" t="s">
        <v>79</v>
      </c>
      <c r="C93" s="31">
        <v>16.282399999999999</v>
      </c>
      <c r="D93" s="31">
        <v>17.513500000000001</v>
      </c>
    </row>
    <row r="94" spans="1:9" x14ac:dyDescent="0.2">
      <c r="A94" s="7" t="s">
        <v>72</v>
      </c>
      <c r="C94" s="31">
        <v>182.42660000000001</v>
      </c>
      <c r="D94" s="31">
        <v>196.98689999999999</v>
      </c>
    </row>
    <row r="95" spans="1:9" x14ac:dyDescent="0.2">
      <c r="A95" s="7" t="s">
        <v>80</v>
      </c>
      <c r="C95" s="31">
        <v>17.987500000000001</v>
      </c>
      <c r="D95" s="31">
        <v>19.419699999999999</v>
      </c>
    </row>
    <row r="97" spans="1:5" x14ac:dyDescent="0.2">
      <c r="A97" s="7" t="s">
        <v>37</v>
      </c>
    </row>
    <row r="99" spans="1:5" x14ac:dyDescent="0.2">
      <c r="A99" s="14" t="s">
        <v>938</v>
      </c>
      <c r="D99" s="30" t="s">
        <v>39</v>
      </c>
    </row>
    <row r="101" spans="1:5" x14ac:dyDescent="0.2">
      <c r="A101" s="14" t="s">
        <v>939</v>
      </c>
      <c r="D101" s="32">
        <v>1.9314889207575632</v>
      </c>
      <c r="E101" s="10" t="s">
        <v>40</v>
      </c>
    </row>
    <row r="103" spans="1:5" x14ac:dyDescent="0.2">
      <c r="A103" s="14" t="s">
        <v>840</v>
      </c>
      <c r="D103" s="30" t="s">
        <v>39</v>
      </c>
    </row>
    <row r="105" spans="1:5" x14ac:dyDescent="0.2">
      <c r="A105" s="57" t="s">
        <v>843</v>
      </c>
      <c r="B105" s="56"/>
      <c r="C105" s="56"/>
      <c r="D105" s="30"/>
    </row>
    <row r="106" spans="1:5" x14ac:dyDescent="0.2">
      <c r="A106" s="56"/>
      <c r="B106" s="56"/>
      <c r="C106" s="56"/>
      <c r="D106" s="30"/>
    </row>
    <row r="107" spans="1:5" x14ac:dyDescent="0.2">
      <c r="A107" s="58" t="s">
        <v>832</v>
      </c>
      <c r="B107" s="58" t="s">
        <v>833</v>
      </c>
      <c r="C107" s="58" t="s">
        <v>834</v>
      </c>
      <c r="D107" s="59" t="s">
        <v>3</v>
      </c>
    </row>
    <row r="108" spans="1:5" x14ac:dyDescent="0.2">
      <c r="A108" s="60" t="s">
        <v>146</v>
      </c>
      <c r="B108" s="61">
        <v>1378</v>
      </c>
      <c r="C108" s="62">
        <v>7.7285130000000004</v>
      </c>
      <c r="D108" s="63">
        <f>C108/E84</f>
        <v>1.6231051573106444E-4</v>
      </c>
    </row>
    <row r="110" spans="1:5" x14ac:dyDescent="0.2">
      <c r="A110" s="14" t="s">
        <v>1095</v>
      </c>
    </row>
    <row r="111" spans="1:5" x14ac:dyDescent="0.2">
      <c r="A111" s="53"/>
    </row>
    <row r="112" spans="1:5" x14ac:dyDescent="0.2">
      <c r="A112" s="53" t="s">
        <v>804</v>
      </c>
    </row>
    <row r="113" spans="1:1" x14ac:dyDescent="0.2">
      <c r="A113" s="54"/>
    </row>
    <row r="114" spans="1:1" x14ac:dyDescent="0.2">
      <c r="A114" s="55"/>
    </row>
    <row r="115" spans="1:1" x14ac:dyDescent="0.2">
      <c r="A115" s="55"/>
    </row>
    <row r="116" spans="1:1" x14ac:dyDescent="0.2">
      <c r="A116" s="55"/>
    </row>
    <row r="117" spans="1:1" x14ac:dyDescent="0.2">
      <c r="A117" s="55"/>
    </row>
    <row r="118" spans="1:1" x14ac:dyDescent="0.2">
      <c r="A118" s="55"/>
    </row>
    <row r="119" spans="1:1" x14ac:dyDescent="0.2">
      <c r="A119" s="55"/>
    </row>
    <row r="120" spans="1:1" x14ac:dyDescent="0.2">
      <c r="A120" s="55"/>
    </row>
    <row r="121" spans="1:1" x14ac:dyDescent="0.2">
      <c r="A121" s="55"/>
    </row>
    <row r="122" spans="1:1" x14ac:dyDescent="0.2">
      <c r="A122" s="55"/>
    </row>
    <row r="123" spans="1:1" x14ac:dyDescent="0.2">
      <c r="A123" s="55"/>
    </row>
    <row r="124" spans="1:1" x14ac:dyDescent="0.2">
      <c r="A124" s="55"/>
    </row>
    <row r="125" spans="1:1" x14ac:dyDescent="0.2">
      <c r="A125" s="55"/>
    </row>
    <row r="126" spans="1:1" x14ac:dyDescent="0.2">
      <c r="A126" s="53" t="s">
        <v>1135</v>
      </c>
    </row>
    <row r="127" spans="1:1" x14ac:dyDescent="0.2">
      <c r="A127" s="55"/>
    </row>
    <row r="128" spans="1:1" x14ac:dyDescent="0.2">
      <c r="A128" s="53" t="s">
        <v>805</v>
      </c>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5"/>
    </row>
    <row r="141" spans="1:1" x14ac:dyDescent="0.2">
      <c r="A141" s="55"/>
    </row>
    <row r="142" spans="1:1" x14ac:dyDescent="0.2">
      <c r="A142" s="55"/>
    </row>
    <row r="143" spans="1:1" x14ac:dyDescent="0.2">
      <c r="A143" s="54"/>
    </row>
  </sheetData>
  <mergeCells count="1">
    <mergeCell ref="A1:G1"/>
  </mergeCells>
  <conditionalFormatting sqref="F2:F3">
    <cfRule type="cellIs" dxfId="66" priority="2" stopIfTrue="1" operator="between">
      <formula>0.009</formula>
      <formula>-0.009</formula>
    </cfRule>
  </conditionalFormatting>
  <conditionalFormatting sqref="F5:F65541">
    <cfRule type="cellIs" dxfId="65" priority="1" stopIfTrue="1" operator="between">
      <formula>0.009</formula>
      <formula>-0.009</formula>
    </cfRule>
  </conditionalFormatting>
  <hyperlinks>
    <hyperlink ref="A111"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9"/>
  <sheetViews>
    <sheetView workbookViewId="0">
      <selection sqref="A1:G1"/>
    </sheetView>
  </sheetViews>
  <sheetFormatPr defaultColWidth="9.140625" defaultRowHeight="11.25" x14ac:dyDescent="0.2"/>
  <cols>
    <col min="1" max="1" width="38.7109375" style="7" bestFit="1" customWidth="1"/>
    <col min="2" max="2" width="54.28515625" style="7" bestFit="1" customWidth="1"/>
    <col min="3" max="3" width="25.5703125" style="7" bestFit="1" customWidth="1"/>
    <col min="4" max="4" width="15.28515625" style="7" bestFit="1" customWidth="1"/>
    <col min="5" max="5" width="22.85546875" style="10" customWidth="1"/>
    <col min="6" max="6" width="13.5703125" style="11" bestFit="1" customWidth="1"/>
    <col min="7" max="7" width="6.85546875" style="10" customWidth="1"/>
    <col min="8" max="16384" width="9.140625" style="7"/>
  </cols>
  <sheetData>
    <row r="1" spans="1:7" s="1" customFormat="1" ht="15" x14ac:dyDescent="0.2">
      <c r="A1" s="93" t="s">
        <v>1136</v>
      </c>
      <c r="B1" s="94"/>
      <c r="C1" s="94"/>
      <c r="D1" s="94"/>
      <c r="E1" s="94"/>
      <c r="F1" s="94"/>
      <c r="G1" s="94"/>
    </row>
    <row r="2" spans="1:7" s="1" customFormat="1" ht="12" x14ac:dyDescent="0.2">
      <c r="A2" s="33" t="s">
        <v>1137</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0" t="s">
        <v>6</v>
      </c>
      <c r="F4" s="12" t="s">
        <v>3</v>
      </c>
      <c r="G4" s="12" t="s">
        <v>5</v>
      </c>
    </row>
    <row r="5" spans="1:7" x14ac:dyDescent="0.2">
      <c r="A5" s="16" t="s">
        <v>83</v>
      </c>
      <c r="B5" s="17"/>
      <c r="C5" s="17"/>
      <c r="D5" s="17"/>
      <c r="E5" s="18"/>
      <c r="F5" s="19"/>
      <c r="G5" s="18"/>
    </row>
    <row r="6" spans="1:7" x14ac:dyDescent="0.2">
      <c r="A6" s="20" t="s">
        <v>41</v>
      </c>
      <c r="B6" s="21"/>
      <c r="C6" s="21"/>
      <c r="D6" s="21"/>
      <c r="E6" s="22"/>
      <c r="F6" s="23"/>
      <c r="G6" s="22"/>
    </row>
    <row r="7" spans="1:7" x14ac:dyDescent="0.2">
      <c r="A7" s="21" t="s">
        <v>85</v>
      </c>
      <c r="B7" s="21" t="s">
        <v>84</v>
      </c>
      <c r="C7" s="21" t="s">
        <v>86</v>
      </c>
      <c r="D7" s="24">
        <v>29000</v>
      </c>
      <c r="E7" s="22">
        <v>452.05200000000002</v>
      </c>
      <c r="F7" s="23">
        <v>1.9901003925484</v>
      </c>
      <c r="G7" s="22"/>
    </row>
    <row r="8" spans="1:7" x14ac:dyDescent="0.2">
      <c r="A8" s="21" t="s">
        <v>88</v>
      </c>
      <c r="B8" s="21" t="s">
        <v>87</v>
      </c>
      <c r="C8" s="21" t="s">
        <v>86</v>
      </c>
      <c r="D8" s="24">
        <v>47700</v>
      </c>
      <c r="E8" s="22">
        <v>445.97115000000002</v>
      </c>
      <c r="F8" s="23">
        <v>1.96333023784932</v>
      </c>
      <c r="G8" s="22"/>
    </row>
    <row r="9" spans="1:7" x14ac:dyDescent="0.2">
      <c r="A9" s="21" t="s">
        <v>90</v>
      </c>
      <c r="B9" s="21" t="s">
        <v>89</v>
      </c>
      <c r="C9" s="21" t="s">
        <v>91</v>
      </c>
      <c r="D9" s="24">
        <v>10790</v>
      </c>
      <c r="E9" s="22">
        <v>335.48268000000002</v>
      </c>
      <c r="F9" s="23">
        <v>1.4769190561289101</v>
      </c>
      <c r="G9" s="22"/>
    </row>
    <row r="10" spans="1:7" x14ac:dyDescent="0.2">
      <c r="A10" s="21" t="s">
        <v>93</v>
      </c>
      <c r="B10" s="21" t="s">
        <v>92</v>
      </c>
      <c r="C10" s="21" t="s">
        <v>94</v>
      </c>
      <c r="D10" s="24">
        <v>19000</v>
      </c>
      <c r="E10" s="22">
        <v>276.4785</v>
      </c>
      <c r="F10" s="23">
        <v>1.2171607942917899</v>
      </c>
      <c r="G10" s="22"/>
    </row>
    <row r="11" spans="1:7" x14ac:dyDescent="0.2">
      <c r="A11" s="21" t="s">
        <v>96</v>
      </c>
      <c r="B11" s="21" t="s">
        <v>95</v>
      </c>
      <c r="C11" s="21" t="s">
        <v>86</v>
      </c>
      <c r="D11" s="24">
        <v>23000</v>
      </c>
      <c r="E11" s="22">
        <v>247.07749999999999</v>
      </c>
      <c r="F11" s="23">
        <v>1.0877266990078001</v>
      </c>
      <c r="G11" s="22"/>
    </row>
    <row r="12" spans="1:7" x14ac:dyDescent="0.2">
      <c r="A12" s="21" t="s">
        <v>100</v>
      </c>
      <c r="B12" s="21" t="s">
        <v>99</v>
      </c>
      <c r="C12" s="21" t="s">
        <v>101</v>
      </c>
      <c r="D12" s="24">
        <v>35000</v>
      </c>
      <c r="E12" s="22">
        <v>209.17750000000001</v>
      </c>
      <c r="F12" s="23">
        <v>0.920876856782609</v>
      </c>
      <c r="G12" s="22"/>
    </row>
    <row r="13" spans="1:7" x14ac:dyDescent="0.2">
      <c r="A13" s="21" t="s">
        <v>98</v>
      </c>
      <c r="B13" s="21" t="s">
        <v>97</v>
      </c>
      <c r="C13" s="21" t="s">
        <v>94</v>
      </c>
      <c r="D13" s="24">
        <v>15000</v>
      </c>
      <c r="E13" s="22">
        <v>201.13499999999999</v>
      </c>
      <c r="F13" s="23">
        <v>0.88547079197796197</v>
      </c>
      <c r="G13" s="22"/>
    </row>
    <row r="14" spans="1:7" x14ac:dyDescent="0.2">
      <c r="A14" s="21" t="s">
        <v>109</v>
      </c>
      <c r="B14" s="21" t="s">
        <v>108</v>
      </c>
      <c r="C14" s="21" t="s">
        <v>110</v>
      </c>
      <c r="D14" s="24">
        <v>8200</v>
      </c>
      <c r="E14" s="22">
        <v>194.95089999999999</v>
      </c>
      <c r="F14" s="23">
        <v>0.85824609252400796</v>
      </c>
      <c r="G14" s="22"/>
    </row>
    <row r="15" spans="1:7" x14ac:dyDescent="0.2">
      <c r="A15" s="21" t="s">
        <v>103</v>
      </c>
      <c r="B15" s="21" t="s">
        <v>102</v>
      </c>
      <c r="C15" s="21" t="s">
        <v>104</v>
      </c>
      <c r="D15" s="24">
        <v>15000</v>
      </c>
      <c r="E15" s="22">
        <v>183.8775</v>
      </c>
      <c r="F15" s="23">
        <v>0.80949688294890298</v>
      </c>
      <c r="G15" s="22"/>
    </row>
    <row r="16" spans="1:7" x14ac:dyDescent="0.2">
      <c r="A16" s="21" t="s">
        <v>115</v>
      </c>
      <c r="B16" s="21" t="s">
        <v>114</v>
      </c>
      <c r="C16" s="21" t="s">
        <v>116</v>
      </c>
      <c r="D16" s="24">
        <v>16000</v>
      </c>
      <c r="E16" s="22">
        <v>162.352</v>
      </c>
      <c r="F16" s="23">
        <v>0.71473365659485399</v>
      </c>
      <c r="G16" s="22"/>
    </row>
    <row r="17" spans="1:7" x14ac:dyDescent="0.2">
      <c r="A17" s="21" t="s">
        <v>120</v>
      </c>
      <c r="B17" s="21" t="s">
        <v>119</v>
      </c>
      <c r="C17" s="21" t="s">
        <v>86</v>
      </c>
      <c r="D17" s="24">
        <v>11000</v>
      </c>
      <c r="E17" s="22">
        <v>161.27099999999999</v>
      </c>
      <c r="F17" s="23">
        <v>0.70997469407650504</v>
      </c>
      <c r="G17" s="22"/>
    </row>
    <row r="18" spans="1:7" x14ac:dyDescent="0.2">
      <c r="A18" s="21" t="s">
        <v>118</v>
      </c>
      <c r="B18" s="21" t="s">
        <v>117</v>
      </c>
      <c r="C18" s="21" t="s">
        <v>86</v>
      </c>
      <c r="D18" s="24">
        <v>27800</v>
      </c>
      <c r="E18" s="22">
        <v>157.00049999999999</v>
      </c>
      <c r="F18" s="23">
        <v>0.69117437082524702</v>
      </c>
      <c r="G18" s="22"/>
    </row>
    <row r="19" spans="1:7" x14ac:dyDescent="0.2">
      <c r="A19" s="21" t="s">
        <v>112</v>
      </c>
      <c r="B19" s="21" t="s">
        <v>111</v>
      </c>
      <c r="C19" s="21" t="s">
        <v>113</v>
      </c>
      <c r="D19" s="24">
        <v>60000</v>
      </c>
      <c r="E19" s="22">
        <v>156.78</v>
      </c>
      <c r="F19" s="23">
        <v>0.69020364812839596</v>
      </c>
      <c r="G19" s="22"/>
    </row>
    <row r="20" spans="1:7" x14ac:dyDescent="0.2">
      <c r="A20" s="21" t="s">
        <v>106</v>
      </c>
      <c r="B20" s="21" t="s">
        <v>105</v>
      </c>
      <c r="C20" s="21" t="s">
        <v>107</v>
      </c>
      <c r="D20" s="24">
        <v>20000</v>
      </c>
      <c r="E20" s="22">
        <v>141.28</v>
      </c>
      <c r="F20" s="23">
        <v>0.62196690526584897</v>
      </c>
      <c r="G20" s="22"/>
    </row>
    <row r="21" spans="1:7" x14ac:dyDescent="0.2">
      <c r="A21" s="21" t="s">
        <v>122</v>
      </c>
      <c r="B21" s="21" t="s">
        <v>121</v>
      </c>
      <c r="C21" s="21" t="s">
        <v>123</v>
      </c>
      <c r="D21" s="24">
        <v>105000</v>
      </c>
      <c r="E21" s="22">
        <v>138.495</v>
      </c>
      <c r="F21" s="23">
        <v>0.60970630340312604</v>
      </c>
      <c r="G21" s="22"/>
    </row>
    <row r="22" spans="1:7" x14ac:dyDescent="0.2">
      <c r="A22" s="21" t="s">
        <v>125</v>
      </c>
      <c r="B22" s="21" t="s">
        <v>124</v>
      </c>
      <c r="C22" s="21" t="s">
        <v>126</v>
      </c>
      <c r="D22" s="24">
        <v>90100</v>
      </c>
      <c r="E22" s="22">
        <v>131.45590000000001</v>
      </c>
      <c r="F22" s="23">
        <v>0.57871757716546501</v>
      </c>
      <c r="G22" s="22"/>
    </row>
    <row r="23" spans="1:7" x14ac:dyDescent="0.2">
      <c r="A23" s="21" t="s">
        <v>157</v>
      </c>
      <c r="B23" s="21" t="s">
        <v>156</v>
      </c>
      <c r="C23" s="21" t="s">
        <v>158</v>
      </c>
      <c r="D23" s="24">
        <v>65000</v>
      </c>
      <c r="E23" s="22">
        <v>126.7175</v>
      </c>
      <c r="F23" s="23">
        <v>0.55785738475385904</v>
      </c>
      <c r="G23" s="22"/>
    </row>
    <row r="24" spans="1:7" x14ac:dyDescent="0.2">
      <c r="A24" s="21" t="s">
        <v>134</v>
      </c>
      <c r="B24" s="21" t="s">
        <v>133</v>
      </c>
      <c r="C24" s="21" t="s">
        <v>135</v>
      </c>
      <c r="D24" s="24">
        <v>95000</v>
      </c>
      <c r="E24" s="22">
        <v>121.505</v>
      </c>
      <c r="F24" s="23">
        <v>0.53491002848475999</v>
      </c>
      <c r="G24" s="22"/>
    </row>
    <row r="25" spans="1:7" x14ac:dyDescent="0.2">
      <c r="A25" s="21" t="s">
        <v>128</v>
      </c>
      <c r="B25" s="21" t="s">
        <v>127</v>
      </c>
      <c r="C25" s="21" t="s">
        <v>129</v>
      </c>
      <c r="D25" s="24">
        <v>102200</v>
      </c>
      <c r="E25" s="22">
        <v>121.1581</v>
      </c>
      <c r="F25" s="23">
        <v>0.53338284615579101</v>
      </c>
      <c r="G25" s="22"/>
    </row>
    <row r="26" spans="1:7" x14ac:dyDescent="0.2">
      <c r="A26" s="21" t="s">
        <v>140</v>
      </c>
      <c r="B26" s="21" t="s">
        <v>139</v>
      </c>
      <c r="C26" s="21" t="s">
        <v>141</v>
      </c>
      <c r="D26" s="24">
        <v>22000</v>
      </c>
      <c r="E26" s="22">
        <v>118.503</v>
      </c>
      <c r="F26" s="23">
        <v>0.52169411222196205</v>
      </c>
      <c r="G26" s="22"/>
    </row>
    <row r="27" spans="1:7" x14ac:dyDescent="0.2">
      <c r="A27" s="21" t="s">
        <v>137</v>
      </c>
      <c r="B27" s="21" t="s">
        <v>136</v>
      </c>
      <c r="C27" s="21" t="s">
        <v>138</v>
      </c>
      <c r="D27" s="24">
        <v>11000</v>
      </c>
      <c r="E27" s="22">
        <v>115.37350000000001</v>
      </c>
      <c r="F27" s="23">
        <v>0.507916893719489</v>
      </c>
      <c r="G27" s="22"/>
    </row>
    <row r="28" spans="1:7" x14ac:dyDescent="0.2">
      <c r="A28" s="21" t="s">
        <v>143</v>
      </c>
      <c r="B28" s="21" t="s">
        <v>142</v>
      </c>
      <c r="C28" s="21" t="s">
        <v>144</v>
      </c>
      <c r="D28" s="24">
        <v>8100</v>
      </c>
      <c r="E28" s="22">
        <v>112.66289999999999</v>
      </c>
      <c r="F28" s="23">
        <v>0.49598382822250697</v>
      </c>
      <c r="G28" s="22"/>
    </row>
    <row r="29" spans="1:7" x14ac:dyDescent="0.2">
      <c r="A29" s="21" t="s">
        <v>148</v>
      </c>
      <c r="B29" s="21" t="s">
        <v>147</v>
      </c>
      <c r="C29" s="21" t="s">
        <v>126</v>
      </c>
      <c r="D29" s="24">
        <v>4600</v>
      </c>
      <c r="E29" s="22">
        <v>109.4708</v>
      </c>
      <c r="F29" s="23">
        <v>0.48193102132627902</v>
      </c>
      <c r="G29" s="22"/>
    </row>
    <row r="30" spans="1:7" x14ac:dyDescent="0.2">
      <c r="A30" s="21" t="s">
        <v>131</v>
      </c>
      <c r="B30" s="21" t="s">
        <v>130</v>
      </c>
      <c r="C30" s="21" t="s">
        <v>132</v>
      </c>
      <c r="D30" s="24">
        <v>25000</v>
      </c>
      <c r="E30" s="22">
        <v>108.6125</v>
      </c>
      <c r="F30" s="23">
        <v>0.47815246671989597</v>
      </c>
      <c r="G30" s="22"/>
    </row>
    <row r="31" spans="1:7" x14ac:dyDescent="0.2">
      <c r="A31" s="21" t="s">
        <v>150</v>
      </c>
      <c r="B31" s="21" t="s">
        <v>149</v>
      </c>
      <c r="C31" s="21" t="s">
        <v>151</v>
      </c>
      <c r="D31" s="24">
        <v>13000</v>
      </c>
      <c r="E31" s="22">
        <v>100.88</v>
      </c>
      <c r="F31" s="23">
        <v>0.44411113677250003</v>
      </c>
      <c r="G31" s="22"/>
    </row>
    <row r="32" spans="1:7" x14ac:dyDescent="0.2">
      <c r="A32" s="21" t="s">
        <v>153</v>
      </c>
      <c r="B32" s="21" t="s">
        <v>152</v>
      </c>
      <c r="C32" s="21" t="s">
        <v>107</v>
      </c>
      <c r="D32" s="24">
        <v>900</v>
      </c>
      <c r="E32" s="22">
        <v>95.478300000000004</v>
      </c>
      <c r="F32" s="23">
        <v>0.42033085200342801</v>
      </c>
      <c r="G32" s="22"/>
    </row>
    <row r="33" spans="1:7" x14ac:dyDescent="0.2">
      <c r="A33" s="21" t="s">
        <v>160</v>
      </c>
      <c r="B33" s="21" t="s">
        <v>159</v>
      </c>
      <c r="C33" s="21" t="s">
        <v>161</v>
      </c>
      <c r="D33" s="24">
        <v>33000</v>
      </c>
      <c r="E33" s="22">
        <v>94.033500000000004</v>
      </c>
      <c r="F33" s="23">
        <v>0.41397030709453703</v>
      </c>
      <c r="G33" s="22"/>
    </row>
    <row r="34" spans="1:7" x14ac:dyDescent="0.2">
      <c r="A34" s="21" t="s">
        <v>166</v>
      </c>
      <c r="B34" s="21" t="s">
        <v>165</v>
      </c>
      <c r="C34" s="21" t="s">
        <v>167</v>
      </c>
      <c r="D34" s="24">
        <v>8100</v>
      </c>
      <c r="E34" s="22">
        <v>90.331199999999995</v>
      </c>
      <c r="F34" s="23">
        <v>0.397671410765504</v>
      </c>
      <c r="G34" s="22"/>
    </row>
    <row r="35" spans="1:7" x14ac:dyDescent="0.2">
      <c r="A35" s="21" t="s">
        <v>163</v>
      </c>
      <c r="B35" s="21" t="s">
        <v>162</v>
      </c>
      <c r="C35" s="21" t="s">
        <v>164</v>
      </c>
      <c r="D35" s="24">
        <v>15611</v>
      </c>
      <c r="E35" s="22">
        <v>87.827485999999993</v>
      </c>
      <c r="F35" s="23">
        <v>0.38664913409328699</v>
      </c>
      <c r="G35" s="22"/>
    </row>
    <row r="36" spans="1:7" x14ac:dyDescent="0.2">
      <c r="A36" s="21" t="s">
        <v>146</v>
      </c>
      <c r="B36" s="21" t="s">
        <v>145</v>
      </c>
      <c r="C36" s="21" t="s">
        <v>144</v>
      </c>
      <c r="D36" s="24">
        <v>15500</v>
      </c>
      <c r="E36" s="22">
        <v>86.931749999999994</v>
      </c>
      <c r="F36" s="23">
        <v>0.38270577234459502</v>
      </c>
      <c r="G36" s="22"/>
    </row>
    <row r="37" spans="1:7" x14ac:dyDescent="0.2">
      <c r="A37" s="21" t="s">
        <v>155</v>
      </c>
      <c r="B37" s="21" t="s">
        <v>154</v>
      </c>
      <c r="C37" s="21" t="s">
        <v>94</v>
      </c>
      <c r="D37" s="24">
        <v>7000</v>
      </c>
      <c r="E37" s="22">
        <v>85.466499999999996</v>
      </c>
      <c r="F37" s="23">
        <v>0.37625519895883103</v>
      </c>
      <c r="G37" s="22"/>
    </row>
    <row r="38" spans="1:7" x14ac:dyDescent="0.2">
      <c r="A38" s="21" t="s">
        <v>179</v>
      </c>
      <c r="B38" s="21" t="s">
        <v>178</v>
      </c>
      <c r="C38" s="21" t="s">
        <v>177</v>
      </c>
      <c r="D38" s="24">
        <v>21500</v>
      </c>
      <c r="E38" s="22">
        <v>78.442750000000004</v>
      </c>
      <c r="F38" s="23">
        <v>0.345334049108456</v>
      </c>
      <c r="G38" s="22"/>
    </row>
    <row r="39" spans="1:7" x14ac:dyDescent="0.2">
      <c r="A39" s="21" t="s">
        <v>181</v>
      </c>
      <c r="B39" s="21" t="s">
        <v>180</v>
      </c>
      <c r="C39" s="21" t="s">
        <v>182</v>
      </c>
      <c r="D39" s="24">
        <v>4500</v>
      </c>
      <c r="E39" s="22">
        <v>76.641750000000002</v>
      </c>
      <c r="F39" s="23">
        <v>0.337405379824879</v>
      </c>
      <c r="G39" s="22"/>
    </row>
    <row r="40" spans="1:7" x14ac:dyDescent="0.2">
      <c r="A40" s="21" t="s">
        <v>169</v>
      </c>
      <c r="B40" s="21" t="s">
        <v>168</v>
      </c>
      <c r="C40" s="21" t="s">
        <v>104</v>
      </c>
      <c r="D40" s="24">
        <v>8000</v>
      </c>
      <c r="E40" s="22">
        <v>74.772000000000006</v>
      </c>
      <c r="F40" s="23">
        <v>0.32917404756892699</v>
      </c>
      <c r="G40" s="22"/>
    </row>
    <row r="41" spans="1:7" x14ac:dyDescent="0.2">
      <c r="A41" s="21" t="s">
        <v>171</v>
      </c>
      <c r="B41" s="21" t="s">
        <v>170</v>
      </c>
      <c r="C41" s="21" t="s">
        <v>172</v>
      </c>
      <c r="D41" s="24">
        <v>10000</v>
      </c>
      <c r="E41" s="22">
        <v>73.915000000000006</v>
      </c>
      <c r="F41" s="23">
        <v>0.32540121604420402</v>
      </c>
      <c r="G41" s="22"/>
    </row>
    <row r="42" spans="1:7" x14ac:dyDescent="0.2">
      <c r="A42" s="21" t="s">
        <v>184</v>
      </c>
      <c r="B42" s="21" t="s">
        <v>183</v>
      </c>
      <c r="C42" s="21" t="s">
        <v>185</v>
      </c>
      <c r="D42" s="24">
        <v>7900</v>
      </c>
      <c r="E42" s="22">
        <v>65.810950000000005</v>
      </c>
      <c r="F42" s="23">
        <v>0.28972418533483502</v>
      </c>
      <c r="G42" s="22"/>
    </row>
    <row r="43" spans="1:7" x14ac:dyDescent="0.2">
      <c r="A43" s="21" t="s">
        <v>187</v>
      </c>
      <c r="B43" s="21" t="s">
        <v>186</v>
      </c>
      <c r="C43" s="21" t="s">
        <v>177</v>
      </c>
      <c r="D43" s="24">
        <v>700</v>
      </c>
      <c r="E43" s="22">
        <v>63.025550000000003</v>
      </c>
      <c r="F43" s="23">
        <v>0.27746182252391</v>
      </c>
      <c r="G43" s="22"/>
    </row>
    <row r="44" spans="1:7" x14ac:dyDescent="0.2">
      <c r="A44" s="21" t="s">
        <v>191</v>
      </c>
      <c r="B44" s="21" t="s">
        <v>190</v>
      </c>
      <c r="C44" s="21" t="s">
        <v>192</v>
      </c>
      <c r="D44" s="24">
        <v>2459</v>
      </c>
      <c r="E44" s="22">
        <v>62.065159999999999</v>
      </c>
      <c r="F44" s="23">
        <v>0.273233829912441</v>
      </c>
      <c r="G44" s="22"/>
    </row>
    <row r="45" spans="1:7" x14ac:dyDescent="0.2">
      <c r="A45" s="21" t="s">
        <v>189</v>
      </c>
      <c r="B45" s="21" t="s">
        <v>188</v>
      </c>
      <c r="C45" s="21" t="s">
        <v>144</v>
      </c>
      <c r="D45" s="24">
        <v>6600</v>
      </c>
      <c r="E45" s="22">
        <v>59.386800000000001</v>
      </c>
      <c r="F45" s="23">
        <v>0.261442696840614</v>
      </c>
      <c r="G45" s="22"/>
    </row>
    <row r="46" spans="1:7" x14ac:dyDescent="0.2">
      <c r="A46" s="21" t="s">
        <v>194</v>
      </c>
      <c r="B46" s="21" t="s">
        <v>193</v>
      </c>
      <c r="C46" s="21" t="s">
        <v>161</v>
      </c>
      <c r="D46" s="24">
        <v>6600</v>
      </c>
      <c r="E46" s="22">
        <v>54.6447</v>
      </c>
      <c r="F46" s="23">
        <v>0.24056621565813099</v>
      </c>
      <c r="G46" s="22"/>
    </row>
    <row r="47" spans="1:7" x14ac:dyDescent="0.2">
      <c r="A47" s="21" t="s">
        <v>174</v>
      </c>
      <c r="B47" s="21" t="s">
        <v>173</v>
      </c>
      <c r="C47" s="21" t="s">
        <v>104</v>
      </c>
      <c r="D47" s="24">
        <v>1000</v>
      </c>
      <c r="E47" s="22">
        <v>47.235500000000002</v>
      </c>
      <c r="F47" s="23">
        <v>0.20794817209573199</v>
      </c>
      <c r="G47" s="22"/>
    </row>
    <row r="48" spans="1:7" x14ac:dyDescent="0.2">
      <c r="A48" s="21" t="s">
        <v>198</v>
      </c>
      <c r="B48" s="21" t="s">
        <v>197</v>
      </c>
      <c r="C48" s="21" t="s">
        <v>129</v>
      </c>
      <c r="D48" s="24">
        <v>5000</v>
      </c>
      <c r="E48" s="22">
        <v>34.914999999999999</v>
      </c>
      <c r="F48" s="23">
        <v>0.15370876626102101</v>
      </c>
      <c r="G48" s="22"/>
    </row>
    <row r="49" spans="1:9" x14ac:dyDescent="0.2">
      <c r="A49" s="21" t="s">
        <v>196</v>
      </c>
      <c r="B49" s="21" t="s">
        <v>195</v>
      </c>
      <c r="C49" s="21" t="s">
        <v>161</v>
      </c>
      <c r="D49" s="24">
        <v>40</v>
      </c>
      <c r="E49" s="22">
        <v>1.21946</v>
      </c>
      <c r="F49" s="23">
        <v>5.3685147387846199E-3</v>
      </c>
      <c r="G49" s="22"/>
    </row>
    <row r="50" spans="1:9" x14ac:dyDescent="0.2">
      <c r="A50" s="20" t="s">
        <v>25</v>
      </c>
      <c r="B50" s="20"/>
      <c r="C50" s="20"/>
      <c r="D50" s="20"/>
      <c r="E50" s="25">
        <f>SUM(E7:E49)</f>
        <v>5861.8637860000008</v>
      </c>
      <c r="F50" s="26">
        <f>SUM(F7:F49)</f>
        <v>25.806096249068293</v>
      </c>
      <c r="G50" s="25"/>
      <c r="H50" s="14"/>
      <c r="I50" s="14"/>
    </row>
    <row r="51" spans="1:9" x14ac:dyDescent="0.2">
      <c r="A51" s="21"/>
      <c r="B51" s="21"/>
      <c r="C51" s="21"/>
      <c r="D51" s="21"/>
      <c r="E51" s="22"/>
      <c r="F51" s="23"/>
      <c r="G51" s="22"/>
    </row>
    <row r="52" spans="1:9" x14ac:dyDescent="0.2">
      <c r="A52" s="20" t="s">
        <v>24</v>
      </c>
      <c r="B52" s="21"/>
      <c r="C52" s="21"/>
      <c r="D52" s="21"/>
      <c r="E52" s="22"/>
      <c r="F52" s="23"/>
      <c r="G52" s="22"/>
    </row>
    <row r="53" spans="1:9" x14ac:dyDescent="0.2">
      <c r="A53" s="20" t="s">
        <v>41</v>
      </c>
      <c r="B53" s="21"/>
      <c r="C53" s="21"/>
      <c r="D53" s="21"/>
      <c r="E53" s="22"/>
      <c r="F53" s="23"/>
      <c r="G53" s="22"/>
    </row>
    <row r="54" spans="1:9" x14ac:dyDescent="0.2">
      <c r="A54" s="21" t="s">
        <v>204</v>
      </c>
      <c r="B54" s="21" t="s">
        <v>203</v>
      </c>
      <c r="C54" s="21" t="s">
        <v>73</v>
      </c>
      <c r="D54" s="24">
        <v>1500</v>
      </c>
      <c r="E54" s="22">
        <v>1515.2976885</v>
      </c>
      <c r="F54" s="23">
        <v>6.6709018535733202</v>
      </c>
      <c r="G54" s="22">
        <v>7.84</v>
      </c>
    </row>
    <row r="55" spans="1:9" x14ac:dyDescent="0.2">
      <c r="A55" s="21" t="s">
        <v>1138</v>
      </c>
      <c r="B55" s="21" t="s">
        <v>1139</v>
      </c>
      <c r="C55" s="21" t="s">
        <v>73</v>
      </c>
      <c r="D55" s="24">
        <v>1000</v>
      </c>
      <c r="E55" s="22">
        <v>1060.3515479</v>
      </c>
      <c r="F55" s="23">
        <v>4.6680603818036204</v>
      </c>
      <c r="G55" s="22">
        <v>8.6050000000000004</v>
      </c>
    </row>
    <row r="56" spans="1:9" x14ac:dyDescent="0.2">
      <c r="A56" s="21" t="s">
        <v>200</v>
      </c>
      <c r="B56" s="21" t="s">
        <v>199</v>
      </c>
      <c r="C56" s="21" t="s">
        <v>73</v>
      </c>
      <c r="D56" s="24">
        <v>100</v>
      </c>
      <c r="E56" s="22">
        <v>1042.6887978</v>
      </c>
      <c r="F56" s="23">
        <v>4.5903024116862596</v>
      </c>
      <c r="G56" s="22">
        <v>7.9950000000000001</v>
      </c>
    </row>
    <row r="57" spans="1:9" x14ac:dyDescent="0.2">
      <c r="A57" s="21" t="s">
        <v>1140</v>
      </c>
      <c r="B57" s="21" t="s">
        <v>1141</v>
      </c>
      <c r="C57" s="21" t="s">
        <v>1142</v>
      </c>
      <c r="D57" s="24">
        <v>100</v>
      </c>
      <c r="E57" s="22">
        <v>1001.6100492</v>
      </c>
      <c r="F57" s="23">
        <v>4.4094585403744198</v>
      </c>
      <c r="G57" s="22">
        <v>8.7646999999999995</v>
      </c>
    </row>
    <row r="58" spans="1:9" x14ac:dyDescent="0.2">
      <c r="A58" s="21" t="s">
        <v>1087</v>
      </c>
      <c r="B58" s="21" t="s">
        <v>1088</v>
      </c>
      <c r="C58" s="21" t="s">
        <v>73</v>
      </c>
      <c r="D58" s="24">
        <v>50</v>
      </c>
      <c r="E58" s="22">
        <v>537.48439619999999</v>
      </c>
      <c r="F58" s="23">
        <v>2.3662054539439201</v>
      </c>
      <c r="G58" s="22">
        <v>7.75</v>
      </c>
    </row>
    <row r="59" spans="1:9" x14ac:dyDescent="0.2">
      <c r="A59" s="21" t="s">
        <v>1143</v>
      </c>
      <c r="B59" s="21" t="s">
        <v>1144</v>
      </c>
      <c r="C59" s="21" t="s">
        <v>1145</v>
      </c>
      <c r="D59" s="24">
        <v>500</v>
      </c>
      <c r="E59" s="22">
        <v>528.28093439999998</v>
      </c>
      <c r="F59" s="23">
        <v>2.3256884051508999</v>
      </c>
      <c r="G59" s="22">
        <v>8.5250000000000004</v>
      </c>
    </row>
    <row r="60" spans="1:9" x14ac:dyDescent="0.2">
      <c r="A60" s="21" t="s">
        <v>202</v>
      </c>
      <c r="B60" s="21" t="s">
        <v>201</v>
      </c>
      <c r="C60" s="21" t="s">
        <v>73</v>
      </c>
      <c r="D60" s="24">
        <v>500</v>
      </c>
      <c r="E60" s="22">
        <v>519.58571310000002</v>
      </c>
      <c r="F60" s="23">
        <v>2.2874088193456701</v>
      </c>
      <c r="G60" s="22">
        <v>8.2375000000000007</v>
      </c>
    </row>
    <row r="61" spans="1:9" x14ac:dyDescent="0.2">
      <c r="A61" s="20" t="s">
        <v>25</v>
      </c>
      <c r="B61" s="20"/>
      <c r="C61" s="20"/>
      <c r="D61" s="20"/>
      <c r="E61" s="25">
        <f>SUM(E53:E60)</f>
        <v>6205.2991271000001</v>
      </c>
      <c r="F61" s="26">
        <f>SUM(F53:F60)</f>
        <v>27.318025865878109</v>
      </c>
      <c r="G61" s="25"/>
      <c r="H61" s="14"/>
      <c r="I61" s="14"/>
    </row>
    <row r="62" spans="1:9" x14ac:dyDescent="0.2">
      <c r="A62" s="21"/>
      <c r="B62" s="21"/>
      <c r="C62" s="21"/>
      <c r="D62" s="21"/>
      <c r="E62" s="22"/>
      <c r="F62" s="23"/>
      <c r="G62" s="22"/>
    </row>
    <row r="63" spans="1:9" x14ac:dyDescent="0.2">
      <c r="A63" s="20" t="s">
        <v>43</v>
      </c>
      <c r="B63" s="21"/>
      <c r="C63" s="21"/>
      <c r="D63" s="21"/>
      <c r="E63" s="22"/>
      <c r="F63" s="23"/>
      <c r="G63" s="22"/>
    </row>
    <row r="64" spans="1:9" x14ac:dyDescent="0.2">
      <c r="A64" s="20" t="s">
        <v>44</v>
      </c>
      <c r="B64" s="21"/>
      <c r="C64" s="21"/>
      <c r="D64" s="21"/>
      <c r="E64" s="22"/>
      <c r="F64" s="23"/>
      <c r="G64" s="22"/>
    </row>
    <row r="65" spans="1:9" x14ac:dyDescent="0.2">
      <c r="A65" s="21" t="s">
        <v>46</v>
      </c>
      <c r="B65" s="21" t="s">
        <v>45</v>
      </c>
      <c r="C65" s="21" t="s">
        <v>47</v>
      </c>
      <c r="D65" s="24">
        <v>300</v>
      </c>
      <c r="E65" s="22">
        <v>1469.3340000000001</v>
      </c>
      <c r="F65" s="23">
        <v>6.4685526669159801</v>
      </c>
      <c r="G65" s="22">
        <v>7.2549999999999999</v>
      </c>
    </row>
    <row r="66" spans="1:9" x14ac:dyDescent="0.2">
      <c r="A66" s="21" t="s">
        <v>206</v>
      </c>
      <c r="B66" s="21" t="s">
        <v>205</v>
      </c>
      <c r="C66" s="21" t="s">
        <v>48</v>
      </c>
      <c r="D66" s="24">
        <v>200</v>
      </c>
      <c r="E66" s="22">
        <v>979.35</v>
      </c>
      <c r="F66" s="23">
        <v>4.3114615562861598</v>
      </c>
      <c r="G66" s="22">
        <v>7.4001999999999999</v>
      </c>
    </row>
    <row r="67" spans="1:9" x14ac:dyDescent="0.2">
      <c r="A67" s="21" t="s">
        <v>970</v>
      </c>
      <c r="B67" s="21" t="s">
        <v>971</v>
      </c>
      <c r="C67" s="21" t="s">
        <v>53</v>
      </c>
      <c r="D67" s="24">
        <v>200</v>
      </c>
      <c r="E67" s="22">
        <v>979.22799999999995</v>
      </c>
      <c r="F67" s="23">
        <v>4.3109244670842699</v>
      </c>
      <c r="G67" s="22">
        <v>7.4450000000000003</v>
      </c>
    </row>
    <row r="68" spans="1:9" x14ac:dyDescent="0.2">
      <c r="A68" s="21" t="s">
        <v>56</v>
      </c>
      <c r="B68" s="21" t="s">
        <v>55</v>
      </c>
      <c r="C68" s="21" t="s">
        <v>48</v>
      </c>
      <c r="D68" s="24">
        <v>100</v>
      </c>
      <c r="E68" s="22">
        <v>491.197</v>
      </c>
      <c r="F68" s="23">
        <v>2.1624311860551302</v>
      </c>
      <c r="G68" s="22">
        <v>7.3501000000000003</v>
      </c>
    </row>
    <row r="69" spans="1:9" x14ac:dyDescent="0.2">
      <c r="A69" s="20" t="s">
        <v>25</v>
      </c>
      <c r="B69" s="20"/>
      <c r="C69" s="20"/>
      <c r="D69" s="20"/>
      <c r="E69" s="25">
        <f>SUM(E64:E68)</f>
        <v>3919.1090000000004</v>
      </c>
      <c r="F69" s="26">
        <f>SUM(F64:F68)</f>
        <v>17.253369876341541</v>
      </c>
      <c r="G69" s="25"/>
      <c r="H69" s="14"/>
      <c r="I69" s="14"/>
    </row>
    <row r="70" spans="1:9" x14ac:dyDescent="0.2">
      <c r="A70" s="21"/>
      <c r="B70" s="21"/>
      <c r="C70" s="21"/>
      <c r="D70" s="21"/>
      <c r="E70" s="22"/>
      <c r="F70" s="23"/>
      <c r="G70" s="22"/>
    </row>
    <row r="71" spans="1:9" x14ac:dyDescent="0.2">
      <c r="A71" s="20" t="s">
        <v>57</v>
      </c>
      <c r="B71" s="21"/>
      <c r="C71" s="21"/>
      <c r="D71" s="21"/>
      <c r="E71" s="22"/>
      <c r="F71" s="23"/>
      <c r="G71" s="22"/>
    </row>
    <row r="72" spans="1:9" x14ac:dyDescent="0.2">
      <c r="A72" s="21" t="s">
        <v>59</v>
      </c>
      <c r="B72" s="21" t="s">
        <v>58</v>
      </c>
      <c r="C72" s="21" t="s">
        <v>48</v>
      </c>
      <c r="D72" s="24">
        <v>200</v>
      </c>
      <c r="E72" s="22">
        <v>976.947</v>
      </c>
      <c r="F72" s="23">
        <v>4.3008826599572103</v>
      </c>
      <c r="G72" s="22">
        <v>7.9751000000000003</v>
      </c>
    </row>
    <row r="73" spans="1:9" x14ac:dyDescent="0.2">
      <c r="A73" s="20" t="s">
        <v>25</v>
      </c>
      <c r="B73" s="20"/>
      <c r="C73" s="20"/>
      <c r="D73" s="20"/>
      <c r="E73" s="25">
        <f>SUM(E71:E72)</f>
        <v>976.947</v>
      </c>
      <c r="F73" s="26">
        <f>SUM(F71:F72)</f>
        <v>4.3008826599572103</v>
      </c>
      <c r="G73" s="25"/>
      <c r="H73" s="14"/>
      <c r="I73" s="14"/>
    </row>
    <row r="74" spans="1:9" x14ac:dyDescent="0.2">
      <c r="A74" s="21"/>
      <c r="B74" s="21"/>
      <c r="C74" s="21"/>
      <c r="D74" s="21"/>
      <c r="E74" s="22"/>
      <c r="F74" s="23"/>
      <c r="G74" s="22"/>
    </row>
    <row r="75" spans="1:9" x14ac:dyDescent="0.2">
      <c r="A75" s="20" t="s">
        <v>67</v>
      </c>
      <c r="B75" s="21"/>
      <c r="C75" s="21"/>
      <c r="D75" s="21"/>
      <c r="E75" s="22"/>
      <c r="F75" s="23"/>
      <c r="G75" s="22"/>
    </row>
    <row r="76" spans="1:9" x14ac:dyDescent="0.2">
      <c r="A76" s="21" t="s">
        <v>212</v>
      </c>
      <c r="B76" s="21" t="s">
        <v>211</v>
      </c>
      <c r="C76" s="21" t="s">
        <v>68</v>
      </c>
      <c r="D76" s="24">
        <v>3000000</v>
      </c>
      <c r="E76" s="22">
        <v>2888.6103333000001</v>
      </c>
      <c r="F76" s="23">
        <v>12.716732938289599</v>
      </c>
      <c r="G76" s="22">
        <v>7.3857792720499997</v>
      </c>
    </row>
    <row r="77" spans="1:9" x14ac:dyDescent="0.2">
      <c r="A77" s="21" t="s">
        <v>215</v>
      </c>
      <c r="B77" s="21" t="s">
        <v>801</v>
      </c>
      <c r="C77" s="21" t="s">
        <v>68</v>
      </c>
      <c r="D77" s="24">
        <v>1500000</v>
      </c>
      <c r="E77" s="22">
        <v>1503.7615000000001</v>
      </c>
      <c r="F77" s="23">
        <v>6.6201152775547198</v>
      </c>
      <c r="G77" s="22">
        <v>7.3919881300499899</v>
      </c>
    </row>
    <row r="78" spans="1:9" x14ac:dyDescent="0.2">
      <c r="A78" s="21" t="s">
        <v>210</v>
      </c>
      <c r="B78" s="21" t="s">
        <v>209</v>
      </c>
      <c r="C78" s="21" t="s">
        <v>68</v>
      </c>
      <c r="D78" s="24">
        <v>500000</v>
      </c>
      <c r="E78" s="22">
        <v>486.34402779999999</v>
      </c>
      <c r="F78" s="23">
        <v>2.1410666043692901</v>
      </c>
      <c r="G78" s="22">
        <v>7.3940244360499996</v>
      </c>
    </row>
    <row r="79" spans="1:9" x14ac:dyDescent="0.2">
      <c r="A79" s="20" t="s">
        <v>25</v>
      </c>
      <c r="B79" s="20"/>
      <c r="C79" s="20"/>
      <c r="D79" s="20"/>
      <c r="E79" s="25">
        <f>SUM(E76:E78)</f>
        <v>4878.7158610999995</v>
      </c>
      <c r="F79" s="26">
        <f>SUM(F76:F78)</f>
        <v>21.477914820213609</v>
      </c>
      <c r="G79" s="25"/>
      <c r="H79" s="14"/>
      <c r="I79" s="14"/>
    </row>
    <row r="80" spans="1:9" x14ac:dyDescent="0.2">
      <c r="A80" s="21"/>
      <c r="B80" s="21"/>
      <c r="C80" s="21"/>
      <c r="D80" s="21"/>
      <c r="E80" s="22"/>
      <c r="F80" s="23"/>
      <c r="G80" s="22"/>
    </row>
    <row r="81" spans="1:9" x14ac:dyDescent="0.2">
      <c r="A81" s="20" t="s">
        <v>918</v>
      </c>
      <c r="B81" s="21"/>
      <c r="C81" s="21"/>
      <c r="D81" s="21"/>
      <c r="E81" s="22"/>
      <c r="F81" s="23"/>
      <c r="G81" s="22"/>
    </row>
    <row r="82" spans="1:9" x14ac:dyDescent="0.2">
      <c r="A82" s="21" t="s">
        <v>919</v>
      </c>
      <c r="B82" s="21" t="s">
        <v>920</v>
      </c>
      <c r="C82" s="21" t="s">
        <v>921</v>
      </c>
      <c r="D82" s="24">
        <v>636.86800000000005</v>
      </c>
      <c r="E82" s="22">
        <v>63.952763099999999</v>
      </c>
      <c r="F82" s="23">
        <v>0.281543758129296</v>
      </c>
      <c r="G82" s="22">
        <v>7.26</v>
      </c>
    </row>
    <row r="83" spans="1:9" x14ac:dyDescent="0.2">
      <c r="A83" s="20" t="s">
        <v>25</v>
      </c>
      <c r="B83" s="20"/>
      <c r="C83" s="20"/>
      <c r="D83" s="20"/>
      <c r="E83" s="25">
        <f>SUM(E82:E82)</f>
        <v>63.952763099999999</v>
      </c>
      <c r="F83" s="26">
        <f>SUM(F82:F82)</f>
        <v>0.281543758129296</v>
      </c>
      <c r="G83" s="25"/>
      <c r="H83" s="14"/>
      <c r="I83" s="14"/>
    </row>
    <row r="84" spans="1:9" x14ac:dyDescent="0.2">
      <c r="A84" s="21"/>
      <c r="B84" s="21"/>
      <c r="C84" s="21"/>
      <c r="D84" s="21"/>
      <c r="E84" s="22"/>
      <c r="F84" s="23"/>
      <c r="G84" s="22"/>
    </row>
    <row r="85" spans="1:9" x14ac:dyDescent="0.2">
      <c r="A85" s="20" t="s">
        <v>26</v>
      </c>
      <c r="B85" s="20"/>
      <c r="C85" s="20"/>
      <c r="D85" s="20"/>
      <c r="E85" s="25">
        <f>E50+E61+E69+E73+E79+E83</f>
        <v>21905.887537300001</v>
      </c>
      <c r="F85" s="26">
        <f>F50+F61+F69+F73+F79+F83</f>
        <v>96.437833229588065</v>
      </c>
      <c r="G85" s="25"/>
      <c r="H85" s="14"/>
      <c r="I85" s="14"/>
    </row>
    <row r="86" spans="1:9" x14ac:dyDescent="0.2">
      <c r="A86" s="20"/>
      <c r="B86" s="20"/>
      <c r="C86" s="20"/>
      <c r="D86" s="20"/>
      <c r="E86" s="25"/>
      <c r="F86" s="26"/>
      <c r="G86" s="25"/>
      <c r="H86" s="14"/>
      <c r="I86" s="14"/>
    </row>
    <row r="87" spans="1:9" x14ac:dyDescent="0.2">
      <c r="A87" s="20" t="s">
        <v>28</v>
      </c>
      <c r="B87" s="20"/>
      <c r="C87" s="20"/>
      <c r="D87" s="20"/>
      <c r="E87" s="25">
        <f>E89-(E50+E61+E69+E73+E79+E83)</f>
        <v>809.14742739999929</v>
      </c>
      <c r="F87" s="26">
        <f>F89-(F50+F61+F69+F73+F79+F83)</f>
        <v>3.5621667704119346</v>
      </c>
      <c r="G87" s="25"/>
      <c r="H87" s="14"/>
      <c r="I87" s="14"/>
    </row>
    <row r="88" spans="1:9" x14ac:dyDescent="0.2">
      <c r="A88" s="20"/>
      <c r="B88" s="20"/>
      <c r="C88" s="20"/>
      <c r="D88" s="20"/>
      <c r="E88" s="25"/>
      <c r="F88" s="26"/>
      <c r="G88" s="25"/>
      <c r="H88" s="14"/>
      <c r="I88" s="14"/>
    </row>
    <row r="89" spans="1:9" x14ac:dyDescent="0.2">
      <c r="A89" s="27" t="s">
        <v>27</v>
      </c>
      <c r="B89" s="27"/>
      <c r="C89" s="27"/>
      <c r="D89" s="27"/>
      <c r="E89" s="28">
        <v>22715.0349647</v>
      </c>
      <c r="F89" s="29">
        <v>100</v>
      </c>
      <c r="G89" s="28"/>
      <c r="H89" s="14"/>
      <c r="I89" s="14"/>
    </row>
    <row r="91" spans="1:9" x14ac:dyDescent="0.2">
      <c r="A91" s="14" t="s">
        <v>63</v>
      </c>
    </row>
    <row r="92" spans="1:9" x14ac:dyDescent="0.2">
      <c r="A92" s="14" t="s">
        <v>31</v>
      </c>
    </row>
    <row r="93" spans="1:9" x14ac:dyDescent="0.2">
      <c r="A93" s="14" t="s">
        <v>922</v>
      </c>
    </row>
    <row r="95" spans="1:9" x14ac:dyDescent="0.2">
      <c r="A95" s="14" t="s">
        <v>32</v>
      </c>
    </row>
    <row r="96" spans="1:9" x14ac:dyDescent="0.2">
      <c r="A96" s="14" t="s">
        <v>33</v>
      </c>
    </row>
    <row r="97" spans="1:4" x14ac:dyDescent="0.2">
      <c r="A97" s="14" t="s">
        <v>34</v>
      </c>
      <c r="B97" s="14"/>
      <c r="C97" s="30" t="s">
        <v>36</v>
      </c>
      <c r="D97" s="14" t="s">
        <v>35</v>
      </c>
    </row>
    <row r="98" spans="1:4" x14ac:dyDescent="0.2">
      <c r="A98" s="7" t="s">
        <v>71</v>
      </c>
      <c r="C98" s="31">
        <v>72.563100000000006</v>
      </c>
      <c r="D98" s="31">
        <v>76.744</v>
      </c>
    </row>
    <row r="99" spans="1:4" x14ac:dyDescent="0.2">
      <c r="A99" s="7" t="s">
        <v>75</v>
      </c>
      <c r="C99" s="31">
        <v>12.540800000000001</v>
      </c>
      <c r="D99" s="31">
        <v>12.74</v>
      </c>
    </row>
    <row r="100" spans="1:4" x14ac:dyDescent="0.2">
      <c r="A100" s="7" t="s">
        <v>76</v>
      </c>
      <c r="C100" s="31">
        <v>11.870200000000001</v>
      </c>
      <c r="D100" s="31">
        <v>12.0168</v>
      </c>
    </row>
    <row r="101" spans="1:4" x14ac:dyDescent="0.2">
      <c r="A101" s="7" t="s">
        <v>72</v>
      </c>
      <c r="C101" s="31">
        <v>78.5411</v>
      </c>
      <c r="D101" s="31">
        <v>83.383200000000002</v>
      </c>
    </row>
    <row r="102" spans="1:4" x14ac:dyDescent="0.2">
      <c r="A102" s="7" t="s">
        <v>77</v>
      </c>
      <c r="C102" s="31">
        <v>14.0511</v>
      </c>
      <c r="D102" s="31">
        <v>14.3498</v>
      </c>
    </row>
    <row r="103" spans="1:4" x14ac:dyDescent="0.2">
      <c r="A103" s="7" t="s">
        <v>78</v>
      </c>
      <c r="C103" s="31">
        <v>13.3278</v>
      </c>
      <c r="D103" s="31">
        <v>13.6098</v>
      </c>
    </row>
    <row r="105" spans="1:4" x14ac:dyDescent="0.2">
      <c r="A105" s="14" t="s">
        <v>938</v>
      </c>
    </row>
    <row r="106" spans="1:4" x14ac:dyDescent="0.2">
      <c r="A106" s="95" t="s">
        <v>64</v>
      </c>
      <c r="B106" s="96"/>
      <c r="C106" s="34" t="s">
        <v>65</v>
      </c>
    </row>
    <row r="107" spans="1:4" x14ac:dyDescent="0.2">
      <c r="A107" s="91" t="s">
        <v>75</v>
      </c>
      <c r="B107" s="92"/>
      <c r="C107" s="35">
        <v>0.51</v>
      </c>
    </row>
    <row r="108" spans="1:4" x14ac:dyDescent="0.2">
      <c r="A108" s="91" t="s">
        <v>76</v>
      </c>
      <c r="B108" s="92"/>
      <c r="C108" s="35">
        <v>0.52</v>
      </c>
    </row>
    <row r="109" spans="1:4" x14ac:dyDescent="0.2">
      <c r="A109" s="91" t="s">
        <v>77</v>
      </c>
      <c r="B109" s="92"/>
      <c r="C109" s="35">
        <v>0.55000000000000004</v>
      </c>
    </row>
    <row r="110" spans="1:4" x14ac:dyDescent="0.2">
      <c r="A110" s="91" t="s">
        <v>78</v>
      </c>
      <c r="B110" s="92"/>
      <c r="C110" s="35">
        <v>0.52</v>
      </c>
    </row>
    <row r="111" spans="1:4" x14ac:dyDescent="0.2">
      <c r="A111" s="7" t="s">
        <v>66</v>
      </c>
    </row>
    <row r="112" spans="1:4" x14ac:dyDescent="0.2">
      <c r="A112" s="7" t="s">
        <v>37</v>
      </c>
    </row>
    <row r="114" spans="1:7" x14ac:dyDescent="0.2">
      <c r="A114" s="14" t="s">
        <v>939</v>
      </c>
      <c r="D114" s="32">
        <v>1.9414190771317867</v>
      </c>
      <c r="E114" s="10" t="s">
        <v>40</v>
      </c>
    </row>
    <row r="116" spans="1:7" x14ac:dyDescent="0.2">
      <c r="A116" s="14" t="s">
        <v>840</v>
      </c>
      <c r="D116" s="30" t="s">
        <v>39</v>
      </c>
    </row>
    <row r="118" spans="1:7" ht="23.25" customHeight="1" x14ac:dyDescent="0.25">
      <c r="A118" s="97" t="s">
        <v>1146</v>
      </c>
      <c r="B118" s="98"/>
      <c r="C118" s="98"/>
      <c r="D118" s="98"/>
      <c r="E118" s="98"/>
      <c r="F118" s="98"/>
      <c r="G118" s="98"/>
    </row>
    <row r="120" spans="1:7" x14ac:dyDescent="0.2">
      <c r="A120" s="57" t="s">
        <v>837</v>
      </c>
      <c r="B120" s="56"/>
      <c r="C120" s="56"/>
      <c r="D120" s="30"/>
    </row>
    <row r="121" spans="1:7" x14ac:dyDescent="0.2">
      <c r="A121" s="56"/>
      <c r="B121" s="56"/>
      <c r="C121" s="56"/>
      <c r="D121" s="30"/>
    </row>
    <row r="122" spans="1:7" x14ac:dyDescent="0.2">
      <c r="A122" s="58" t="s">
        <v>832</v>
      </c>
      <c r="B122" s="58" t="s">
        <v>833</v>
      </c>
      <c r="C122" s="58" t="s">
        <v>834</v>
      </c>
      <c r="D122" s="59" t="s">
        <v>3</v>
      </c>
    </row>
    <row r="123" spans="1:7" x14ac:dyDescent="0.2">
      <c r="A123" s="60" t="s">
        <v>146</v>
      </c>
      <c r="B123" s="61">
        <v>356</v>
      </c>
      <c r="C123" s="62">
        <v>1.996626</v>
      </c>
      <c r="D123" s="63">
        <f>C123/E89</f>
        <v>8.789887416430704E-5</v>
      </c>
    </row>
    <row r="125" spans="1:7" x14ac:dyDescent="0.2">
      <c r="A125" s="14" t="s">
        <v>1147</v>
      </c>
    </row>
    <row r="126" spans="1:7" x14ac:dyDescent="0.2">
      <c r="A126" s="53"/>
    </row>
    <row r="127" spans="1:7" x14ac:dyDescent="0.2">
      <c r="A127" s="53" t="s">
        <v>804</v>
      </c>
    </row>
    <row r="128" spans="1:7" x14ac:dyDescent="0.2">
      <c r="A128" s="54"/>
    </row>
    <row r="129" spans="1:1" x14ac:dyDescent="0.2">
      <c r="A129" s="55"/>
    </row>
    <row r="130" spans="1:1" x14ac:dyDescent="0.2">
      <c r="A130" s="55"/>
    </row>
    <row r="131" spans="1:1" x14ac:dyDescent="0.2">
      <c r="A131" s="55"/>
    </row>
    <row r="132" spans="1:1" x14ac:dyDescent="0.2">
      <c r="A132" s="55"/>
    </row>
    <row r="133" spans="1:1" x14ac:dyDescent="0.2">
      <c r="A133" s="55"/>
    </row>
    <row r="134" spans="1:1" x14ac:dyDescent="0.2">
      <c r="A134" s="55"/>
    </row>
    <row r="135" spans="1:1" x14ac:dyDescent="0.2">
      <c r="A135" s="55"/>
    </row>
    <row r="136" spans="1:1" x14ac:dyDescent="0.2">
      <c r="A136" s="55"/>
    </row>
    <row r="137" spans="1:1" x14ac:dyDescent="0.2">
      <c r="A137" s="55"/>
    </row>
    <row r="138" spans="1:1" x14ac:dyDescent="0.2">
      <c r="A138" s="55"/>
    </row>
    <row r="139" spans="1:1" x14ac:dyDescent="0.2">
      <c r="A139" s="55"/>
    </row>
    <row r="140" spans="1:1" x14ac:dyDescent="0.2">
      <c r="A140" s="53" t="s">
        <v>1148</v>
      </c>
    </row>
    <row r="141" spans="1:1" x14ac:dyDescent="0.2">
      <c r="A141" s="55"/>
    </row>
    <row r="142" spans="1:1" x14ac:dyDescent="0.2">
      <c r="A142" s="53" t="s">
        <v>805</v>
      </c>
    </row>
    <row r="143" spans="1:1" x14ac:dyDescent="0.2">
      <c r="A143" s="55"/>
    </row>
    <row r="144" spans="1:1" x14ac:dyDescent="0.2">
      <c r="A144" s="55"/>
    </row>
    <row r="145" spans="1:1" x14ac:dyDescent="0.2">
      <c r="A145" s="55"/>
    </row>
    <row r="146" spans="1:1" x14ac:dyDescent="0.2">
      <c r="A146" s="55"/>
    </row>
    <row r="147" spans="1:1" x14ac:dyDescent="0.2">
      <c r="A147" s="55"/>
    </row>
    <row r="148" spans="1:1" x14ac:dyDescent="0.2">
      <c r="A148" s="55"/>
    </row>
    <row r="149" spans="1:1" x14ac:dyDescent="0.2">
      <c r="A149" s="55"/>
    </row>
    <row r="150" spans="1:1" x14ac:dyDescent="0.2">
      <c r="A150" s="55"/>
    </row>
    <row r="151" spans="1:1" x14ac:dyDescent="0.2">
      <c r="A151" s="55"/>
    </row>
    <row r="152" spans="1:1" x14ac:dyDescent="0.2">
      <c r="A152" s="55"/>
    </row>
    <row r="153" spans="1:1" x14ac:dyDescent="0.2">
      <c r="A153" s="55"/>
    </row>
    <row r="154" spans="1:1" x14ac:dyDescent="0.2">
      <c r="A154" s="55"/>
    </row>
    <row r="155" spans="1:1" x14ac:dyDescent="0.2">
      <c r="A155" s="55"/>
    </row>
    <row r="156" spans="1:1" x14ac:dyDescent="0.2">
      <c r="A156" s="55"/>
    </row>
    <row r="157" spans="1:1" x14ac:dyDescent="0.2">
      <c r="A157" s="54"/>
    </row>
    <row r="158" spans="1:1" x14ac:dyDescent="0.2">
      <c r="A158" s="55"/>
    </row>
    <row r="159" spans="1:1" x14ac:dyDescent="0.2">
      <c r="A159" s="54"/>
    </row>
  </sheetData>
  <mergeCells count="7">
    <mergeCell ref="A118:G118"/>
    <mergeCell ref="A1:G1"/>
    <mergeCell ref="A106:B106"/>
    <mergeCell ref="A107:B107"/>
    <mergeCell ref="A108:B108"/>
    <mergeCell ref="A109:B109"/>
    <mergeCell ref="A110:B110"/>
  </mergeCells>
  <conditionalFormatting sqref="F2:F3 F5:F117">
    <cfRule type="cellIs" dxfId="64" priority="2" stopIfTrue="1" operator="between">
      <formula>0.009</formula>
      <formula>-0.009</formula>
    </cfRule>
  </conditionalFormatting>
  <conditionalFormatting sqref="F119:F65542">
    <cfRule type="cellIs" dxfId="63" priority="1" stopIfTrue="1" operator="between">
      <formula>0.009</formula>
      <formula>-0.009</formula>
    </cfRule>
  </conditionalFormatting>
  <hyperlinks>
    <hyperlink ref="A126"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Nov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2023-12-08T05:36:27Z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2023-12-05T04:01:43Z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4f3b46ab-3ea0-4e26-a42b-cd637c411abc</vt:lpwstr>
  </property>
  <property fmtid="{D5CDD505-2E9C-101B-9397-08002B2CF9AE}" pid="10" name="MSIP_Label_3486a02c-2dfb-4efe-823f-aa2d1f0e6ab7_ContentBits">
    <vt:lpwstr>2</vt:lpwstr>
  </property>
  <property fmtid="{D5CDD505-2E9C-101B-9397-08002B2CF9AE}" pid="11" name="Classification">
    <vt:lpwstr>PUBLIC</vt:lpwstr>
  </property>
</Properties>
</file>