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defaultThemeVersion="124226"/>
  <xr:revisionPtr revIDLastSave="0" documentId="13_ncr:1_{5FABF435-AFF1-4FBD-9FEA-0C00D38A4CD8}"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23">FAEF!$A$1:$G$116</definedName>
    <definedName name="_xlnm.Print_Area" localSheetId="22">FBIF!$A$1:$G$102</definedName>
    <definedName name="_xlnm.Print_Area" localSheetId="5">FBPF!$A$1:$H$105</definedName>
    <definedName name="_xlnm.Print_Area" localSheetId="27">FEGF!$A$1:$F$64</definedName>
    <definedName name="_xlnm.Print_Area" localSheetId="29">FF!$A$1:$F$79</definedName>
    <definedName name="_xlnm.Print_Area" localSheetId="11">FIBAF!$A$1:$J$152</definedName>
    <definedName name="_xlnm.Print_Area" localSheetId="21">FIBF!$A$1:$G$109</definedName>
    <definedName name="_xlnm.Print_Area" localSheetId="4">FICDF!$A$1:$H$124</definedName>
    <definedName name="_xlnm.Print_Area" localSheetId="30">FIDA!$A$1:$H$102</definedName>
    <definedName name="_xlnm.Print_Area" localSheetId="20">FIEAF!$A$1:$G$139</definedName>
    <definedName name="_xlnm.Print_Area" localSheetId="19">FIEF!$A$1:$H$139</definedName>
    <definedName name="_xlnm.Print_Area" localSheetId="10">FIEHF!$A$1:$H$154</definedName>
    <definedName name="_xlnm.Print_Area" localSheetId="9">FIESF!$A$1:$J$159</definedName>
    <definedName name="_xlnm.Print_Area" localSheetId="18">FIFEF!$A$1:$H$112</definedName>
    <definedName name="_xlnm.Print_Area" localSheetId="3">FIFRF!$A$1:$H$95</definedName>
    <definedName name="_xlnm.Print_Area" localSheetId="6">FIGSF!$A$1:$H$76</definedName>
    <definedName name="_xlnm.Print_Area" localSheetId="24">'FIIF-NSE'!$A$1:$G$116</definedName>
    <definedName name="_xlnm.Print_Area" localSheetId="34">FIIOF!$A$1:$G$66</definedName>
    <definedName name="_xlnm.Print_Area" localSheetId="31">FILDF!$A$1:$H$55</definedName>
    <definedName name="_xlnm.Print_Area" localSheetId="0">FILF!$A$1:$H$150</definedName>
    <definedName name="_xlnm.Print_Area" localSheetId="28">FIMAS!$A$1:$F$78</definedName>
    <definedName name="_xlnm.Print_Area" localSheetId="2">FIMMF!$A$1:$H$126</definedName>
    <definedName name="_xlnm.Print_Area" localSheetId="17">FIOF!$A$1:$G$129</definedName>
    <definedName name="_xlnm.Print_Area" localSheetId="1">FIONF!$A$1:$H$80</definedName>
    <definedName name="_xlnm.Print_Area" localSheetId="16">FIPF!$A$1:$G$151</definedName>
    <definedName name="_xlnm.Print_Area" localSheetId="7">FIPP!$A$1:$H$137</definedName>
    <definedName name="_xlnm.Print_Area" localSheetId="15">FISCF!$A$1:$H$163</definedName>
    <definedName name="_xlnm.Print_Area" localSheetId="32">FISTIP!$A$1:$H$152</definedName>
    <definedName name="_xlnm.Print_Area" localSheetId="14">FITF!$A$1:$G$113</definedName>
    <definedName name="_xlnm.Print_Area" localSheetId="25">FITX!$A$1:$G$125</definedName>
    <definedName name="_xlnm.Print_Area" localSheetId="33">FIUBF!$A$1:$H$41</definedName>
    <definedName name="_xlnm.Print_Area" localSheetId="26">FIUS!$A$1:$F$64</definedName>
    <definedName name="_xlnm.Print_Area" localSheetId="13">TIEIF!$A$1:$G$137</definedName>
    <definedName name="_xlnm.Print_Area" localSheetId="12">TIVF!$A$1:$G$135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9" i="17" l="1"/>
  <c r="D118" i="19"/>
  <c r="D95" i="20"/>
  <c r="D78" i="21"/>
  <c r="D77" i="21"/>
  <c r="D102" i="22"/>
  <c r="D105" i="23"/>
  <c r="D104" i="23"/>
  <c r="G43" i="21"/>
  <c r="G42" i="21"/>
  <c r="G41" i="21"/>
  <c r="D49" i="44" l="1"/>
  <c r="E84" i="37" l="1"/>
  <c r="C84" i="37"/>
  <c r="D84" i="37" s="1"/>
  <c r="F68" i="47" l="1"/>
  <c r="F70" i="47" s="1"/>
  <c r="E68" i="47"/>
  <c r="E70" i="47" s="1"/>
  <c r="E13" i="46"/>
  <c r="E15" i="46" s="1"/>
  <c r="F9" i="46"/>
  <c r="F11" i="46" s="1"/>
  <c r="F13" i="46" s="1"/>
  <c r="E9" i="46"/>
  <c r="E11" i="46" s="1"/>
  <c r="F123" i="44"/>
  <c r="F125" i="44" s="1"/>
  <c r="E123" i="44"/>
  <c r="E125" i="44" s="1"/>
  <c r="F8" i="44"/>
  <c r="F10" i="44" s="1"/>
  <c r="E8" i="44"/>
  <c r="E10" i="44" s="1"/>
  <c r="F9" i="42"/>
  <c r="F11" i="42" s="1"/>
  <c r="E9" i="42"/>
  <c r="E11" i="42" s="1"/>
  <c r="F80" i="41"/>
  <c r="E80" i="41"/>
  <c r="F73" i="41"/>
  <c r="E73" i="41"/>
  <c r="F69" i="41"/>
  <c r="E69" i="41"/>
  <c r="F62" i="41"/>
  <c r="E62" i="41"/>
  <c r="F51" i="41"/>
  <c r="E51" i="41"/>
  <c r="F77" i="40"/>
  <c r="E77" i="40"/>
  <c r="F71" i="40"/>
  <c r="E71" i="40"/>
  <c r="F66" i="40"/>
  <c r="E66" i="40"/>
  <c r="F60" i="40"/>
  <c r="E60" i="40"/>
  <c r="F51" i="40"/>
  <c r="E51" i="40"/>
  <c r="F13" i="39"/>
  <c r="E13" i="39"/>
  <c r="F8" i="39"/>
  <c r="E8" i="39"/>
  <c r="E17" i="39" s="1"/>
  <c r="F41" i="38"/>
  <c r="E41" i="38"/>
  <c r="F37" i="38"/>
  <c r="E37" i="38"/>
  <c r="F33" i="38"/>
  <c r="E33" i="38"/>
  <c r="F26" i="38"/>
  <c r="E26" i="38"/>
  <c r="F38" i="37"/>
  <c r="E38" i="37"/>
  <c r="F34" i="37"/>
  <c r="E34" i="37"/>
  <c r="F29" i="37"/>
  <c r="F42" i="37" s="1"/>
  <c r="E29" i="37"/>
  <c r="F26" i="36"/>
  <c r="E26" i="36"/>
  <c r="F18" i="36"/>
  <c r="E18" i="36"/>
  <c r="F14" i="36"/>
  <c r="E14" i="36"/>
  <c r="F8" i="36"/>
  <c r="E8" i="36"/>
  <c r="F36" i="35"/>
  <c r="E36" i="35"/>
  <c r="F31" i="35"/>
  <c r="E31" i="35"/>
  <c r="F20" i="35"/>
  <c r="E20" i="35"/>
  <c r="F9" i="34"/>
  <c r="F11" i="34" s="1"/>
  <c r="E9" i="34"/>
  <c r="E13" i="34" s="1"/>
  <c r="F49" i="33"/>
  <c r="E49" i="33"/>
  <c r="F40" i="33"/>
  <c r="E40" i="33"/>
  <c r="F29" i="33"/>
  <c r="E29" i="33"/>
  <c r="F11" i="33"/>
  <c r="E11" i="33"/>
  <c r="F17" i="39" l="1"/>
  <c r="E43" i="38"/>
  <c r="E53" i="33"/>
  <c r="F43" i="38"/>
  <c r="E40" i="35"/>
  <c r="E30" i="36"/>
  <c r="E45" i="38"/>
  <c r="E15" i="39"/>
  <c r="F40" i="35"/>
  <c r="F53" i="33"/>
  <c r="F79" i="40"/>
  <c r="E79" i="40"/>
  <c r="E82" i="41"/>
  <c r="F84" i="41"/>
  <c r="F82" i="41"/>
  <c r="E40" i="37"/>
  <c r="F51" i="33"/>
  <c r="F13" i="34"/>
  <c r="F15" i="39"/>
  <c r="F28" i="36"/>
  <c r="E13" i="42"/>
  <c r="E81" i="40"/>
  <c r="E12" i="44"/>
  <c r="F12" i="44"/>
  <c r="F13" i="42"/>
  <c r="E42" i="37"/>
  <c r="F40" i="37"/>
  <c r="F81" i="40"/>
  <c r="E38" i="35"/>
  <c r="E28" i="36"/>
  <c r="E84" i="41"/>
  <c r="F38" i="35"/>
  <c r="F45" i="38"/>
  <c r="E11" i="34"/>
  <c r="F30" i="36"/>
  <c r="E51" i="33"/>
  <c r="E7" i="29" l="1"/>
  <c r="E11" i="29" s="1"/>
  <c r="D7" i="29"/>
  <c r="D9" i="29" s="1"/>
  <c r="E7" i="30"/>
  <c r="E11" i="30" s="1"/>
  <c r="D7" i="30"/>
  <c r="D9" i="30" s="1"/>
  <c r="E13" i="31"/>
  <c r="E17" i="31" s="1"/>
  <c r="D13" i="31"/>
  <c r="D15" i="31" s="1"/>
  <c r="E12" i="32"/>
  <c r="E16" i="32" s="1"/>
  <c r="D12" i="32"/>
  <c r="D16" i="32" s="1"/>
  <c r="D11" i="29" l="1"/>
  <c r="E9" i="29"/>
  <c r="E9" i="30"/>
  <c r="D11" i="30"/>
  <c r="D17" i="31"/>
  <c r="E15" i="31"/>
  <c r="D14" i="32"/>
  <c r="E14" i="32"/>
  <c r="F60" i="28" l="1"/>
  <c r="E60" i="28"/>
  <c r="F55" i="28"/>
  <c r="F62" i="28" s="1"/>
  <c r="E55" i="28"/>
  <c r="E64" i="28" s="1"/>
  <c r="F57" i="27"/>
  <c r="F61" i="27" s="1"/>
  <c r="E57" i="27"/>
  <c r="E61" i="27" s="1"/>
  <c r="F59" i="26"/>
  <c r="E59" i="26"/>
  <c r="F20" i="26"/>
  <c r="E20" i="26"/>
  <c r="F45" i="25"/>
  <c r="F47" i="25" s="1"/>
  <c r="E45" i="25"/>
  <c r="E47" i="25" s="1"/>
  <c r="F52" i="24"/>
  <c r="E52" i="24"/>
  <c r="F47" i="24"/>
  <c r="E47" i="24"/>
  <c r="F70" i="23"/>
  <c r="E70" i="23"/>
  <c r="F65" i="23"/>
  <c r="E65" i="23"/>
  <c r="F68" i="22"/>
  <c r="E68" i="22"/>
  <c r="F61" i="22"/>
  <c r="E61" i="22"/>
  <c r="F56" i="22"/>
  <c r="E56" i="22"/>
  <c r="F44" i="21"/>
  <c r="E44" i="21"/>
  <c r="F37" i="21"/>
  <c r="E37" i="21"/>
  <c r="F60" i="20"/>
  <c r="E60" i="20"/>
  <c r="F56" i="20"/>
  <c r="E56" i="20"/>
  <c r="F51" i="20"/>
  <c r="E51" i="20"/>
  <c r="F79" i="19"/>
  <c r="E79" i="19"/>
  <c r="F75" i="19"/>
  <c r="E75" i="19"/>
  <c r="F103" i="18"/>
  <c r="E103" i="18"/>
  <c r="F96" i="18"/>
  <c r="F105" i="18" s="1"/>
  <c r="E96" i="18"/>
  <c r="F51" i="17"/>
  <c r="E51" i="17"/>
  <c r="F47" i="17"/>
  <c r="E47" i="17"/>
  <c r="F32" i="17"/>
  <c r="E32" i="17"/>
  <c r="F60" i="16"/>
  <c r="E60" i="16"/>
  <c r="F56" i="16"/>
  <c r="E56" i="16"/>
  <c r="F40" i="16"/>
  <c r="E40" i="16"/>
  <c r="F35" i="16"/>
  <c r="E35" i="16"/>
  <c r="F59" i="15"/>
  <c r="E59" i="15"/>
  <c r="F55" i="15"/>
  <c r="E55" i="15"/>
  <c r="F51" i="15"/>
  <c r="F61" i="15" s="1"/>
  <c r="E51" i="15"/>
  <c r="F86" i="14"/>
  <c r="F82" i="14"/>
  <c r="E82" i="14"/>
  <c r="F77" i="14"/>
  <c r="E77" i="14"/>
  <c r="F71" i="14"/>
  <c r="E71" i="14"/>
  <c r="F63" i="14"/>
  <c r="E63" i="14"/>
  <c r="H56" i="14"/>
  <c r="G56" i="14"/>
  <c r="H52" i="14"/>
  <c r="D111" i="14" s="1"/>
  <c r="G52" i="14"/>
  <c r="F52" i="14"/>
  <c r="E52" i="14"/>
  <c r="F84" i="13"/>
  <c r="E84" i="13"/>
  <c r="F77" i="13"/>
  <c r="E77" i="13"/>
  <c r="F72" i="13"/>
  <c r="E72" i="13"/>
  <c r="F66" i="13"/>
  <c r="E66" i="13"/>
  <c r="F56" i="13"/>
  <c r="E56" i="13"/>
  <c r="F51" i="13"/>
  <c r="E51" i="13"/>
  <c r="F82" i="12"/>
  <c r="F78" i="12"/>
  <c r="E78" i="12"/>
  <c r="F72" i="12"/>
  <c r="E72" i="12"/>
  <c r="H67" i="12"/>
  <c r="D119" i="12" s="1"/>
  <c r="G67" i="12"/>
  <c r="F67" i="12"/>
  <c r="E67" i="12"/>
  <c r="E72" i="23" l="1"/>
  <c r="F74" i="23"/>
  <c r="F48" i="21"/>
  <c r="E62" i="20"/>
  <c r="F83" i="19"/>
  <c r="E88" i="14"/>
  <c r="E48" i="21"/>
  <c r="E62" i="28"/>
  <c r="E55" i="17"/>
  <c r="F62" i="20"/>
  <c r="E86" i="13"/>
  <c r="F62" i="16"/>
  <c r="E70" i="22"/>
  <c r="E88" i="13"/>
  <c r="F86" i="13"/>
  <c r="F63" i="26"/>
  <c r="F84" i="12"/>
  <c r="F64" i="28"/>
  <c r="E49" i="25"/>
  <c r="F49" i="25"/>
  <c r="F72" i="23"/>
  <c r="F64" i="20"/>
  <c r="E64" i="20"/>
  <c r="E83" i="19"/>
  <c r="E107" i="18"/>
  <c r="F107" i="18"/>
  <c r="F53" i="17"/>
  <c r="E62" i="16"/>
  <c r="E84" i="14"/>
  <c r="F88" i="14"/>
  <c r="F80" i="12"/>
  <c r="E84" i="12"/>
  <c r="E61" i="15"/>
  <c r="F64" i="16"/>
  <c r="E64" i="16"/>
  <c r="F55" i="17"/>
  <c r="F46" i="21"/>
  <c r="F70" i="22"/>
  <c r="E72" i="22"/>
  <c r="E74" i="23"/>
  <c r="E54" i="24"/>
  <c r="F54" i="24"/>
  <c r="F61" i="26"/>
  <c r="E61" i="26"/>
  <c r="E59" i="27"/>
  <c r="F59" i="27"/>
  <c r="E63" i="26"/>
  <c r="F56" i="24"/>
  <c r="E56" i="24"/>
  <c r="F72" i="22"/>
  <c r="E46" i="21"/>
  <c r="F81" i="19"/>
  <c r="E81" i="19"/>
  <c r="E105" i="18"/>
  <c r="E53" i="17"/>
  <c r="F63" i="15"/>
  <c r="E63" i="15"/>
  <c r="F84" i="14"/>
  <c r="F88" i="13"/>
  <c r="E80" i="12"/>
</calcChain>
</file>

<file path=xl/sharedStrings.xml><?xml version="1.0" encoding="utf-8"?>
<sst xmlns="http://schemas.openxmlformats.org/spreadsheetml/2006/main" count="5386" uniqueCount="1339">
  <si>
    <t>Name of the Instrument</t>
  </si>
  <si>
    <t>Quantity</t>
  </si>
  <si>
    <t>ISIN Number</t>
  </si>
  <si>
    <t>% to Net Assets</t>
  </si>
  <si>
    <t>Industry Classification / Rating</t>
  </si>
  <si>
    <t>YTM</t>
  </si>
  <si>
    <t>Market Value (including accrued interest, if any) (Rs. in Lakhs)</t>
  </si>
  <si>
    <t>Portfolio Statement as on September 30,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</si>
  <si>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</si>
  <si>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</si>
  <si>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</si>
  <si>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</si>
  <si>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</si>
  <si>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</si>
  <si>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</si>
  <si>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</si>
  <si>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</si>
  <si>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</si>
  <si>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</si>
  <si>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</si>
  <si>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</si>
  <si>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</si>
  <si>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</si>
  <si>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</si>
  <si>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</si>
  <si>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Sub Total</t>
  </si>
  <si>
    <t>Total</t>
  </si>
  <si>
    <t>Net Assets</t>
  </si>
  <si>
    <t>Call, Cash &amp; Other Assets</t>
  </si>
  <si>
    <t>* Less than 0.01%</t>
  </si>
  <si>
    <t>** Non- Traded Scrips</t>
  </si>
  <si>
    <t>Notes</t>
  </si>
  <si>
    <t>a) NAV at the beginning and at the end of the Half-year ended 30-Sep-2023</t>
  </si>
  <si>
    <t xml:space="preserve">      Plan/Option</t>
  </si>
  <si>
    <t>As on 31-Mar-2023</t>
  </si>
  <si>
    <t>IDCW - Income Distribution cum capital withdrawal</t>
  </si>
  <si>
    <t>b) Aggregate Distributions declared during the Half - year ended 30-Sep-2023</t>
  </si>
  <si>
    <t>Nil</t>
  </si>
  <si>
    <t>c) Portfolio Turnover Ratio during the Half - year 30-Sep-2023</t>
  </si>
  <si>
    <t>(In Years)</t>
  </si>
  <si>
    <t xml:space="preserve">e) During the month additional instances of fair valuation/deviation from valuation price provided by the valuation agencies </t>
  </si>
  <si>
    <t>(a) Listed / awaiting listing on Stock Exchanges</t>
  </si>
  <si>
    <t>^^ Securities are fair valued</t>
  </si>
  <si>
    <t>Money Market Instruments</t>
  </si>
  <si>
    <t>Certificate of Deposit</t>
  </si>
  <si>
    <t>INE062A16481</t>
  </si>
  <si>
    <t>IND A1+</t>
  </si>
  <si>
    <t>CRISIL A1+</t>
  </si>
  <si>
    <t>Canara Bank (07-Feb-2024) **</t>
  </si>
  <si>
    <t>INE476A16WM1</t>
  </si>
  <si>
    <t>Punjab National Bank (16-Feb-2024) **</t>
  </si>
  <si>
    <t>INE160A16MZ4</t>
  </si>
  <si>
    <t>CARE A1+</t>
  </si>
  <si>
    <t>ICRA A1+</t>
  </si>
  <si>
    <t>Commercial Paper</t>
  </si>
  <si>
    <t>ICICI Securities Ltd (18-Mar-2024) **@</t>
  </si>
  <si>
    <t>INE763G14RA9</t>
  </si>
  <si>
    <t>Treasury Bill</t>
  </si>
  <si>
    <t>@ Listed</t>
  </si>
  <si>
    <t>Plan Name</t>
  </si>
  <si>
    <t>Distributions per unit (Rs.)+++</t>
  </si>
  <si>
    <t>+++ Distribution payouts/ re-investments are subject to deduction of TDS at the applicable rates.</t>
  </si>
  <si>
    <t>Government Securities</t>
  </si>
  <si>
    <t>5.74% GOI 2026 (15-Nov-2026)</t>
  </si>
  <si>
    <t>IN0020210186</t>
  </si>
  <si>
    <t>SOVEREIGN</t>
  </si>
  <si>
    <t>IN0020210012</t>
  </si>
  <si>
    <t>7.38% GOI 2027 (20-Jun-2027)</t>
  </si>
  <si>
    <t>IN0020220037</t>
  </si>
  <si>
    <t xml:space="preserve">      Growth Plan</t>
  </si>
  <si>
    <t xml:space="preserve">      Direct Growth Plan</t>
  </si>
  <si>
    <t>CRISIL AAA</t>
  </si>
  <si>
    <t>ICRA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</si>
  <si>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</si>
  <si>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</si>
  <si>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</si>
  <si>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</si>
  <si>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</si>
  <si>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</si>
  <si>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91 DTB (29-DEC-2023)</t>
  </si>
  <si>
    <t>IN002023X278</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</si>
  <si>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</si>
  <si>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</si>
  <si>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</si>
  <si>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</si>
  <si>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</si>
  <si>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</si>
  <si>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</si>
  <si>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</si>
  <si>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</si>
  <si>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</si>
  <si>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</si>
  <si>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</si>
  <si>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</si>
  <si>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</si>
  <si>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HCL Technologies Ltd</t>
  </si>
  <si>
    <t>INE860A01027</t>
  </si>
  <si>
    <t>Sun Pharmaceutical Industries Ltd</t>
  </si>
  <si>
    <t>INE044A01036</t>
  </si>
  <si>
    <t>Pharmaceuticals &amp; Biotechnology</t>
  </si>
  <si>
    <t>Reliance Industries Ltd</t>
  </si>
  <si>
    <t>INE002A01018</t>
  </si>
  <si>
    <t>Petroleum Products</t>
  </si>
  <si>
    <t>Kirloskar Oil Engines Ltd</t>
  </si>
  <si>
    <t>INE146L01010</t>
  </si>
  <si>
    <t>Industrial Products</t>
  </si>
  <si>
    <t>State Bank of India</t>
  </si>
  <si>
    <t>INE062A01020</t>
  </si>
  <si>
    <t>Tata Motors Ltd</t>
  </si>
  <si>
    <t>INE155A01022</t>
  </si>
  <si>
    <t>Automobiles</t>
  </si>
  <si>
    <t>NTPC Ltd</t>
  </si>
  <si>
    <t>INE733E01010</t>
  </si>
  <si>
    <t>Power</t>
  </si>
  <si>
    <t>Bharti Airtel Ltd</t>
  </si>
  <si>
    <t>INE397D01024</t>
  </si>
  <si>
    <t>Telecom - Services</t>
  </si>
  <si>
    <t>IndusInd Bank Ltd</t>
  </si>
  <si>
    <t>INE095A01012</t>
  </si>
  <si>
    <t>GAIL (India) Ltd</t>
  </si>
  <si>
    <t>INE129A01019</t>
  </si>
  <si>
    <t>Gas</t>
  </si>
  <si>
    <t>Bharat Electronics Ltd</t>
  </si>
  <si>
    <t>INE263A01024</t>
  </si>
  <si>
    <t>Aerospace &amp; Defense</t>
  </si>
  <si>
    <t>Marico Ltd</t>
  </si>
  <si>
    <t>INE196A01026</t>
  </si>
  <si>
    <t>Agricultural Food &amp; Other Products</t>
  </si>
  <si>
    <t>Tata Steel Ltd</t>
  </si>
  <si>
    <t>INE081A01020</t>
  </si>
  <si>
    <t>Ferrous Metals</t>
  </si>
  <si>
    <t>Sapphire Foods India Ltd</t>
  </si>
  <si>
    <t>INE806T01012</t>
  </si>
  <si>
    <t>Leisure Services</t>
  </si>
  <si>
    <t>United Spirits Ltd</t>
  </si>
  <si>
    <t>INE854D01024</t>
  </si>
  <si>
    <t>Beverages</t>
  </si>
  <si>
    <t>Zomato Ltd</t>
  </si>
  <si>
    <t>INE758T01015</t>
  </si>
  <si>
    <t>Retailing</t>
  </si>
  <si>
    <t>Jyothy Labs Ltd</t>
  </si>
  <si>
    <t>INE668F01031</t>
  </si>
  <si>
    <t>Household Products</t>
  </si>
  <si>
    <t>Jubilant Foodworks Ltd</t>
  </si>
  <si>
    <t>INE797F01020</t>
  </si>
  <si>
    <t>Maruti Suzuki India Ltd</t>
  </si>
  <si>
    <t>INE585B01010</t>
  </si>
  <si>
    <t>Crompton Greaves Consumer Electricals Ltd</t>
  </si>
  <si>
    <t>INE299U01018</t>
  </si>
  <si>
    <t>Consumer Durables</t>
  </si>
  <si>
    <t>Tech Mahindra Ltd</t>
  </si>
  <si>
    <t>INE669C01036</t>
  </si>
  <si>
    <t>Container Corporation Of India Ltd</t>
  </si>
  <si>
    <t>INE111A01025</t>
  </si>
  <si>
    <t>Transport Services</t>
  </si>
  <si>
    <t>Oil &amp; Natural Gas Corporation Ltd</t>
  </si>
  <si>
    <t>INE213A01029</t>
  </si>
  <si>
    <t>Oil</t>
  </si>
  <si>
    <t>Affle India Ltd</t>
  </si>
  <si>
    <t>INE00WC01027</t>
  </si>
  <si>
    <t>IT - Services</t>
  </si>
  <si>
    <t>ICICI Prudential Life Insurance Co Ltd</t>
  </si>
  <si>
    <t>INE726G01019</t>
  </si>
  <si>
    <t>Insurance</t>
  </si>
  <si>
    <t>Hindustan Aeronautics Ltd</t>
  </si>
  <si>
    <t>INE066F01020</t>
  </si>
  <si>
    <t>Nuvoco Vistas Corporation Ltd</t>
  </si>
  <si>
    <t>INE118D01016</t>
  </si>
  <si>
    <t>Cement &amp; Cement Products</t>
  </si>
  <si>
    <t>SBI Cards and Payment Services Ltd</t>
  </si>
  <si>
    <t>INE018E01016</t>
  </si>
  <si>
    <t>Finance</t>
  </si>
  <si>
    <t>Eris Lifesciences Ltd</t>
  </si>
  <si>
    <t>INE406M01024</t>
  </si>
  <si>
    <t>Westlife Foodworld Ltd</t>
  </si>
  <si>
    <t>INE274F01020</t>
  </si>
  <si>
    <t>PB Fintech Ltd</t>
  </si>
  <si>
    <t>INE417T01026</t>
  </si>
  <si>
    <t>Financial Technology (Fintech)</t>
  </si>
  <si>
    <t>Metropolis Healthcare Ltd</t>
  </si>
  <si>
    <t>INE112L01020</t>
  </si>
  <si>
    <t>Healthcare Services</t>
  </si>
  <si>
    <t>Escorts Kubota Ltd</t>
  </si>
  <si>
    <t>INE042A01014</t>
  </si>
  <si>
    <t>Agricultural, Commercial &amp; Construction Vehicles</t>
  </si>
  <si>
    <t>Teamlease Services Ltd</t>
  </si>
  <si>
    <t>INE985S01024</t>
  </si>
  <si>
    <t>Commercial Services &amp; Supplies</t>
  </si>
  <si>
    <t>Ultratech Cement Ltd</t>
  </si>
  <si>
    <t>INE481G01011</t>
  </si>
  <si>
    <t>Hindustan Petroleum Corporation Ltd</t>
  </si>
  <si>
    <t>INE094A01015</t>
  </si>
  <si>
    <t>Voltas Ltd</t>
  </si>
  <si>
    <t>INE226A01021</t>
  </si>
  <si>
    <t>Finolex Industries Ltd</t>
  </si>
  <si>
    <t>INE183A01024</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</si>
  <si>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</si>
  <si>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</si>
  <si>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</si>
  <si>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</si>
  <si>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</si>
  <si>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</si>
  <si>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 **</t>
  </si>
  <si>
    <t>INE261F08EA6</t>
  </si>
  <si>
    <t>Axis Bank Ltd (14-Mar-2024) **</t>
  </si>
  <si>
    <t>INE238AD6389</t>
  </si>
  <si>
    <t>HDFC Bank Ltd (22-Mar-2024) **@</t>
  </si>
  <si>
    <t>INE040A14268</t>
  </si>
  <si>
    <t>5.15% GOI 2025 (09-Nov-2025)</t>
  </si>
  <si>
    <t>IN0020200278</t>
  </si>
  <si>
    <t>IN0020230010</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</si>
  <si>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</si>
  <si>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</si>
  <si>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</si>
  <si>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</si>
  <si>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</si>
  <si>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</si>
  <si>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</si>
  <si>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</si>
  <si>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Bajaj Auto Ltd</t>
  </si>
  <si>
    <t>INE917I01010</t>
  </si>
  <si>
    <t>Asian Paints Ltd</t>
  </si>
  <si>
    <t>INE021A01026</t>
  </si>
  <si>
    <t>Kotak Mahindra Bank Ltd</t>
  </si>
  <si>
    <t>INE237A01028</t>
  </si>
  <si>
    <t>The India Cements Ltd</t>
  </si>
  <si>
    <t>INE383A01012</t>
  </si>
  <si>
    <t>Havells India Ltd</t>
  </si>
  <si>
    <t>INE176B01034</t>
  </si>
  <si>
    <t>Lupin Ltd</t>
  </si>
  <si>
    <t>INE326A01037</t>
  </si>
  <si>
    <t>Trent Ltd</t>
  </si>
  <si>
    <t>INE849A01020</t>
  </si>
  <si>
    <t>Titan Co Ltd</t>
  </si>
  <si>
    <t>INE280A01028</t>
  </si>
  <si>
    <t>Power Grid Corporation of India Ltd</t>
  </si>
  <si>
    <t>INE752E01010</t>
  </si>
  <si>
    <t>Indian Oil Corporation Ltd</t>
  </si>
  <si>
    <t>INE242A01010</t>
  </si>
  <si>
    <t>Dr. Reddy's Laboratories Ltd</t>
  </si>
  <si>
    <t>INE089A01023</t>
  </si>
  <si>
    <t>Tata Power Co Ltd</t>
  </si>
  <si>
    <t>INE245A01021</t>
  </si>
  <si>
    <t>ACC Ltd</t>
  </si>
  <si>
    <t>INE012A01025</t>
  </si>
  <si>
    <t>JK Lakshmi Cement Ltd</t>
  </si>
  <si>
    <t>INE786A01032</t>
  </si>
  <si>
    <t>GOI FRB 2024 (07-Nov-2024)</t>
  </si>
  <si>
    <t>IN0020160084</t>
  </si>
  <si>
    <t>Margin on Derivatives</t>
  </si>
  <si>
    <t xml:space="preserve">c) Total outstanding position (as at September 30, 2023) in Derivative Instruments (Gross Notional) </t>
  </si>
  <si>
    <t>Rs. 11,023.39 Lacs</t>
  </si>
  <si>
    <t xml:space="preserve">d) Outstanding derivative exposure as % to net assets </t>
  </si>
  <si>
    <t>e) Portfolio Turnover Ratio during the Half - year 30-Sep-2023</t>
  </si>
  <si>
    <t xml:space="preserve">g) During the month additional instances of fair valuation/deviation from valuation price provided by the valuation agencies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</si>
  <si>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</si>
  <si>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</si>
  <si>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</si>
  <si>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</si>
  <si>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</si>
  <si>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</si>
  <si>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</si>
  <si>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</si>
  <si>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</si>
  <si>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b) Index Futures</t>
  </si>
  <si>
    <t>Union Bank of India (14-Feb-2024) **</t>
  </si>
  <si>
    <t>INE692A16FX5</t>
  </si>
  <si>
    <t>L&amp;T Finance Ltd (19-Dec-2023) **@</t>
  </si>
  <si>
    <t>INE027E14NZ0</t>
  </si>
  <si>
    <t>Rs. 21,206.88 Lacs</t>
  </si>
  <si>
    <t>Tata Motors Ltd DVR</t>
  </si>
  <si>
    <t>IN9155A01020</t>
  </si>
  <si>
    <t>Coal India Ltd</t>
  </si>
  <si>
    <t>INE522F01014</t>
  </si>
  <si>
    <t>Consumable Fuels</t>
  </si>
  <si>
    <t>Emami Ltd</t>
  </si>
  <si>
    <t>INE548C01032</t>
  </si>
  <si>
    <t>Personal Products</t>
  </si>
  <si>
    <t>Grasim Industries Ltd</t>
  </si>
  <si>
    <t>INE047A01021</t>
  </si>
  <si>
    <t>ITC Ltd</t>
  </si>
  <si>
    <t>INE154A01025</t>
  </si>
  <si>
    <t>City Union Bank Ltd</t>
  </si>
  <si>
    <t>INE491A01021</t>
  </si>
  <si>
    <t>Castrol India Ltd</t>
  </si>
  <si>
    <t>INE172A01027</t>
  </si>
  <si>
    <t>Gujarat State Petronet Ltd</t>
  </si>
  <si>
    <t>INE246F01010</t>
  </si>
  <si>
    <t>Hindalco Industries Ltd</t>
  </si>
  <si>
    <t>INE038A01020</t>
  </si>
  <si>
    <t>Non - Ferrous Metals</t>
  </si>
  <si>
    <t>Restaurant Brands Asia Ltd</t>
  </si>
  <si>
    <t>INE07T201019</t>
  </si>
  <si>
    <t>Akzo Nobel India Ltd</t>
  </si>
  <si>
    <t>INE133A01011</t>
  </si>
  <si>
    <t>Senco Gold Ltd</t>
  </si>
  <si>
    <t>INE602W01019</t>
  </si>
  <si>
    <t>Aditya Birla Fashion and Retail Ltd</t>
  </si>
  <si>
    <t>INE647O01011</t>
  </si>
  <si>
    <t>Rallis India Ltd</t>
  </si>
  <si>
    <t>INE613A01020</t>
  </si>
  <si>
    <t>Fertilizers &amp; Agrochemicals</t>
  </si>
  <si>
    <t>Exide Industries Ltd</t>
  </si>
  <si>
    <t>INE302A01020</t>
  </si>
  <si>
    <t>Auto Components</t>
  </si>
  <si>
    <t>TVS Holdings Ltd</t>
  </si>
  <si>
    <t>INE105A01035</t>
  </si>
  <si>
    <t>NLC India Ltd</t>
  </si>
  <si>
    <t>INE589A01014</t>
  </si>
  <si>
    <t>INE0Q3R01026</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</si>
  <si>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</si>
  <si>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</si>
  <si>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</si>
  <si>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</si>
  <si>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</si>
  <si>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</si>
  <si>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</si>
  <si>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</si>
  <si>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</si>
  <si>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Petronet LNG Ltd</t>
  </si>
  <si>
    <t>INE347G01014</t>
  </si>
  <si>
    <t>Tata Consultancy Services Ltd</t>
  </si>
  <si>
    <t>INE467B01029</t>
  </si>
  <si>
    <t>Colgate Palmolive (India) Ltd</t>
  </si>
  <si>
    <t>INE259A01022</t>
  </si>
  <si>
    <t>CESC Ltd</t>
  </si>
  <si>
    <t>INE486A01021</t>
  </si>
  <si>
    <t>360 One Wam Ltd</t>
  </si>
  <si>
    <t>INE466L01038</t>
  </si>
  <si>
    <t>Chambal Fertilizers &amp; Chemicals Ltd</t>
  </si>
  <si>
    <t>INE085A01013</t>
  </si>
  <si>
    <t>Embassy Office Parks REIT</t>
  </si>
  <si>
    <t>INE041025011</t>
  </si>
  <si>
    <t>Unilever PLC, (ADR)</t>
  </si>
  <si>
    <t>US9047677045</t>
  </si>
  <si>
    <t>Food Products</t>
  </si>
  <si>
    <t>Mediatek Inc</t>
  </si>
  <si>
    <t>TW0002454006</t>
  </si>
  <si>
    <t>IT - Hardware</t>
  </si>
  <si>
    <t>Novatek Microelectronics Corp. Ltd</t>
  </si>
  <si>
    <t>TW0003034005</t>
  </si>
  <si>
    <t>Xtep International Holdings Ltd</t>
  </si>
  <si>
    <t>KYG982771092</t>
  </si>
  <si>
    <t>Primax Electronics Ltd</t>
  </si>
  <si>
    <t>TW0004915004</t>
  </si>
  <si>
    <t>Thai Beverage Pcl</t>
  </si>
  <si>
    <t>TH0902010014</t>
  </si>
  <si>
    <t>Fila Holdings Corp</t>
  </si>
  <si>
    <t>KR7081660003</t>
  </si>
  <si>
    <t>Hyundai Motor Co Ltd</t>
  </si>
  <si>
    <t>KR7005380001</t>
  </si>
  <si>
    <t>SK Telecom Co Ltd</t>
  </si>
  <si>
    <t>KR7017670001</t>
  </si>
  <si>
    <t>Health &amp; Happiness H&amp;H International Holdings Ltd</t>
  </si>
  <si>
    <t>KYG4387E1070</t>
  </si>
  <si>
    <t>Xinyi Solar Holdings Ltd</t>
  </si>
  <si>
    <t>KYG9829N1025</t>
  </si>
  <si>
    <t>Industrial Manufacturing</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</si>
  <si>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</si>
  <si>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</si>
  <si>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</si>
  <si>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</si>
  <si>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</si>
  <si>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</si>
  <si>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</si>
  <si>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</si>
  <si>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</si>
  <si>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</si>
  <si>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Mphasis Ltd</t>
  </si>
  <si>
    <t>INE356A01018</t>
  </si>
  <si>
    <t>CE Info Systems Ltd</t>
  </si>
  <si>
    <t>INE0BV301023</t>
  </si>
  <si>
    <t>Indiamart Intermesh Ltd</t>
  </si>
  <si>
    <t>INE933S01016</t>
  </si>
  <si>
    <t>Rategain Travel Technologies Ltd</t>
  </si>
  <si>
    <t>INE0CLI01024</t>
  </si>
  <si>
    <t>Info Edge (India) Ltd</t>
  </si>
  <si>
    <t>INE663F01024</t>
  </si>
  <si>
    <t>Coforge Ltd</t>
  </si>
  <si>
    <t>INE591G01017</t>
  </si>
  <si>
    <t>Intellect Design Arena Ltd</t>
  </si>
  <si>
    <t>INE306R01017</t>
  </si>
  <si>
    <t>Firstsource Solutions Ltd</t>
  </si>
  <si>
    <t>INE684F01012</t>
  </si>
  <si>
    <t>Persistent Systems Ltd</t>
  </si>
  <si>
    <t>INE262H01013</t>
  </si>
  <si>
    <t>FSN E-Commerce Ventures Ltd</t>
  </si>
  <si>
    <t>INE388Y01029</t>
  </si>
  <si>
    <t>One 97 Communications Ltd</t>
  </si>
  <si>
    <t>INE982J01020</t>
  </si>
  <si>
    <t>Netweb Technologies India Ltd</t>
  </si>
  <si>
    <t>INE0NT901020</t>
  </si>
  <si>
    <t>Tracxn Technologies Ltd</t>
  </si>
  <si>
    <t>INE0HMF01019</t>
  </si>
  <si>
    <t>Xelpmoc Design and Tech Ltd</t>
  </si>
  <si>
    <t>INE01P501012</t>
  </si>
  <si>
    <t>Freshworks Inc</t>
  </si>
  <si>
    <t>US3580541049</t>
  </si>
  <si>
    <t>Amazon.com INC</t>
  </si>
  <si>
    <t>US0231351067</t>
  </si>
  <si>
    <t>Alibaba Group Holding Ltd</t>
  </si>
  <si>
    <t>KYG017191142</t>
  </si>
  <si>
    <t>Meta Platforms Inc</t>
  </si>
  <si>
    <t>US30303M1027</t>
  </si>
  <si>
    <t>Tencent Holdings Ltd</t>
  </si>
  <si>
    <t>KYG875721634</t>
  </si>
  <si>
    <t>Microsoft Corp</t>
  </si>
  <si>
    <t>US5949181045</t>
  </si>
  <si>
    <t>Apple Inc</t>
  </si>
  <si>
    <t>US0378331005</t>
  </si>
  <si>
    <t>Zoom Video Communications Inc</t>
  </si>
  <si>
    <t>US98980L1017</t>
  </si>
  <si>
    <t>LG Chem Ltd</t>
  </si>
  <si>
    <t>KR7051910008</t>
  </si>
  <si>
    <t>Chemicals &amp; Petrochemicals</t>
  </si>
  <si>
    <t>Samsung Sdi Co Ltd</t>
  </si>
  <si>
    <t>KR7006400006</t>
  </si>
  <si>
    <t>Franklin Technology Fund, Class I (Acc)</t>
  </si>
  <si>
    <t>LU0626261944</t>
  </si>
  <si>
    <t>Equitas Small Finance Bank Ltd</t>
  </si>
  <si>
    <t>INE063P01018</t>
  </si>
  <si>
    <t>Brigade Enterprises Ltd</t>
  </si>
  <si>
    <t>INE791I01019</t>
  </si>
  <si>
    <t>Realty</t>
  </si>
  <si>
    <t>Deepak Nitrite Ltd</t>
  </si>
  <si>
    <t>INE288B01029</t>
  </si>
  <si>
    <t>Kalyan Jewellers India Ltd</t>
  </si>
  <si>
    <t>INE303R01014</t>
  </si>
  <si>
    <t>J.B. Chemicals &amp; Pharmaceuticals Ltd</t>
  </si>
  <si>
    <t>INE572A01036</t>
  </si>
  <si>
    <t>Karur Vysya Bank Ltd</t>
  </si>
  <si>
    <t>INE036D01028</t>
  </si>
  <si>
    <t>KPIT Technologies Ltd</t>
  </si>
  <si>
    <t>INE04I401011</t>
  </si>
  <si>
    <t>Carborundum Universal Ltd</t>
  </si>
  <si>
    <t>INE120A01034</t>
  </si>
  <si>
    <t>Finolex Cables Ltd</t>
  </si>
  <si>
    <t>INE235A01022</t>
  </si>
  <si>
    <t>Multi Commodity Exchange Of India Ltd</t>
  </si>
  <si>
    <t>INE745G01035</t>
  </si>
  <si>
    <t>Capital Markets</t>
  </si>
  <si>
    <t>CCL Products (India) Ltd</t>
  </si>
  <si>
    <t>INE421D01022</t>
  </si>
  <si>
    <t>Cyient Ltd</t>
  </si>
  <si>
    <t>INE136B01020</t>
  </si>
  <si>
    <t>Syrma SGS Technology Ltd</t>
  </si>
  <si>
    <t>INE0DYJ01015</t>
  </si>
  <si>
    <t>Ahluwalia Contracts (India) Ltd</t>
  </si>
  <si>
    <t>INE758C01029</t>
  </si>
  <si>
    <t>K.P.R. Mill Ltd</t>
  </si>
  <si>
    <t>INE930H01031</t>
  </si>
  <si>
    <t>Textiles &amp; Apparels</t>
  </si>
  <si>
    <t>KNR Constructions Ltd</t>
  </si>
  <si>
    <t>INE634I01029</t>
  </si>
  <si>
    <t>Ion Exchange (India) Ltd</t>
  </si>
  <si>
    <t>INE570A01022</t>
  </si>
  <si>
    <t>Tube Investments of India Ltd</t>
  </si>
  <si>
    <t>INE974X01010</t>
  </si>
  <si>
    <t>Sobha Ltd</t>
  </si>
  <si>
    <t>INE671H01015</t>
  </si>
  <si>
    <t>Blue Star Ltd</t>
  </si>
  <si>
    <t>INE472A01039</t>
  </si>
  <si>
    <t>DCB Bank Ltd</t>
  </si>
  <si>
    <t>INE503A01015</t>
  </si>
  <si>
    <t>Chemplast Sanmar Ltd</t>
  </si>
  <si>
    <t>INE488A01050</t>
  </si>
  <si>
    <t>Cholamandalam Financial Holdings Ltd</t>
  </si>
  <si>
    <t>INE149A01033</t>
  </si>
  <si>
    <t>Lemon Tree Hotels Ltd</t>
  </si>
  <si>
    <t>INE970X01018</t>
  </si>
  <si>
    <t>Data Patterns India Ltd</t>
  </si>
  <si>
    <t>INE0IX101010</t>
  </si>
  <si>
    <t>Mrs Bectors Food Specialities Ltd</t>
  </si>
  <si>
    <t>INE495P01012</t>
  </si>
  <si>
    <t>Nesco Ltd</t>
  </si>
  <si>
    <t>INE317F01035</t>
  </si>
  <si>
    <t>Techno Electric &amp; Engineering Co Ltd</t>
  </si>
  <si>
    <t>INE285K01026</t>
  </si>
  <si>
    <t>Praj Industries Ltd</t>
  </si>
  <si>
    <t>INE074A01025</t>
  </si>
  <si>
    <t>Gateway Distriparks Ltd</t>
  </si>
  <si>
    <t>INE079J01017</t>
  </si>
  <si>
    <t>GHCL Ltd</t>
  </si>
  <si>
    <t>INE539A01019</t>
  </si>
  <si>
    <t>Quess Corp Ltd</t>
  </si>
  <si>
    <t>INE615P01015</t>
  </si>
  <si>
    <t>Ujjivan Small Finance Bank Ltd</t>
  </si>
  <si>
    <t>INE551W01018</t>
  </si>
  <si>
    <t>V.I.P. Industries Ltd</t>
  </si>
  <si>
    <t>INE054A01027</t>
  </si>
  <si>
    <t>Aster DM Healthcare Ltd</t>
  </si>
  <si>
    <t>INE914M01019</t>
  </si>
  <si>
    <t>MTAR Technologies Ltd</t>
  </si>
  <si>
    <t>INE864I01014</t>
  </si>
  <si>
    <t>S J S Enterprises Ltd</t>
  </si>
  <si>
    <t>INE284S01014</t>
  </si>
  <si>
    <t>TTK Prestige Ltd</t>
  </si>
  <si>
    <t>INE690A01028</t>
  </si>
  <si>
    <t>Kirloskar Pneumatic Co Ltd</t>
  </si>
  <si>
    <t>INE811A01020</t>
  </si>
  <si>
    <t>Tega Industries Ltd</t>
  </si>
  <si>
    <t>INE011K01018</t>
  </si>
  <si>
    <t>TV Today Network Ltd</t>
  </si>
  <si>
    <t>INE038F01029</t>
  </si>
  <si>
    <t>Entertainment</t>
  </si>
  <si>
    <t>Elecon Engineering Co Ltd</t>
  </si>
  <si>
    <t>INE205B01023</t>
  </si>
  <si>
    <t>Apollo Pipes Ltd</t>
  </si>
  <si>
    <t>INE126J01016</t>
  </si>
  <si>
    <t>Indoco Remedies Ltd</t>
  </si>
  <si>
    <t>INE873D01024</t>
  </si>
  <si>
    <t>M M Forgings Ltd</t>
  </si>
  <si>
    <t>INE227C01017</t>
  </si>
  <si>
    <t>INE851I01011</t>
  </si>
  <si>
    <t>Gulf Oil Lubricants India Ltd</t>
  </si>
  <si>
    <t>INE635Q01029</t>
  </si>
  <si>
    <t>Vishnu Chemicals Ltd</t>
  </si>
  <si>
    <t>INE270I01022</t>
  </si>
  <si>
    <t>TVS Supply Chain Solutions Ltd</t>
  </si>
  <si>
    <t>INE395N01027</t>
  </si>
  <si>
    <t>Hitachi Energy India Ltd</t>
  </si>
  <si>
    <t>INE07Y701011</t>
  </si>
  <si>
    <t>Electrical Equipment</t>
  </si>
  <si>
    <t>Anand Rathi Wealth Ltd</t>
  </si>
  <si>
    <t>INE463V01026</t>
  </si>
  <si>
    <t>NCC Ltd</t>
  </si>
  <si>
    <t>INE868B01028</t>
  </si>
  <si>
    <t>Symphony Ltd</t>
  </si>
  <si>
    <t>INE225D01027</t>
  </si>
  <si>
    <t>Concord Biotech Ltd</t>
  </si>
  <si>
    <t>INE338H01029</t>
  </si>
  <si>
    <t>INE919I04010</t>
  </si>
  <si>
    <t>Global Health Ltd</t>
  </si>
  <si>
    <t>INE474Q01031</t>
  </si>
  <si>
    <t>R R Kabel Ltd</t>
  </si>
  <si>
    <t>INE777K01022</t>
  </si>
  <si>
    <t>Campus Activewear Ltd</t>
  </si>
  <si>
    <t>INE278Y01022</t>
  </si>
  <si>
    <t>SBFC Finance Ltd</t>
  </si>
  <si>
    <t>INE423Y01016</t>
  </si>
  <si>
    <t>Kirloskar Brothers Ltd</t>
  </si>
  <si>
    <t>INE732A01036</t>
  </si>
  <si>
    <t>S P Apparels Ltd</t>
  </si>
  <si>
    <t>INE212I01016</t>
  </si>
  <si>
    <t>Music Broadcast Ltd</t>
  </si>
  <si>
    <t>INE919I01024</t>
  </si>
  <si>
    <t>Titagarh Railsystems Ltd</t>
  </si>
  <si>
    <t>INE615H01020</t>
  </si>
  <si>
    <t>HeidelbergCement India Ltd</t>
  </si>
  <si>
    <t>INE578A01017</t>
  </si>
  <si>
    <t>IN002023X195</t>
  </si>
  <si>
    <t>IN002022Z325</t>
  </si>
  <si>
    <t>Federal Bank Ltd</t>
  </si>
  <si>
    <t>INE171A01029</t>
  </si>
  <si>
    <t>Coromandel International Ltd</t>
  </si>
  <si>
    <t>INE169A01031</t>
  </si>
  <si>
    <t>Sundram Fasteners Ltd</t>
  </si>
  <si>
    <t>INE387A01021</t>
  </si>
  <si>
    <t>Apollo Tyres Ltd</t>
  </si>
  <si>
    <t>INE438A01022</t>
  </si>
  <si>
    <t>REC Ltd</t>
  </si>
  <si>
    <t>INE020B01018</t>
  </si>
  <si>
    <t>CG Power and Industrial Solutions Ltd</t>
  </si>
  <si>
    <t>INE067A01029</t>
  </si>
  <si>
    <t>Max Financial Services Ltd</t>
  </si>
  <si>
    <t>INE180A01020</t>
  </si>
  <si>
    <t>Cummins India Ltd</t>
  </si>
  <si>
    <t>INE298A01020</t>
  </si>
  <si>
    <t>Mahindra &amp; Mahindra Financial Services Ltd</t>
  </si>
  <si>
    <t>INE774D01024</t>
  </si>
  <si>
    <t>J.K. Cement Ltd</t>
  </si>
  <si>
    <t>INE823G01014</t>
  </si>
  <si>
    <t>IPCA Laboratories Ltd</t>
  </si>
  <si>
    <t>INE571A01038</t>
  </si>
  <si>
    <t>Prestige Estates Projects Ltd</t>
  </si>
  <si>
    <t>INE811K01011</t>
  </si>
  <si>
    <t>Indian Hotels Co Ltd</t>
  </si>
  <si>
    <t>INE053A01029</t>
  </si>
  <si>
    <t>Oberoi Realty Ltd</t>
  </si>
  <si>
    <t>INE093I01010</t>
  </si>
  <si>
    <t>APL Apollo Tubes Ltd</t>
  </si>
  <si>
    <t>INE702C01027</t>
  </si>
  <si>
    <t>Dixon Technologies (India) Ltd</t>
  </si>
  <si>
    <t>INE935N01020</t>
  </si>
  <si>
    <t>Max Healthcare Institute Ltd</t>
  </si>
  <si>
    <t>INE027H01010</t>
  </si>
  <si>
    <t>The Ramco Cements Ltd</t>
  </si>
  <si>
    <t>INE331A01037</t>
  </si>
  <si>
    <t>Abbott India Ltd</t>
  </si>
  <si>
    <t>INE358A01014</t>
  </si>
  <si>
    <t>Page Industries Ltd</t>
  </si>
  <si>
    <t>INE761H01022</t>
  </si>
  <si>
    <t>Motherson Sumi Wiring India Ltd</t>
  </si>
  <si>
    <t>INE0FS801015</t>
  </si>
  <si>
    <t>United Breweries Ltd</t>
  </si>
  <si>
    <t>INE686F01025</t>
  </si>
  <si>
    <t>Phoenix Mills Ltd</t>
  </si>
  <si>
    <t>INE211B01039</t>
  </si>
  <si>
    <t>Laurus Labs Ltd</t>
  </si>
  <si>
    <t>INE947Q01028</t>
  </si>
  <si>
    <t>Ajanta Pharma Ltd</t>
  </si>
  <si>
    <t>INE031B01049</t>
  </si>
  <si>
    <t>Alkem Laboratories Ltd</t>
  </si>
  <si>
    <t>INE540L01014</t>
  </si>
  <si>
    <t>PI Industries Ltd</t>
  </si>
  <si>
    <t>INE603J01030</t>
  </si>
  <si>
    <t>Whirlpool Of India Ltd</t>
  </si>
  <si>
    <t>INE716A01013</t>
  </si>
  <si>
    <t>Indraprastha Gas Ltd</t>
  </si>
  <si>
    <t>INE203G01027</t>
  </si>
  <si>
    <t>Devyani International Ltd</t>
  </si>
  <si>
    <t>INE872J01023</t>
  </si>
  <si>
    <t>Bharat Forge Ltd</t>
  </si>
  <si>
    <t>INE465A01025</t>
  </si>
  <si>
    <t>Kajaria Ceramics Ltd</t>
  </si>
  <si>
    <t>INE217B01036</t>
  </si>
  <si>
    <t>Honeywell Automation India Ltd</t>
  </si>
  <si>
    <t>INE671A01010</t>
  </si>
  <si>
    <t>Ashok Leyland Ltd</t>
  </si>
  <si>
    <t>INE208A01029</t>
  </si>
  <si>
    <t>L&amp;T Finance Holdings Ltd</t>
  </si>
  <si>
    <t>INE498L01015</t>
  </si>
  <si>
    <t>EPL Ltd</t>
  </si>
  <si>
    <t>INE255A01020</t>
  </si>
  <si>
    <t>Kansai Nerolac Paints Ltd</t>
  </si>
  <si>
    <t>INE531A01024</t>
  </si>
  <si>
    <t>SKF India Ltd</t>
  </si>
  <si>
    <t>INE640A01023</t>
  </si>
  <si>
    <t>Piramal Pharma Ltd</t>
  </si>
  <si>
    <t>INE0DK501011</t>
  </si>
  <si>
    <t>TVS Motor Co Ltd</t>
  </si>
  <si>
    <t>INE494B01023</t>
  </si>
  <si>
    <t>Bosch Ltd</t>
  </si>
  <si>
    <t>INE323A01026</t>
  </si>
  <si>
    <t>Somany Ceramics Ltd</t>
  </si>
  <si>
    <t>INE355A01028</t>
  </si>
  <si>
    <t>Ganesha Ecosphere Ltd</t>
  </si>
  <si>
    <t>INE845D01014</t>
  </si>
  <si>
    <t>AIA Engineering Ltd</t>
  </si>
  <si>
    <t>INE212H01026</t>
  </si>
  <si>
    <t>Avalon Technologies Ltd</t>
  </si>
  <si>
    <t>INE0LCL01028</t>
  </si>
  <si>
    <t>Chennai Interactive Business Services Pvt Ltd ** ^^</t>
  </si>
  <si>
    <t>Analog Devices Inc</t>
  </si>
  <si>
    <t>US0326541051</t>
  </si>
  <si>
    <t>Cipla Ltd</t>
  </si>
  <si>
    <t>INE059A01026</t>
  </si>
  <si>
    <t>KEI Industries Ltd</t>
  </si>
  <si>
    <t>INE878B01027</t>
  </si>
  <si>
    <t>Samvardhana Motherson International Ltd</t>
  </si>
  <si>
    <t>INE775A01035</t>
  </si>
  <si>
    <t>HDFC Life Insurance Co Ltd</t>
  </si>
  <si>
    <t>INE795G01014</t>
  </si>
  <si>
    <t>Interglobe Aviation Ltd</t>
  </si>
  <si>
    <t>INE646L01027</t>
  </si>
  <si>
    <t>ITD Cementation India Ltd</t>
  </si>
  <si>
    <t>INE686A01026</t>
  </si>
  <si>
    <t>Century Textile &amp; Industries Ltd</t>
  </si>
  <si>
    <t>INE055A01016</t>
  </si>
  <si>
    <t>Paper, Forest &amp; Jute Products</t>
  </si>
  <si>
    <t>Quantum Information Systems ** ^^</t>
  </si>
  <si>
    <t>LIC Housing Finance Ltd</t>
  </si>
  <si>
    <t>INE115A01026</t>
  </si>
  <si>
    <t>Endurance Technologies Ltd</t>
  </si>
  <si>
    <t>INE913H01037</t>
  </si>
  <si>
    <t>Zee Entertainment Enterprises Ltd</t>
  </si>
  <si>
    <t>INE256A01028</t>
  </si>
  <si>
    <t>Delhivery Ltd</t>
  </si>
  <si>
    <t>INE148O01028</t>
  </si>
  <si>
    <t>Godrej Consumer Products Ltd</t>
  </si>
  <si>
    <t>INE102D01028</t>
  </si>
  <si>
    <t>AU Small Finance Bank Ltd</t>
  </si>
  <si>
    <t>INE949L01017</t>
  </si>
  <si>
    <t>Balkrishna Industries Ltd</t>
  </si>
  <si>
    <t>INE787D01026</t>
  </si>
  <si>
    <t>Eicher Motors Ltd</t>
  </si>
  <si>
    <t>INE066A01021</t>
  </si>
  <si>
    <t>Apollo Hospitals Enterprise Ltd</t>
  </si>
  <si>
    <t>INE437A01024</t>
  </si>
  <si>
    <t>SBI Life Insurance Co Ltd</t>
  </si>
  <si>
    <t>INE123W01016</t>
  </si>
  <si>
    <t>Nippon Life India Asset Management Ltd</t>
  </si>
  <si>
    <t>INE298J01013</t>
  </si>
  <si>
    <t>Torrent Pharmaceuticals Ltd</t>
  </si>
  <si>
    <t>INE685A01028</t>
  </si>
  <si>
    <t>INE880J01026</t>
  </si>
  <si>
    <t>Dalmia Bharat Ltd</t>
  </si>
  <si>
    <t>INE00R701025</t>
  </si>
  <si>
    <t>ICICI Lombard General Insurance Co Ltd</t>
  </si>
  <si>
    <t>INE765G01017</t>
  </si>
  <si>
    <t>Dabur India Ltd</t>
  </si>
  <si>
    <t>INE016A01026</t>
  </si>
  <si>
    <t>NRB Bearings Ltd</t>
  </si>
  <si>
    <t>INE349A01021</t>
  </si>
  <si>
    <t>Tata Consumer Products Ltd</t>
  </si>
  <si>
    <t>INE192A01025</t>
  </si>
  <si>
    <t>Taiwan Semiconductor Manufacturing Co. Ltd</t>
  </si>
  <si>
    <t>TW0002330008</t>
  </si>
  <si>
    <t>Samsung Electronics Co. Ltd</t>
  </si>
  <si>
    <t>KR7005930003</t>
  </si>
  <si>
    <t>AIA Group Ltd</t>
  </si>
  <si>
    <t>HK0000069689</t>
  </si>
  <si>
    <t>Bank Central Asia Tbk Pt</t>
  </si>
  <si>
    <t>ID1000109507</t>
  </si>
  <si>
    <t>Budweiser Brewing Co APAC Ltd</t>
  </si>
  <si>
    <t>KYG1674K1013</t>
  </si>
  <si>
    <t>DBS Group Holdings Ltd</t>
  </si>
  <si>
    <t>SG1L01001701</t>
  </si>
  <si>
    <t>Meituan</t>
  </si>
  <si>
    <t>KYG596691041</t>
  </si>
  <si>
    <t>Midea Group Co Ltd</t>
  </si>
  <si>
    <t>CNE100001QQ5</t>
  </si>
  <si>
    <t>Sumber Alfaria Trijaya Tbk PT</t>
  </si>
  <si>
    <t>ID1000128705</t>
  </si>
  <si>
    <t>SK Hynix Inc</t>
  </si>
  <si>
    <t>KR7000660001</t>
  </si>
  <si>
    <t>Techtronic Industries Co. Ltd</t>
  </si>
  <si>
    <t>HK0669013440</t>
  </si>
  <si>
    <t>Weichai Power Co Ltd</t>
  </si>
  <si>
    <t>CNE1000004L9</t>
  </si>
  <si>
    <t>SM Investments Corp</t>
  </si>
  <si>
    <t>PHY806761029</t>
  </si>
  <si>
    <t>Hong Kong Exchanges And Clearing Ltd</t>
  </si>
  <si>
    <t>HK0388045442</t>
  </si>
  <si>
    <t>Yum China Holdings INC</t>
  </si>
  <si>
    <t>US98850P1093</t>
  </si>
  <si>
    <t>China Mengniu Dairy Co. Ltd</t>
  </si>
  <si>
    <t>KYG210961051</t>
  </si>
  <si>
    <t>Agricultural Food &amp; other Products</t>
  </si>
  <si>
    <t>China Merchants Bank Co Ltd</t>
  </si>
  <si>
    <t>CNE1000002M1</t>
  </si>
  <si>
    <t>JD.Com Inc</t>
  </si>
  <si>
    <t>KYG8208B1014</t>
  </si>
  <si>
    <t>Ping An Insurance (Group) Co. Of China Ltd, H</t>
  </si>
  <si>
    <t>CNE1000003X6</t>
  </si>
  <si>
    <t>Wuxi Biologics Cayman Inc</t>
  </si>
  <si>
    <t>KYG970081173</t>
  </si>
  <si>
    <t>Semen Indonesia (Persero) Tbk PT</t>
  </si>
  <si>
    <t>ID1000106800</t>
  </si>
  <si>
    <t>Shenzhen Inovance Technology Co Ltd</t>
  </si>
  <si>
    <t>CNE100000V46</t>
  </si>
  <si>
    <t>Minor International Pcl, Fgn.</t>
  </si>
  <si>
    <t>TH0128B10Z17</t>
  </si>
  <si>
    <t>Longi Green Energy Technology Co Ltd</t>
  </si>
  <si>
    <t>CNE100001FR6</t>
  </si>
  <si>
    <t>Sea Ltd (ADR)</t>
  </si>
  <si>
    <t>US81141R1005</t>
  </si>
  <si>
    <t>SF Holding Co Ltd</t>
  </si>
  <si>
    <t>CNE100000L63</t>
  </si>
  <si>
    <t>China Resources Land Ltd</t>
  </si>
  <si>
    <t>KYG2108Y1052</t>
  </si>
  <si>
    <t>Bangkok Dusit Medical Services Pcl</t>
  </si>
  <si>
    <t>TH0264A10Z12</t>
  </si>
  <si>
    <t>Beijing Oriental Yuhong Waterproof Technology Co Ltd</t>
  </si>
  <si>
    <t>CNE100000CS3</t>
  </si>
  <si>
    <t>L&amp;F Co Ltd</t>
  </si>
  <si>
    <t>KR7066970005</t>
  </si>
  <si>
    <t>Bajaj Finance Ltd</t>
  </si>
  <si>
    <t>INE296A01024</t>
  </si>
  <si>
    <t>Bajaj Finserv Ltd</t>
  </si>
  <si>
    <t>INE918I01026</t>
  </si>
  <si>
    <t>Nestle India Ltd</t>
  </si>
  <si>
    <t>INE239A01016</t>
  </si>
  <si>
    <t>JSW Steel Ltd</t>
  </si>
  <si>
    <t>INE019A01038</t>
  </si>
  <si>
    <t>Adani Enterprises Ltd</t>
  </si>
  <si>
    <t>INE423A01024</t>
  </si>
  <si>
    <t>Metals &amp; Minerals Trading</t>
  </si>
  <si>
    <t>Adani Ports and Special Economic Zone Ltd</t>
  </si>
  <si>
    <t>INE742F01042</t>
  </si>
  <si>
    <t>Transport Infrastructure</t>
  </si>
  <si>
    <t>Wipro Ltd</t>
  </si>
  <si>
    <t>INE075A01022</t>
  </si>
  <si>
    <t>Britannia Industries Ltd</t>
  </si>
  <si>
    <t>INE216A01030</t>
  </si>
  <si>
    <t>Divi's Laboratories Ltd</t>
  </si>
  <si>
    <t>INE361B01024</t>
  </si>
  <si>
    <t>Ltimindtree Ltd</t>
  </si>
  <si>
    <t>INE214T01019</t>
  </si>
  <si>
    <t>Hero MotoCorp Ltd</t>
  </si>
  <si>
    <t>INE158A01026</t>
  </si>
  <si>
    <t>Bharat Petroleum Corporation Ltd</t>
  </si>
  <si>
    <t>INE029A01011</t>
  </si>
  <si>
    <t>UPL Ltd</t>
  </si>
  <si>
    <t>INE628A01036</t>
  </si>
  <si>
    <t>Franklin U.S. Opportunities Fund, Class I (Acc)</t>
  </si>
  <si>
    <t>LU0195948665</t>
  </si>
  <si>
    <t>Templeton European Opportunities Fund, Class I (Acc)</t>
  </si>
  <si>
    <t>LU0195949390</t>
  </si>
  <si>
    <t>Mutual Fund Units</t>
  </si>
  <si>
    <t>Franklin India Bluechip Fund Direct-Growth Plan</t>
  </si>
  <si>
    <t>INF090I01FN7</t>
  </si>
  <si>
    <t>Nippon India ETF Gold Bees</t>
  </si>
  <si>
    <t>INF204KB17I5</t>
  </si>
  <si>
    <t>INF200K01VE4</t>
  </si>
  <si>
    <t>INF109K013N3</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</si>
  <si>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</si>
  <si>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</si>
  <si>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</si>
  <si>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</si>
  <si>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</si>
  <si>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</si>
  <si>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</si>
  <si>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</si>
  <si>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</si>
  <si>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</si>
  <si>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 xml:space="preserve">h) Risk-o-meter </t>
  </si>
  <si>
    <t>Primary Benchmark: Nifty Equity Savings Index</t>
  </si>
  <si>
    <t>Risk level based on portfolio as on September 30, 2023</t>
  </si>
  <si>
    <t>Risk level of primary benchmark as on September 30, 2023</t>
  </si>
  <si>
    <t xml:space="preserve">f) Risk-o-meter </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</si>
  <si>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</si>
  <si>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</si>
  <si>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</si>
  <si>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</si>
  <si>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</si>
  <si>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</si>
  <si>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S&amp;P BSE Teck</t>
  </si>
  <si>
    <t xml:space="preserve">e) Risk-o-meter </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</si>
  <si>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</si>
  <si>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</si>
  <si>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</si>
  <si>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</si>
  <si>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</si>
  <si>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</si>
  <si>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</si>
  <si>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</si>
  <si>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</si>
  <si>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</si>
  <si>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</si>
  <si>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</si>
  <si>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</si>
  <si>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</si>
  <si>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</si>
  <si>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7.06% GOI 2028 (10-Apr-2028)</t>
  </si>
  <si>
    <t>Nifty Index Future  - 26-October-23</t>
  </si>
  <si>
    <t>ICICI Prudential Short Term Fund Direct - Growth Plan</t>
  </si>
  <si>
    <t>SBI Short Term Debt Fund Direct - Growth Plan</t>
  </si>
  <si>
    <t>$$$ This scheme is under winding-up and SBI Funds Management Private Limited has been appointed as the liquidator as per the order of Hon'ble Supreme Court dated February 12, 2021.</t>
  </si>
  <si>
    <t xml:space="preserve">d) During the month additional instances of fair valuation/deviation from valuation price provided by the valuation agencies </t>
  </si>
  <si>
    <t>Refer below link for rationale of devation under Valuation policy</t>
  </si>
  <si>
    <t>Franklin India NSE Nifty 50 Index Fund (Formerly known as Franklin India Index Fund – NSE Nifty Plan) ^</t>
  </si>
  <si>
    <t>91 DTB (29-Dec-2023)</t>
  </si>
  <si>
    <t>Franklin India Flexi Cap Fund ( Formerly known as Franklin India Equity Fund) ^</t>
  </si>
  <si>
    <t>Music Broadcast Ltd (Non- Convertible Preference Shares)</t>
  </si>
  <si>
    <t>As on 30-Sep-2023 #</t>
  </si>
  <si>
    <t>Franklin India Multi-Asset Solution Fund of Funds (Formerly known as Franklin India Multi-Asset Solution Fund) ^</t>
  </si>
  <si>
    <t>Franklin India Dynamic Asset Allocation Fund Of Funds **</t>
  </si>
  <si>
    <t>Franklin India Liquid Fund</t>
  </si>
  <si>
    <t>Rating</t>
  </si>
  <si>
    <t>INE916DA7QR4</t>
  </si>
  <si>
    <t>5.50% Kotak Mahindra Prime Ltd (12-Oct-2023) **</t>
  </si>
  <si>
    <t>INE094A08085</t>
  </si>
  <si>
    <t>4.79% Hindustan Petroleum Corporation Ltd (23-Oct-2023) **</t>
  </si>
  <si>
    <t>INE975F07HI9</t>
  </si>
  <si>
    <t>0.00% Kotak Mahindra Investments Ltd (19-Oct-2023) **</t>
  </si>
  <si>
    <t>INE090A08TU6</t>
  </si>
  <si>
    <t>7.60% ICICI Bank Ltd (07-Oct-2023) **</t>
  </si>
  <si>
    <t>INE556F16AD4</t>
  </si>
  <si>
    <t>Small Industries Development Bank of India (06-Dec-2023) **</t>
  </si>
  <si>
    <t>INE237A165R2</t>
  </si>
  <si>
    <t>INE160A16NP3</t>
  </si>
  <si>
    <t>Punjab National Bank (05-Oct-2023) **</t>
  </si>
  <si>
    <t>INE238AD6108</t>
  </si>
  <si>
    <t>Axis Bank Ltd (10-Oct-2023) **</t>
  </si>
  <si>
    <t>INE028A16DO6</t>
  </si>
  <si>
    <t>INE160A16NK4</t>
  </si>
  <si>
    <t>Punjab National Bank (27-Oct-2023) **</t>
  </si>
  <si>
    <t>INE476A16WI9</t>
  </si>
  <si>
    <t>Canara Bank (21-Nov-2023) **</t>
  </si>
  <si>
    <t>INE028A16DR9</t>
  </si>
  <si>
    <t>Bank of Baroda (23-Nov-2023) **</t>
  </si>
  <si>
    <t>INE562A16MD8</t>
  </si>
  <si>
    <t>Indian Bank (24-Nov-2023) **</t>
  </si>
  <si>
    <t>INE028A16CZ4</t>
  </si>
  <si>
    <t>INE692A16GG8</t>
  </si>
  <si>
    <t>INE040A16DO1</t>
  </si>
  <si>
    <t>INE476A16UL7</t>
  </si>
  <si>
    <t>Canara Bank (15-Dec-2023) **</t>
  </si>
  <si>
    <t>INE476A16WO7</t>
  </si>
  <si>
    <t>Canara Bank (22-Dec-2023) **</t>
  </si>
  <si>
    <t>INE212K14155</t>
  </si>
  <si>
    <t>SBICAP Securities Ltd (24-Nov-2023) **@</t>
  </si>
  <si>
    <t>INE929O14AW0</t>
  </si>
  <si>
    <t>Reliance Retail Ventures Ltd (01-Dec-2023) **@</t>
  </si>
  <si>
    <t>INE261F14KE3</t>
  </si>
  <si>
    <t>INE514E14RF0</t>
  </si>
  <si>
    <t>Export-Import Bank Of India (26-Dec-2023) **@</t>
  </si>
  <si>
    <t>INE110O14AX5</t>
  </si>
  <si>
    <t>Axis Securities Ltd (27-Dec-2023) **@</t>
  </si>
  <si>
    <t>INE700G14FP4</t>
  </si>
  <si>
    <t>HDFC Securities Ltd (20-Oct-2023) **@</t>
  </si>
  <si>
    <t>INE763G14QJ2</t>
  </si>
  <si>
    <t>ICICI Securities Ltd (26-Oct-2023) **@</t>
  </si>
  <si>
    <t>INE692Q14AZ2</t>
  </si>
  <si>
    <t>Toyota Financial Services India Ltd (22-Nov-2023) **@</t>
  </si>
  <si>
    <t>IN002023X211</t>
  </si>
  <si>
    <t>91 DTB (17-Nov-2023)</t>
  </si>
  <si>
    <t>IN002023X252</t>
  </si>
  <si>
    <t>91 DTB (14-Dec-2023)</t>
  </si>
  <si>
    <t>IN002023Y128</t>
  </si>
  <si>
    <t>182 DTB (21-Dec-2023)</t>
  </si>
  <si>
    <t>IN002023Y037</t>
  </si>
  <si>
    <t>IN002023Y011</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</si>
  <si>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</si>
  <si>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</si>
  <si>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</si>
  <si>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</si>
  <si>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</si>
  <si>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</si>
  <si>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</si>
  <si>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</si>
  <si>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</si>
  <si>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</si>
  <si>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</si>
  <si>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</si>
  <si>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</si>
  <si>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</si>
  <si>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30-Sep-2023</t>
  </si>
  <si>
    <t>e) Risk-o-meter</t>
  </si>
  <si>
    <t>Primary Benchmark: Tier-1 Index:  CRISIL Liquid Debt B-I Index (The benchmark is renamed from CRISIL Liquid Fund BI Index w.e.f Apr 3, 2023)</t>
  </si>
  <si>
    <t>Risk level of tier-1 benchmark as on September 30, 2023</t>
  </si>
  <si>
    <t>Tier-2 Index: CRISIL Liquid Debt A-I Index (The benchmark is renamed from CRISIL Liquid Fund AI Index w.e.f Apr 3, 2023)</t>
  </si>
  <si>
    <t>Risk level of tier-2 benchmark as on September 30,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</si>
  <si>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</si>
  <si>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</si>
  <si>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</si>
  <si>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</si>
  <si>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</si>
  <si>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</si>
  <si>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</si>
  <si>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</si>
  <si>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</si>
  <si>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</si>
  <si>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</si>
  <si>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INE238AD6215</t>
  </si>
  <si>
    <t>INE692A16FV9</t>
  </si>
  <si>
    <t>INE237A161T7</t>
  </si>
  <si>
    <t>Kotak Mahindra Bank Ltd (29-Feb-2024) **</t>
  </si>
  <si>
    <t>INE562A16LN9</t>
  </si>
  <si>
    <t>Indian Bank (05-Mar-2024) **</t>
  </si>
  <si>
    <t>INE261F16710</t>
  </si>
  <si>
    <t>National Bank For Agriculture &amp; Rural Development (13-Mar-2024) **</t>
  </si>
  <si>
    <t>INE556F16AG7</t>
  </si>
  <si>
    <t>Small Industries Development Bank of India (14-Mar-2024) **</t>
  </si>
  <si>
    <t>INE040A16DU8</t>
  </si>
  <si>
    <t>HDFC Bank Ltd (20-Mar-2024) **</t>
  </si>
  <si>
    <t>INE090A167Z7</t>
  </si>
  <si>
    <t>ICICI Bank Ltd (26-Mar-2024) **</t>
  </si>
  <si>
    <t>INE160A16NH0</t>
  </si>
  <si>
    <t>Punjab National Bank (07-Mar-2024) **</t>
  </si>
  <si>
    <t>INE018A14JV4</t>
  </si>
  <si>
    <t>Larsen &amp; Toubro Ltd (17-Oct-2023) **@</t>
  </si>
  <si>
    <t>INE891K14MB9</t>
  </si>
  <si>
    <t>Axis Finance Ltd (28-Feb-2024) **@</t>
  </si>
  <si>
    <t>INE692Q14AY5</t>
  </si>
  <si>
    <t>Toyota Financial Services India Ltd (07-Mar-2024) **@</t>
  </si>
  <si>
    <t>INE975F14YC3</t>
  </si>
  <si>
    <t>Kotak Mahindra Investments Ltd (15-Mar-2024) **@</t>
  </si>
  <si>
    <t>INE860H140S0</t>
  </si>
  <si>
    <t>Aditya Birla Finance Ltd (15-Dec-2023) **@</t>
  </si>
  <si>
    <t>INE916D142N5</t>
  </si>
  <si>
    <t>Kotak Mahindra Prime Ltd (21-May-2024) **@</t>
  </si>
  <si>
    <t>IN002023Y177</t>
  </si>
  <si>
    <t>182 DTB (25-Jan-2024)</t>
  </si>
  <si>
    <t>IN002023Y227</t>
  </si>
  <si>
    <t>182 DTB (22-Feb-2024)</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</si>
  <si>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</si>
  <si>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</si>
  <si>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</si>
  <si>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</si>
  <si>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</si>
  <si>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</si>
  <si>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</si>
  <si>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</si>
  <si>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</si>
  <si>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Risk level of tier-1 benchmark as on September 29, 2023</t>
  </si>
  <si>
    <t>Tier-2 Index: NIFTY Money Market Index A-I</t>
  </si>
  <si>
    <t>Risk level of tier-2 benchmark as on September 29, 2023</t>
  </si>
  <si>
    <t>Franklin India Floating Rate Fund</t>
  </si>
  <si>
    <t>INE651J07739</t>
  </si>
  <si>
    <t>JM Financial Credit Solutions Ltd (1Y SBI MCLR + 460 Bps) (23-Jul-2024) **</t>
  </si>
  <si>
    <t>ICRA AA</t>
  </si>
  <si>
    <t>INE692Q14AW9</t>
  </si>
  <si>
    <t>Toyota Financial Services India Ltd (20-Nov-2023) **@</t>
  </si>
  <si>
    <t>INE040A14136</t>
  </si>
  <si>
    <t>HDFC Bank Ltd (28-Nov-2023) **@</t>
  </si>
  <si>
    <t>IN002023Y276</t>
  </si>
  <si>
    <t>182 DTB (29-Mar-2024)</t>
  </si>
  <si>
    <t>IN0020210160</t>
  </si>
  <si>
    <t>GOI FRB 2028 (04-Oct-2028)</t>
  </si>
  <si>
    <t>IN0020200120</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</si>
  <si>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</si>
  <si>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</si>
  <si>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</si>
  <si>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</si>
  <si>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</si>
  <si>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</si>
  <si>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</si>
  <si>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</si>
  <si>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</si>
  <si>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INE040A08906</t>
  </si>
  <si>
    <t>7.50% HDFC Bank Ltd (08-Jan-2025) **</t>
  </si>
  <si>
    <t>INE206D08501</t>
  </si>
  <si>
    <t>7.70% Nuclear Power Corporation of India Ltd (20-Mar-2038) **</t>
  </si>
  <si>
    <t>INE557F08FH9</t>
  </si>
  <si>
    <t>6.88% National Housing Bank (21-Jan-2025) **</t>
  </si>
  <si>
    <t>INE261F08DI1</t>
  </si>
  <si>
    <t>INE556F08KB4</t>
  </si>
  <si>
    <t>7.11% Small Industries Development Bank Of India (27-Feb-2026) **</t>
  </si>
  <si>
    <t>INE053F07BB3</t>
  </si>
  <si>
    <t>8.25% Indian Railway Finance Corporation Ltd (28-Feb-2024) **</t>
  </si>
  <si>
    <t>INE916DA7RY8</t>
  </si>
  <si>
    <t>INE115A07QD5</t>
  </si>
  <si>
    <t>7.82% LIC Housing Finance Ltd (28-Nov-2025) **</t>
  </si>
  <si>
    <t>INE020B08906</t>
  </si>
  <si>
    <t>8.27% REC Ltd (06-Feb-2025) **</t>
  </si>
  <si>
    <t>INE020B08CM4</t>
  </si>
  <si>
    <t>6.99% REC Ltd (30-Sep-2024) **</t>
  </si>
  <si>
    <t>INE752E07MQ8</t>
  </si>
  <si>
    <t>8.40% Power Grid Corporation of India Ltd (27-May-2024) **</t>
  </si>
  <si>
    <t>INE213A08040</t>
  </si>
  <si>
    <t>4.50% Oil &amp; Natural Gas Corporation Ltd (09-Feb-2024) **</t>
  </si>
  <si>
    <t>INE774D07VA9</t>
  </si>
  <si>
    <t>IND AAA</t>
  </si>
  <si>
    <t>INE242A08510</t>
  </si>
  <si>
    <t>INE733E08213</t>
  </si>
  <si>
    <t>5.78% NTPC Ltd (29-Apr-2024) **</t>
  </si>
  <si>
    <t>INE733E08163</t>
  </si>
  <si>
    <t>5.45% NTPC Ltd (15-Oct-2025) **</t>
  </si>
  <si>
    <t>INE094A08036</t>
  </si>
  <si>
    <t>INE295J08022</t>
  </si>
  <si>
    <t>9.90% Tata Power Co Ltd (25-Aug-2028) **</t>
  </si>
  <si>
    <t>CARE AA</t>
  </si>
  <si>
    <t>INE020B08930</t>
  </si>
  <si>
    <t>8.30% REC Ltd (10-Apr-2025) **</t>
  </si>
  <si>
    <t>INE134E08KH0</t>
  </si>
  <si>
    <t>INE134E08JY7</t>
  </si>
  <si>
    <t>9.25% Power Finance Corporation Ltd (25-Sep-2024) **</t>
  </si>
  <si>
    <t>IN002022Z499</t>
  </si>
  <si>
    <t>364 DTB (07-Mar-2024)</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</si>
  <si>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</si>
  <si>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</si>
  <si>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</si>
  <si>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</si>
  <si>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</si>
  <si>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</si>
  <si>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</si>
  <si>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Risk level of primary benchmark as on September 29, 2023</t>
  </si>
  <si>
    <t>Franklin India Banking &amp; PSU Debt Fund</t>
  </si>
  <si>
    <t>INE053F07CB1</t>
  </si>
  <si>
    <t>6.99% Indian Railway Finance Corporation Ltd (19-Mar-2025) **</t>
  </si>
  <si>
    <t>INE861G08076</t>
  </si>
  <si>
    <t>6.65% Food Corporation Of India (23-Oct-2030) **</t>
  </si>
  <si>
    <t>ICRA AAA(CE)</t>
  </si>
  <si>
    <t>INE261F08CI3</t>
  </si>
  <si>
    <t>5.47% National Bank For Agriculture &amp; Rural Development (11-Apr-2025) **</t>
  </si>
  <si>
    <t>INE020B08CK8</t>
  </si>
  <si>
    <t>6.88% REC Ltd (20-Mar-2025) **</t>
  </si>
  <si>
    <t>INE242A08452</t>
  </si>
  <si>
    <t>6.39% Indian Oil Corporation Ltd (06-Mar-2025) **</t>
  </si>
  <si>
    <t>INE733E07JO9</t>
  </si>
  <si>
    <t>9.17% NTPC Ltd (21-Sep-2024) **</t>
  </si>
  <si>
    <t>INE020B08DH2</t>
  </si>
  <si>
    <t>5.81% REC Ltd (31-Dec-2025) **</t>
  </si>
  <si>
    <t>INE556F08KA6</t>
  </si>
  <si>
    <t>7.25% Small Industries Development Bank Of India (31-Jul-2025) **</t>
  </si>
  <si>
    <t>CARE AAA</t>
  </si>
  <si>
    <t>INE094A08077</t>
  </si>
  <si>
    <t>5.36% Hindustan Petroleum Corporation Ltd (11-Apr-2025) **</t>
  </si>
  <si>
    <t>INE206D08261</t>
  </si>
  <si>
    <t>8.14% Nuclear Power Corporation of India Ltd (25-Mar-2026) **</t>
  </si>
  <si>
    <t>INE733E07JX0</t>
  </si>
  <si>
    <t>8.19% NTPC Ltd (15-Dec-2025) **</t>
  </si>
  <si>
    <t>INE514E08EP9</t>
  </si>
  <si>
    <t>8.25% Export-Import Bank of India (28-Sep-2025) **</t>
  </si>
  <si>
    <t>INE237A163S5</t>
  </si>
  <si>
    <t>Kotak Mahindra Bank Ltd (13-Feb-2024) **</t>
  </si>
  <si>
    <t>IN000624C071</t>
  </si>
  <si>
    <t>GOI STRIP (16-Jun-2024)</t>
  </si>
  <si>
    <t>Primary Benchmark: NIFTY Banking &amp; PSU Debt Index</t>
  </si>
  <si>
    <t>Franklin India Government Securities Fund</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</si>
  <si>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</si>
  <si>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</si>
  <si>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</si>
  <si>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</si>
  <si>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</si>
  <si>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</si>
  <si>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</si>
  <si>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</si>
  <si>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</si>
  <si>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</si>
  <si>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</si>
  <si>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</si>
  <si>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</si>
  <si>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</si>
  <si>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</si>
  <si>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</si>
  <si>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</si>
  <si>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</si>
  <si>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</si>
  <si>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</si>
  <si>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</si>
  <si>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</si>
  <si>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</si>
  <si>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</si>
  <si>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</si>
  <si>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</si>
  <si>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</si>
  <si>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</si>
  <si>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</si>
  <si>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</si>
  <si>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</si>
  <si>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</si>
  <si>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</si>
  <si>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</si>
  <si>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</si>
  <si>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</si>
  <si>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</si>
  <si>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</si>
  <si>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</si>
  <si>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</si>
  <si>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</si>
  <si>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</si>
  <si>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</si>
  <si>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</si>
  <si>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</si>
  <si>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</si>
  <si>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</si>
  <si>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</si>
  <si>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</si>
  <si>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</si>
  <si>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</si>
  <si>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t>
  </si>
  <si>
    <t>BWR D</t>
  </si>
  <si>
    <t xml:space="preserve">      Retail Plan Weekly IDCW Option</t>
  </si>
  <si>
    <t xml:space="preserve">      Institutional Plan Growth Option</t>
  </si>
  <si>
    <t xml:space="preserve">      Direct Retail Plan Weekly IDCW Option</t>
  </si>
  <si>
    <t>f) For ISIN INE445K07106 - 9.50% Reliance Broadcast Network Ltd (20-Jul-2020), the amount due at maturity was not received. For further details refer below link</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</si>
  <si>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</si>
  <si>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</si>
  <si>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</si>
  <si>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</si>
  <si>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</si>
  <si>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</si>
  <si>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</si>
  <si>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</si>
  <si>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</si>
  <si>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</si>
  <si>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</si>
  <si>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</si>
  <si>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</si>
  <si>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</si>
  <si>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</si>
  <si>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</si>
  <si>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</si>
  <si>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</si>
  <si>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</si>
  <si>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</si>
  <si>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</si>
  <si>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</si>
  <si>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</si>
  <si>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</si>
  <si>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</si>
  <si>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</si>
  <si>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</si>
  <si>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b) During the month additional instances of fair valuation/deviation from valuation price provided by the valuation agencies </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</si>
  <si>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</si>
  <si>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</si>
  <si>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</si>
  <si>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</si>
  <si>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</si>
  <si>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 xml:space="preserve"> ! The sale of units has been suspended effective October 1, 2012.</t>
  </si>
  <si>
    <t>~~~ 3.75% of the Investment in this security by scheme is placed with Clearing Corporation of India Limited (CCIL) as collateral.</t>
  </si>
  <si>
    <t>GOI FRB 2033 (22-Sep-2033) ~~~</t>
  </si>
  <si>
    <t>SBI MCLR - Base Rate of State Bank of India Marginal Cost of Funds Based Lending Rate</t>
  </si>
  <si>
    <t>e) Disclosure with reference to SEBI circular number SEBI/HO/IMD/DF4/CIR/P/2019/102, dated September 24, 2019, is as given below:</t>
  </si>
  <si>
    <t>INE445K07106</t>
  </si>
  <si>
    <t>9.50% Reliance Broadcast Network Ltd (20-Jul-2020)  (refer note f)</t>
  </si>
  <si>
    <t>^^^ This amount only reflects the realizable value as on the date of disclosure/ date of maturity and does not indicate any reduction or write-off of the amount repayable by the issuers</t>
  </si>
  <si>
    <t>Below given securities were in default beyond its maturity date and its values as on September 30, 2023:</t>
  </si>
  <si>
    <t>Name of Securities in default beyond its maturity as on September 30, 2023</t>
  </si>
  <si>
    <t>Value of the security considered under net receivables as on September 30, 2023 (Rs In Lakhs) ^^^</t>
  </si>
  <si>
    <t>% to AUM on September 30, 2023</t>
  </si>
  <si>
    <t>Total Amount outstanding (Incl. Principal &amp; Interest) as on September 30, 2023 (Rs In Lakhs)</t>
  </si>
  <si>
    <t>g) Risk-o-meter</t>
  </si>
  <si>
    <t>~~~ 30.77% of the Investment in this security by scheme is placed with Clearing Corporation of India Limited (CCIL) as collateral.</t>
  </si>
  <si>
    <t>5.63% GOI 2026 (12-Apr-2026)  ~~~</t>
  </si>
  <si>
    <t>~~~ 7.84% of the Investment in this security by scheme is placed with Clearing Corporation of India Limited (CCIL) as collateral.</t>
  </si>
  <si>
    <t>5.63% GOI 2026 (12-Apr-2026) ~~~</t>
  </si>
  <si>
    <t>~~~ 33.33% of the Investment in this security by scheme is placed with Clearing Corporation of India Limited (CCIL) as collateral.</t>
  </si>
  <si>
    <t>~~~ 100% of the Investment in this security by scheme is placed with Clearing Corporation of India Limited (CCIL) as collateral.</t>
  </si>
  <si>
    <t>f) Residual maturity / Average Maturity As on 30-Sep-2023</t>
  </si>
  <si>
    <t>d) Residual maturity / Average Maturity As on 30-Sep-2023</t>
  </si>
  <si>
    <t>~~~ 10.61% of the Investment in this security by scheme is placed with Clearing Corporation of India Limited (CCIL) as collateral.</t>
  </si>
  <si>
    <t>~~~ 83.33% of the Investment in this security by scheme is placed with Clearing Corporation of India Limited (CCIL) as collateral.</t>
  </si>
  <si>
    <t>7.38% GOI 2027 (20-Jun-2027) ~~~</t>
  </si>
  <si>
    <t xml:space="preserve">Sundaram Clayton Ltd ## </t>
  </si>
  <si>
    <t>## Awaiting listing</t>
  </si>
  <si>
    <t>INE498F07071</t>
  </si>
  <si>
    <t>0.00% Essel Infraprojects Ltd Series II (22-May-2020) (refer note f)</t>
  </si>
  <si>
    <t>INE946S07098</t>
  </si>
  <si>
    <t>12.90% Nufuture Digital (India) Ltd (02-Sep-2020) !!! (refer note g)</t>
  </si>
  <si>
    <t>13.55% Nufuture Digital (India) Ltd (31-Dec-2023) !!! (refer note g)</t>
  </si>
  <si>
    <t>INE080T07086</t>
  </si>
  <si>
    <t>13.50% Future Ideas Co Ltd (30-Sep-2020) !!! (refer note g)</t>
  </si>
  <si>
    <t>INE971Z07141</t>
  </si>
  <si>
    <t>12.65% Rivaaz Trade Ventures Pvt Ltd (07-Nov-2020) !!! (refer note g)</t>
  </si>
  <si>
    <t>INE333T07063</t>
  </si>
  <si>
    <t>11.49% Reliance Big Pvt Ltd Series II (14-Jan-2021) (refer note h)</t>
  </si>
  <si>
    <t>!!! Includes default for part redemption and interest</t>
  </si>
  <si>
    <t>Name of Securities in default beyond its maturity as onSeptember 30, 2023</t>
  </si>
  <si>
    <t>Value of the security considered under net receivables as onSeptember 30, 2023 (Rs In Lakhs) ^^^</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</si>
  <si>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</si>
  <si>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h)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</si>
  <si>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INE498F07063</t>
  </si>
  <si>
    <t>0.00% Essel Infraprojects Ltd Series I (22-May-2020) (refer note f)</t>
  </si>
  <si>
    <t>INE333T07048</t>
  </si>
  <si>
    <t>11.49% Reliance Big Pvt Ltd  Series I (14-Jan-2021) (refer note g)</t>
  </si>
  <si>
    <t>INE428K07011</t>
  </si>
  <si>
    <t>11.49% Reliance Infrastructure Consulting &amp; Engineers Pvt Ltd (15-Jan-2021) (refer note g)</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</si>
  <si>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</si>
  <si>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g)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</si>
  <si>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9.50% Reliance Broadcast Network Ltd (20-Jul-2020) (refer note g)</t>
  </si>
  <si>
    <t>12.90% Nufuture Digital (India) Ltd (02-Sep-2020) !!! (refer note h)</t>
  </si>
  <si>
    <t>INE080T07094</t>
  </si>
  <si>
    <t>14.15% Future Ideas Co Ltd (31-Jan-2021) !!! (refer note h)</t>
  </si>
  <si>
    <t>INE080T07102</t>
  </si>
  <si>
    <t>14.15% Future Ideas Co Ltd (31-Jan-2022) !!! (refer note h)</t>
  </si>
  <si>
    <t>INE080T07110</t>
  </si>
  <si>
    <t>14.15% Future Ideas Co Ltd (31-Jan-2023) !!! (refer note h)</t>
  </si>
  <si>
    <t>INE946S07155</t>
  </si>
  <si>
    <t>13.55% Nufuture Digital (India) Ltd (31-Dec-2020) !!! (refer note h)</t>
  </si>
  <si>
    <t>12.65% Rivaaz Trade Ventures Pvt Ltd (07-Nov-2020) !!! (refer note h)</t>
  </si>
  <si>
    <t>INE971Z07174</t>
  </si>
  <si>
    <t>13.00% Rivaaz Trade Ventures Pvt Ltd (30-Dec-2021)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</si>
  <si>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</si>
  <si>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</si>
  <si>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</si>
  <si>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</si>
  <si>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</si>
  <si>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</si>
  <si>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INE971Z07125</t>
  </si>
  <si>
    <t>12.25% Rivaaz Trade Ventures Pvt Ltd (30-Jun-2022) (refer note h)</t>
  </si>
  <si>
    <t>INE971Z07182</t>
  </si>
  <si>
    <t>13.00% Rivaaz Trade Ventures Pvt Ltd (30-Dec-2022) (refer note h)</t>
  </si>
  <si>
    <t>11.49% Reliance Big Pvt Ltd  Series I (14-Jan-2021) (refer note i)</t>
  </si>
  <si>
    <t>INE333T07055</t>
  </si>
  <si>
    <t>11.49% Reliance Big Pvt Ltd Series II (14-Jan-2021) (refer note i)</t>
  </si>
  <si>
    <t>11.49% Reliance Infrastructure Consulting &amp; Engineers Pvt Ltd (15-Jan-2021) (refer note i)</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</si>
  <si>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</si>
  <si>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</si>
  <si>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</si>
  <si>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</si>
  <si>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k)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</si>
  <si>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l) Risk-o-meter</t>
  </si>
  <si>
    <t>13.55% Nufuture Digital (India) Ltd (31-Dec-2023) !!! (refer note f)</t>
  </si>
  <si>
    <t>11.49% Reliance Big Pvt Ltd Series III (14-Jan-2021) (refer note g)</t>
  </si>
  <si>
    <t>INE946S07171</t>
  </si>
  <si>
    <t>13.55% Nufuture Digital (India) Ltd (31-Dec-2022) !!! (refer note g)</t>
  </si>
  <si>
    <t>13.00% Rivaaz Trade Ventures Pvt Ltd (30-Dec-2022) (refer note g)</t>
  </si>
  <si>
    <t>11.49% Reliance Big Pvt Ltd Series III (14-Jan-2021) (refer note h)</t>
  </si>
  <si>
    <t>11.49% Reliance Infrastructure Consulting &amp; Engineers Pvt Ltd (15-Jan-2021) (refer note h)</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</si>
  <si>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</si>
  <si>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g)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</si>
  <si>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</si>
  <si>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k) Risk-o-meter </t>
  </si>
  <si>
    <t xml:space="preserve">As on 30-Sep-2023 # </t>
  </si>
  <si>
    <t>Updater Services Ltd ##</t>
  </si>
  <si>
    <t>JSW Infrastructure Ltd ##</t>
  </si>
  <si>
    <t>12.25% Rivaaz Trade Ventures Pvt Ltd (30-Jun-2023) !!! (refer note g)</t>
  </si>
  <si>
    <t>INE971Z07133</t>
  </si>
  <si>
    <t>12.25% Rivaaz Trade Ventures Pvt Ltd (30-Jun-2023) !!! (refer note f)</t>
  </si>
  <si>
    <t>Risk level of tier-2 benchmark  as on September 29, 2023</t>
  </si>
  <si>
    <t>Risk level of tier-1 benchmark  as on September 29, 2023</t>
  </si>
  <si>
    <t>Franklin India Feeder - Templeton European Opportunities Fund</t>
  </si>
  <si>
    <t>14.15% Future Ideas Co Ltd (31-Dec-2023) !!! (refer note f)</t>
  </si>
  <si>
    <t>g) @@@ Coupons/ part payments/ maturity payments were due to be paid by Nufuture Digital (India) Ltd. on July 31, 2020, September 2, 2020, January 31, 2023, February 28, 2023, March 31, 2023, April 28, 2023, May 31, 2023, June 30, 2023, July 31, 2023, August 31, 2023, September 30, 2023 by Future Ideas Co. Ltd. on July 31, 2020, September 30, 2020, September 30, 2023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</si>
  <si>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 Coupons/ part payments/ maturity payments were due to be paid by Nufuture Digital (India) Ltd. on July 31, 2020, January 31, 2023, February 28, 2023, March 31, 2023, April 28, 2023, May 31, 2023, June 30, 2023, July 31, 2023, August 31, 2023, September 30, 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</si>
  <si>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 This amount only reflects the realizable value as on the date of disclosure/ date of maturity and does not indicate any reduction or write-off of the amount repayable by the issuers</t>
  </si>
  <si>
    <t>Value of the security considered under net receivables as onSeptember 30, 2023 (Rs In Lakhs) +++</t>
  </si>
  <si>
    <t>g)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</si>
  <si>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 All Plans under Franklin India Life Stage Fund of Funds (FILSF) were merged with Franklin India Dynamic Asset Allocation Fund of Funds (FIDAAF) as on December 19, 2022.</t>
  </si>
  <si>
    <t xml:space="preserve">(b) Unlisted *** </t>
  </si>
  <si>
    <t>*** Total value and percentage of illiquid securities is Rs.0.00 Lakh and less than 0.0000001% of net assets.</t>
  </si>
  <si>
    <t>(b) Unlisted ***</t>
  </si>
  <si>
    <t>182 DTB (05-Oct-2023) ~~~</t>
  </si>
  <si>
    <t>182 DTB (19-Oct-2023) ~~~</t>
  </si>
  <si>
    <t>91 DTB (09-NOV-2023) ~~~</t>
  </si>
  <si>
    <t>364 DTB (09-NOV-2023) ~~~</t>
  </si>
  <si>
    <t>91 DTB (09-Nov-2023) ~~~</t>
  </si>
  <si>
    <t>364 DTB (09-Nov-2023) ~~~</t>
  </si>
  <si>
    <t>~~~100% of the Investment in these securities by scheme is placed with Clearing Corporation of India Limited (CCIL) as collateral.</t>
  </si>
  <si>
    <t>e) *** Total value and percentage of illiquid securities is Rs.0.01 Lakh and 0.00001% of net assets.</t>
  </si>
  <si>
    <t>e) *** Total value and percentage of illiquid securities is Rs.0.00 Lakh and 0.0000001% of net assets.</t>
  </si>
  <si>
    <t>e) *** Total value and percentage of illiquid securities is Rs.0.00 Lakh and less than 0.0000001% of net assets.</t>
  </si>
  <si>
    <t>f) *** Total value and percentage of illiquid securities is Rs.0.01 Lakh and 0.000004% of net assets.</t>
  </si>
  <si>
    <t xml:space="preserve">g) Risk-o-meter </t>
  </si>
  <si>
    <t>State Bank Of India (15-Mar-2024) **</t>
  </si>
  <si>
    <t>Axis Bank Ltd (06-Dec-2023) **</t>
  </si>
  <si>
    <t>Union Bank of India (06-Feb-2024) **</t>
  </si>
  <si>
    <t>5.23% National Bank For Agriculture &amp; Rural Development (31-Jan-2025)**</t>
  </si>
  <si>
    <t>7.90% Kotak Mahindra Prime Ltd (23-Dec-2024)**</t>
  </si>
  <si>
    <t>8.00% Mahindra &amp; Mahindra Financial Services Ltd (26-Jun-2025) **</t>
  </si>
  <si>
    <t>5.84% Indian Oil Corporation Ltd (19-Apr-2024) **</t>
  </si>
  <si>
    <t>7.00% Hindustan Petroleum Corporation Ltd (14-Aug-2024) **</t>
  </si>
  <si>
    <t>7.42% Power Finance Corporation Ltd (19-Nov-2024) **</t>
  </si>
  <si>
    <t>Kotak Mahindra Bank Ltd (27-Dec-2023) **</t>
  </si>
  <si>
    <t>Bank of Baroda (20-Oct-2023) **</t>
  </si>
  <si>
    <t>Bank of Baroda (30-Nov-2023) **</t>
  </si>
  <si>
    <t>Union Bank of India (30-Nov-2023) **</t>
  </si>
  <si>
    <t>HDFC Bank Ltd (14-Dec-2023) **</t>
  </si>
  <si>
    <t>National Bank For Agriculture &amp; Rural Development (13-Dec-2023) **@</t>
  </si>
  <si>
    <t>As on 30-Sep-2023</t>
  </si>
  <si>
    <t>1000.1823 #</t>
  </si>
  <si>
    <t>1001.0928 #</t>
  </si>
  <si>
    <t>1000.1837 #</t>
  </si>
  <si>
    <t>1001.0971 #</t>
  </si>
  <si>
    <t>10.9676 #</t>
  </si>
  <si>
    <t>10.0000 #</t>
  </si>
  <si>
    <t>1509.5732 #</t>
  </si>
  <si>
    <t>1245.6132 #</t>
  </si>
  <si>
    <t>1000.1743 #</t>
  </si>
  <si>
    <t>1055.8834 #</t>
  </si>
  <si>
    <t>1000.1856 #</t>
  </si>
  <si>
    <t>1023.4864 #</t>
  </si>
  <si>
    <t>1001.7910 #</t>
  </si>
  <si>
    <t>1022.5919 #</t>
  </si>
  <si>
    <t>14.7680 #</t>
  </si>
  <si>
    <t># Non-business day NAV. Computed for disclosure purposes only.</t>
  </si>
  <si>
    <t>^ Franklin India Savings Fund is renamed as Franklin India Money Market effective May 15, 2023.</t>
  </si>
  <si>
    <t>Fair-Valuation-Fund-of-Funds-August-8-2022-en-in.pdf (franklintempletonindia.com)</t>
  </si>
  <si>
    <t>Additional Disclosures - Valuation Policy (franklintempletonindia.com)</t>
  </si>
  <si>
    <t>ISIN</t>
  </si>
  <si>
    <t>Qunatity Lent</t>
  </si>
  <si>
    <t>Market Value (Rs in Lakhs)</t>
  </si>
  <si>
    <t>f) *** Total value and percentage of illiquid securities is Rs.0.01 Lakh and 0.000001% of net assets.</t>
  </si>
  <si>
    <t>e) Details of securities lent under Securities Lending and Borrowing as on September 30, 2023</t>
  </si>
  <si>
    <t>f) Details of securities lent under Securities Lending and Borrowing as on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</si>
</sst>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_(* \(#,##0.00\);_(* &quot;-&quot;??_);_(@_)"/>
    <numFmt numFmtId="165" formatCode="#,##0.0000"/>
    <numFmt numFmtId="166" formatCode="#,##0.00%"/>
    <numFmt numFmtId="168" formatCode="_ * #,##0_ ;_ * \-#,##0_ ;_ * &quot;-&quot;??_ ;_ @_ "/>
  </numFmts>
  <fonts count="14"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
      <sz val="8"/>
      <name val="Arial"/>
      <family val="2"/>
    </font>
    <font>
      <sz val="8"/>
      <color theme="1" tint="4.9989318521683403E-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0"/>
      </right>
      <top/>
      <bottom style="thin">
        <color indexed="64"/>
      </bottom>
      <diagonal/>
    </border>
  </borders>
  <cellStyleXfs count="4">
    <xf numFmtId="0" fontId="0" fillId="0" borderId="0"/>
    <xf numFmtId="0" fontId="5" fillId="0" borderId="0" applyNumberForma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129">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166"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8" fillId="2" borderId="3" xfId="0" applyFont="1" applyFill="1" applyBorder="1" applyAlignment="1">
      <alignment wrapText="1"/>
    </xf>
    <xf numFmtId="0" fontId="8" fillId="0" borderId="0" xfId="0" applyFont="1"/>
    <xf numFmtId="2" fontId="7" fillId="0" borderId="1" xfId="0" applyNumberFormat="1" applyFont="1" applyBorder="1" applyAlignment="1">
      <alignment horizontal="justify" vertical="center" wrapText="1"/>
    </xf>
    <xf numFmtId="0" fontId="7" fillId="0" borderId="0" xfId="0" applyFont="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39" fontId="7" fillId="2" borderId="2" xfId="0" applyNumberFormat="1" applyFont="1" applyFill="1" applyBorder="1"/>
    <xf numFmtId="165" fontId="8" fillId="0" borderId="0" xfId="0" applyNumberFormat="1" applyFont="1" applyAlignment="1">
      <alignment horizontal="right"/>
    </xf>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0" fontId="7" fillId="0" borderId="1" xfId="0" applyFont="1" applyBorder="1" applyAlignment="1">
      <alignment horizontal="left" vertical="center" wrapText="1"/>
    </xf>
    <xf numFmtId="0" fontId="8" fillId="0" borderId="1" xfId="0" applyFont="1" applyBorder="1"/>
    <xf numFmtId="4" fontId="8" fillId="0" borderId="1" xfId="0" applyNumberFormat="1" applyFont="1" applyBorder="1"/>
    <xf numFmtId="10" fontId="8" fillId="0" borderId="1" xfId="2" applyNumberFormat="1" applyFont="1" applyFill="1" applyBorder="1"/>
    <xf numFmtId="10" fontId="8" fillId="3" borderId="0" xfId="2" applyNumberFormat="1" applyFont="1" applyFill="1" applyBorder="1"/>
    <xf numFmtId="39" fontId="7" fillId="0" borderId="6" xfId="0" applyNumberFormat="1" applyFont="1" applyBorder="1"/>
    <xf numFmtId="0" fontId="8" fillId="0" borderId="1" xfId="0" applyFont="1" applyBorder="1" applyAlignment="1">
      <alignment wrapText="1"/>
    </xf>
    <xf numFmtId="0" fontId="12" fillId="0" borderId="1" xfId="0" applyFont="1" applyBorder="1"/>
    <xf numFmtId="4" fontId="12" fillId="0" borderId="1" xfId="0" applyNumberFormat="1" applyFont="1" applyBorder="1"/>
    <xf numFmtId="10" fontId="12" fillId="0" borderId="1" xfId="2" applyNumberFormat="1" applyFont="1" applyFill="1" applyBorder="1"/>
    <xf numFmtId="0" fontId="13" fillId="0" borderId="1" xfId="0" applyFont="1" applyBorder="1"/>
    <xf numFmtId="4" fontId="13" fillId="0" borderId="1" xfId="0" applyNumberFormat="1" applyFont="1" applyBorder="1"/>
    <xf numFmtId="10" fontId="13" fillId="0" borderId="1" xfId="2" applyNumberFormat="1" applyFont="1" applyFill="1" applyBorder="1"/>
    <xf numFmtId="39" fontId="13" fillId="3" borderId="0" xfId="0" applyNumberFormat="1" applyFont="1" applyFill="1"/>
    <xf numFmtId="39" fontId="13" fillId="2" borderId="0" xfId="0" applyNumberFormat="1" applyFont="1" applyFill="1"/>
    <xf numFmtId="0" fontId="12" fillId="0" borderId="1" xfId="0" applyFont="1" applyBorder="1" applyAlignment="1">
      <alignment wrapText="1"/>
    </xf>
    <xf numFmtId="0" fontId="4" fillId="4" borderId="0" xfId="0" applyFont="1" applyFill="1" applyAlignment="1">
      <alignment horizontal="center" vertical="center" wrapText="1"/>
    </xf>
    <xf numFmtId="4" fontId="8" fillId="2" borderId="11" xfId="0" applyNumberFormat="1" applyFont="1" applyFill="1" applyBorder="1"/>
    <xf numFmtId="0" fontId="8" fillId="3" borderId="0" xfId="0" quotePrefix="1" applyFont="1" applyFill="1"/>
    <xf numFmtId="0" fontId="7" fillId="2" borderId="0" xfId="0" applyFont="1" applyFill="1" applyAlignment="1">
      <alignment horizontal="left" wrapText="1"/>
    </xf>
    <xf numFmtId="165" fontId="8" fillId="2" borderId="0" xfId="0" quotePrefix="1" applyNumberFormat="1" applyFont="1" applyFill="1" applyAlignment="1">
      <alignment horizontal="right"/>
    </xf>
    <xf numFmtId="0" fontId="10" fillId="0" borderId="0" xfId="1" applyFont="1"/>
    <xf numFmtId="165" fontId="8" fillId="2" borderId="0" xfId="0" applyNumberFormat="1" applyFont="1" applyFill="1" applyAlignment="1">
      <alignment horizontal="right"/>
    </xf>
    <xf numFmtId="0" fontId="8" fillId="2" borderId="0" xfId="0" applyFont="1" applyFill="1" applyAlignment="1">
      <alignment horizontal="left" wrapText="1"/>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1" xfId="0" applyFont="1" applyFill="1" applyBorder="1" applyAlignment="1">
      <alignment horizontal="left" wrapText="1"/>
    </xf>
    <xf numFmtId="43" fontId="8" fillId="2" borderId="1" xfId="3" applyFont="1" applyFill="1" applyBorder="1" applyAlignment="1">
      <alignment horizontal="right" wrapText="1"/>
    </xf>
    <xf numFmtId="10" fontId="8" fillId="2" borderId="1" xfId="2" applyNumberFormat="1" applyFont="1" applyFill="1" applyBorder="1" applyAlignment="1">
      <alignment horizontal="right"/>
    </xf>
    <xf numFmtId="43" fontId="8" fillId="2" borderId="0" xfId="3" applyFont="1" applyFill="1" applyBorder="1" applyAlignment="1">
      <alignment horizontal="right" wrapText="1"/>
    </xf>
    <xf numFmtId="10" fontId="8" fillId="2" borderId="0" xfId="2" applyNumberFormat="1" applyFont="1" applyFill="1" applyBorder="1" applyAlignment="1">
      <alignment horizontal="right"/>
    </xf>
    <xf numFmtId="168" fontId="8" fillId="2" borderId="1" xfId="3" applyNumberFormat="1" applyFont="1" applyFill="1" applyBorder="1" applyAlignment="1">
      <alignment horizontal="left"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xf numFmtId="0" fontId="7" fillId="2" borderId="0" xfId="0" applyFont="1" applyFill="1" applyAlignment="1">
      <alignment horizontal="left"/>
    </xf>
  </cellXfs>
  <cellStyles count="4">
    <cellStyle name="Comma" xfId="3" builtinId="3"/>
    <cellStyle name="Hyperlink" xfId="1" builtinId="8"/>
    <cellStyle name="Normal" xfId="0" builtinId="0"/>
    <cellStyle name="Percent" xfId="2" builtinId="5"/>
  </cellStyles>
  <dxfs count="67">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102</xdr:row>
      <xdr:rowOff>83820</xdr:rowOff>
    </xdr:from>
    <xdr:to>
      <xdr:col>0</xdr:col>
      <xdr:colOff>2264410</xdr:colOff>
      <xdr:row>113</xdr:row>
      <xdr:rowOff>129540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866620"/>
          <a:ext cx="2216150" cy="1609725"/>
        </a:xfrm>
        <a:prstGeom prst="rect">
          <a:avLst/>
        </a:prstGeom>
        <a:noFill/>
        <a:ln>
          <a:noFill/>
        </a:ln>
      </xdr:spPr>
    </xdr:pic>
    <xdr:clientData/>
  </xdr:twoCellAnchor>
  <xdr:twoCellAnchor editAs="oneCell">
    <xdr:from>
      <xdr:col>0</xdr:col>
      <xdr:colOff>57150</xdr:colOff>
      <xdr:row>135</xdr:row>
      <xdr:rowOff>76200</xdr:rowOff>
    </xdr:from>
    <xdr:to>
      <xdr:col>0</xdr:col>
      <xdr:colOff>2263140</xdr:colOff>
      <xdr:row>146</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57387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118</xdr:row>
      <xdr:rowOff>52070</xdr:rowOff>
    </xdr:from>
    <xdr:to>
      <xdr:col>0</xdr:col>
      <xdr:colOff>2307590</xdr:colOff>
      <xdr:row>129</xdr:row>
      <xdr:rowOff>93980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12087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145</xdr:row>
      <xdr:rowOff>0</xdr:rowOff>
    </xdr:from>
    <xdr:to>
      <xdr:col>0</xdr:col>
      <xdr:colOff>2316166</xdr:colOff>
      <xdr:row>156</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9831050"/>
          <a:ext cx="2228850" cy="1637665"/>
        </a:xfrm>
        <a:prstGeom prst="rect">
          <a:avLst/>
        </a:prstGeom>
        <a:noFill/>
        <a:ln>
          <a:noFill/>
        </a:ln>
      </xdr:spPr>
    </xdr:pic>
    <xdr:clientData/>
  </xdr:twoCellAnchor>
  <xdr:twoCellAnchor editAs="oneCell">
    <xdr:from>
      <xdr:col>0</xdr:col>
      <xdr:colOff>38100</xdr:colOff>
      <xdr:row>129</xdr:row>
      <xdr:rowOff>25400</xdr:rowOff>
    </xdr:from>
    <xdr:to>
      <xdr:col>0</xdr:col>
      <xdr:colOff>2275205</xdr:colOff>
      <xdr:row>140</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7570450"/>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126</xdr:row>
      <xdr:rowOff>71434</xdr:rowOff>
    </xdr:from>
    <xdr:to>
      <xdr:col>0</xdr:col>
      <xdr:colOff>2314580</xdr:colOff>
      <xdr:row>137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225959"/>
          <a:ext cx="2235200" cy="1565910"/>
        </a:xfrm>
        <a:prstGeom prst="rect">
          <a:avLst/>
        </a:prstGeom>
        <a:noFill/>
        <a:ln>
          <a:noFill/>
        </a:ln>
      </xdr:spPr>
    </xdr:pic>
    <xdr:clientData/>
  </xdr:twoCellAnchor>
  <xdr:twoCellAnchor editAs="oneCell">
    <xdr:from>
      <xdr:col>0</xdr:col>
      <xdr:colOff>93663</xdr:colOff>
      <xdr:row>141</xdr:row>
      <xdr:rowOff>55563</xdr:rowOff>
    </xdr:from>
    <xdr:to>
      <xdr:col>0</xdr:col>
      <xdr:colOff>2309813</xdr:colOff>
      <xdr:row>152</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35321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121</xdr:row>
      <xdr:rowOff>103909</xdr:rowOff>
    </xdr:from>
    <xdr:to>
      <xdr:col>0</xdr:col>
      <xdr:colOff>2312266</xdr:colOff>
      <xdr:row>132</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7972809"/>
          <a:ext cx="2225675" cy="1565910"/>
        </a:xfrm>
        <a:prstGeom prst="rect">
          <a:avLst/>
        </a:prstGeom>
        <a:noFill/>
        <a:ln>
          <a:noFill/>
        </a:ln>
      </xdr:spPr>
    </xdr:pic>
    <xdr:clientData/>
  </xdr:twoCellAnchor>
  <xdr:oneCellAnchor>
    <xdr:from>
      <xdr:col>0</xdr:col>
      <xdr:colOff>69273</xdr:colOff>
      <xdr:row>139</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5618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88</xdr:row>
      <xdr:rowOff>55558</xdr:rowOff>
    </xdr:from>
    <xdr:to>
      <xdr:col>0</xdr:col>
      <xdr:colOff>2318390</xdr:colOff>
      <xdr:row>99</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638083"/>
          <a:ext cx="2239010" cy="1637665"/>
        </a:xfrm>
        <a:prstGeom prst="rect">
          <a:avLst/>
        </a:prstGeom>
        <a:noFill/>
        <a:ln>
          <a:noFill/>
        </a:ln>
      </xdr:spPr>
    </xdr:pic>
    <xdr:clientData/>
  </xdr:twoCellAnchor>
  <xdr:twoCellAnchor editAs="oneCell">
    <xdr:from>
      <xdr:col>0</xdr:col>
      <xdr:colOff>95251</xdr:colOff>
      <xdr:row>105</xdr:row>
      <xdr:rowOff>0</xdr:rowOff>
    </xdr:from>
    <xdr:to>
      <xdr:col>0</xdr:col>
      <xdr:colOff>2315211</xdr:colOff>
      <xdr:row>116</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5011400"/>
          <a:ext cx="2219960" cy="1637665"/>
        </a:xfrm>
        <a:prstGeom prst="rect">
          <a:avLst/>
        </a:prstGeom>
        <a:noFill/>
        <a:ln>
          <a:noFill/>
        </a:ln>
      </xdr:spPr>
    </xdr:pic>
    <xdr:clientData/>
  </xdr:twoCellAnchor>
  <xdr:twoCellAnchor editAs="oneCell">
    <xdr:from>
      <xdr:col>0</xdr:col>
      <xdr:colOff>82550</xdr:colOff>
      <xdr:row>121</xdr:row>
      <xdr:rowOff>50800</xdr:rowOff>
    </xdr:from>
    <xdr:to>
      <xdr:col>0</xdr:col>
      <xdr:colOff>2302510</xdr:colOff>
      <xdr:row>132</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34820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91</xdr:row>
      <xdr:rowOff>55558</xdr:rowOff>
    </xdr:from>
    <xdr:to>
      <xdr:col>0</xdr:col>
      <xdr:colOff>2346965</xdr:colOff>
      <xdr:row>102</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780958"/>
          <a:ext cx="2267585" cy="1532890"/>
        </a:xfrm>
        <a:prstGeom prst="rect">
          <a:avLst/>
        </a:prstGeom>
        <a:noFill/>
        <a:ln>
          <a:noFill/>
        </a:ln>
      </xdr:spPr>
    </xdr:pic>
    <xdr:clientData/>
  </xdr:twoCellAnchor>
  <xdr:twoCellAnchor editAs="oneCell">
    <xdr:from>
      <xdr:col>0</xdr:col>
      <xdr:colOff>79375</xdr:colOff>
      <xdr:row>106</xdr:row>
      <xdr:rowOff>119062</xdr:rowOff>
    </xdr:from>
    <xdr:to>
      <xdr:col>0</xdr:col>
      <xdr:colOff>2346960</xdr:colOff>
      <xdr:row>118</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987587"/>
          <a:ext cx="2267585" cy="1653540"/>
        </a:xfrm>
        <a:prstGeom prst="rect">
          <a:avLst/>
        </a:prstGeom>
        <a:noFill/>
        <a:ln>
          <a:noFill/>
        </a:ln>
      </xdr:spPr>
    </xdr:pic>
    <xdr:clientData/>
  </xdr:twoCellAnchor>
  <xdr:twoCellAnchor editAs="oneCell">
    <xdr:from>
      <xdr:col>0</xdr:col>
      <xdr:colOff>79375</xdr:colOff>
      <xdr:row>123</xdr:row>
      <xdr:rowOff>80962</xdr:rowOff>
    </xdr:from>
    <xdr:to>
      <xdr:col>0</xdr:col>
      <xdr:colOff>2346960</xdr:colOff>
      <xdr:row>135</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3783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84</xdr:row>
      <xdr:rowOff>0</xdr:rowOff>
    </xdr:from>
    <xdr:to>
      <xdr:col>0</xdr:col>
      <xdr:colOff>2303786</xdr:colOff>
      <xdr:row>95</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25275"/>
          <a:ext cx="2219960" cy="1574165"/>
        </a:xfrm>
        <a:prstGeom prst="rect">
          <a:avLst/>
        </a:prstGeom>
        <a:noFill/>
        <a:ln>
          <a:noFill/>
        </a:ln>
      </xdr:spPr>
    </xdr:pic>
    <xdr:clientData/>
  </xdr:twoCellAnchor>
  <xdr:twoCellAnchor editAs="oneCell">
    <xdr:from>
      <xdr:col>0</xdr:col>
      <xdr:colOff>95256</xdr:colOff>
      <xdr:row>100</xdr:row>
      <xdr:rowOff>0</xdr:rowOff>
    </xdr:from>
    <xdr:to>
      <xdr:col>0</xdr:col>
      <xdr:colOff>2303786</xdr:colOff>
      <xdr:row>111</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11275"/>
          <a:ext cx="221996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134</xdr:row>
      <xdr:rowOff>0</xdr:rowOff>
    </xdr:from>
    <xdr:to>
      <xdr:col>0</xdr:col>
      <xdr:colOff>2312039</xdr:colOff>
      <xdr:row>145</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440400"/>
          <a:ext cx="2248535" cy="1637665"/>
        </a:xfrm>
        <a:prstGeom prst="rect">
          <a:avLst/>
        </a:prstGeom>
        <a:noFill/>
        <a:ln>
          <a:noFill/>
        </a:ln>
      </xdr:spPr>
    </xdr:pic>
    <xdr:clientData/>
  </xdr:twoCellAnchor>
  <xdr:twoCellAnchor editAs="oneCell">
    <xdr:from>
      <xdr:col>0</xdr:col>
      <xdr:colOff>79376</xdr:colOff>
      <xdr:row>150</xdr:row>
      <xdr:rowOff>0</xdr:rowOff>
    </xdr:from>
    <xdr:to>
      <xdr:col>0</xdr:col>
      <xdr:colOff>2318386</xdr:colOff>
      <xdr:row>161</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726400"/>
          <a:ext cx="2239010" cy="1637665"/>
        </a:xfrm>
        <a:prstGeom prst="rect">
          <a:avLst/>
        </a:prstGeom>
        <a:noFill/>
        <a:ln>
          <a:noFill/>
        </a:ln>
      </xdr:spPr>
    </xdr:pic>
    <xdr:clientData/>
  </xdr:twoCellAnchor>
  <xdr:twoCellAnchor editAs="oneCell">
    <xdr:from>
      <xdr:col>0</xdr:col>
      <xdr:colOff>63504</xdr:colOff>
      <xdr:row>134</xdr:row>
      <xdr:rowOff>0</xdr:rowOff>
    </xdr:from>
    <xdr:to>
      <xdr:col>0</xdr:col>
      <xdr:colOff>2312039</xdr:colOff>
      <xdr:row>145</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440400"/>
          <a:ext cx="2248535" cy="1637665"/>
        </a:xfrm>
        <a:prstGeom prst="rect">
          <a:avLst/>
        </a:prstGeom>
        <a:noFill/>
        <a:ln>
          <a:noFill/>
        </a:ln>
      </xdr:spPr>
    </xdr:pic>
    <xdr:clientData/>
  </xdr:twoCellAnchor>
  <xdr:twoCellAnchor editAs="oneCell">
    <xdr:from>
      <xdr:col>0</xdr:col>
      <xdr:colOff>79376</xdr:colOff>
      <xdr:row>150</xdr:row>
      <xdr:rowOff>0</xdr:rowOff>
    </xdr:from>
    <xdr:to>
      <xdr:col>0</xdr:col>
      <xdr:colOff>2318386</xdr:colOff>
      <xdr:row>161</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726400"/>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123</xdr:row>
      <xdr:rowOff>0</xdr:rowOff>
    </xdr:from>
    <xdr:to>
      <xdr:col>0</xdr:col>
      <xdr:colOff>2307596</xdr:colOff>
      <xdr:row>134</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868775"/>
          <a:ext cx="2219960" cy="1574166"/>
        </a:xfrm>
        <a:prstGeom prst="rect">
          <a:avLst/>
        </a:prstGeom>
        <a:noFill/>
        <a:ln>
          <a:noFill/>
        </a:ln>
      </xdr:spPr>
    </xdr:pic>
    <xdr:clientData/>
  </xdr:twoCellAnchor>
  <xdr:twoCellAnchor editAs="oneCell">
    <xdr:from>
      <xdr:col>0</xdr:col>
      <xdr:colOff>71437</xdr:colOff>
      <xdr:row>139</xdr:row>
      <xdr:rowOff>0</xdr:rowOff>
    </xdr:from>
    <xdr:to>
      <xdr:col>0</xdr:col>
      <xdr:colOff>2306637</xdr:colOff>
      <xdr:row>150</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154775"/>
          <a:ext cx="223901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2307596</xdr:colOff>
      <xdr:row>111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868275"/>
          <a:ext cx="2219960" cy="1574165"/>
        </a:xfrm>
        <a:prstGeom prst="rect">
          <a:avLst/>
        </a:prstGeom>
        <a:noFill/>
        <a:ln>
          <a:noFill/>
        </a:ln>
      </xdr:spPr>
    </xdr:pic>
    <xdr:clientData/>
  </xdr:twoCellAnchor>
  <xdr:twoCellAnchor editAs="oneCell">
    <xdr:from>
      <xdr:col>0</xdr:col>
      <xdr:colOff>87318</xdr:colOff>
      <xdr:row>116</xdr:row>
      <xdr:rowOff>0</xdr:rowOff>
    </xdr:from>
    <xdr:to>
      <xdr:col>0</xdr:col>
      <xdr:colOff>2307278</xdr:colOff>
      <xdr:row>127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5154275"/>
          <a:ext cx="22275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83</xdr:row>
      <xdr:rowOff>0</xdr:rowOff>
    </xdr:from>
    <xdr:to>
      <xdr:col>0</xdr:col>
      <xdr:colOff>2311085</xdr:colOff>
      <xdr:row>94</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582150"/>
          <a:ext cx="2229485" cy="1637665"/>
        </a:xfrm>
        <a:prstGeom prst="rect">
          <a:avLst/>
        </a:prstGeom>
        <a:noFill/>
        <a:ln>
          <a:noFill/>
        </a:ln>
      </xdr:spPr>
    </xdr:pic>
    <xdr:clientData/>
  </xdr:twoCellAnchor>
  <xdr:twoCellAnchor editAs="oneCell">
    <xdr:from>
      <xdr:col>0</xdr:col>
      <xdr:colOff>79378</xdr:colOff>
      <xdr:row>99</xdr:row>
      <xdr:rowOff>0</xdr:rowOff>
    </xdr:from>
    <xdr:to>
      <xdr:col>0</xdr:col>
      <xdr:colOff>2312673</xdr:colOff>
      <xdr:row>110</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1868150"/>
          <a:ext cx="2239010"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49</xdr:row>
      <xdr:rowOff>95250</xdr:rowOff>
    </xdr:from>
    <xdr:to>
      <xdr:col>0</xdr:col>
      <xdr:colOff>2437765</xdr:colOff>
      <xdr:row>61</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600950"/>
          <a:ext cx="2348865" cy="1619885"/>
        </a:xfrm>
        <a:prstGeom prst="rect">
          <a:avLst/>
        </a:prstGeom>
        <a:noFill/>
        <a:ln>
          <a:noFill/>
        </a:ln>
      </xdr:spPr>
    </xdr:pic>
    <xdr:clientData/>
  </xdr:twoCellAnchor>
  <xdr:twoCellAnchor editAs="oneCell">
    <xdr:from>
      <xdr:col>0</xdr:col>
      <xdr:colOff>76200</xdr:colOff>
      <xdr:row>65</xdr:row>
      <xdr:rowOff>76200</xdr:rowOff>
    </xdr:from>
    <xdr:to>
      <xdr:col>0</xdr:col>
      <xdr:colOff>2434590</xdr:colOff>
      <xdr:row>76</xdr:row>
      <xdr:rowOff>100965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8679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109</xdr:row>
      <xdr:rowOff>0</xdr:rowOff>
    </xdr:from>
    <xdr:to>
      <xdr:col>0</xdr:col>
      <xdr:colOff>2304104</xdr:colOff>
      <xdr:row>120</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439900"/>
          <a:ext cx="2210435" cy="1574165"/>
        </a:xfrm>
        <a:prstGeom prst="rect">
          <a:avLst/>
        </a:prstGeom>
        <a:noFill/>
        <a:ln>
          <a:noFill/>
        </a:ln>
      </xdr:spPr>
    </xdr:pic>
    <xdr:clientData/>
  </xdr:twoCellAnchor>
  <xdr:twoCellAnchor editAs="oneCell">
    <xdr:from>
      <xdr:col>0</xdr:col>
      <xdr:colOff>95256</xdr:colOff>
      <xdr:row>125</xdr:row>
      <xdr:rowOff>0</xdr:rowOff>
    </xdr:from>
    <xdr:to>
      <xdr:col>0</xdr:col>
      <xdr:colOff>2307596</xdr:colOff>
      <xdr:row>136</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725900"/>
          <a:ext cx="221996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110</xdr:row>
      <xdr:rowOff>0</xdr:rowOff>
    </xdr:from>
    <xdr:to>
      <xdr:col>0</xdr:col>
      <xdr:colOff>2307596</xdr:colOff>
      <xdr:row>121</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154150"/>
          <a:ext cx="2219960" cy="1637665"/>
        </a:xfrm>
        <a:prstGeom prst="rect">
          <a:avLst/>
        </a:prstGeom>
        <a:noFill/>
        <a:ln>
          <a:noFill/>
        </a:ln>
      </xdr:spPr>
    </xdr:pic>
    <xdr:clientData/>
  </xdr:twoCellAnchor>
  <xdr:twoCellAnchor editAs="oneCell">
    <xdr:from>
      <xdr:col>0</xdr:col>
      <xdr:colOff>95256</xdr:colOff>
      <xdr:row>126</xdr:row>
      <xdr:rowOff>0</xdr:rowOff>
    </xdr:from>
    <xdr:to>
      <xdr:col>0</xdr:col>
      <xdr:colOff>2307596</xdr:colOff>
      <xdr:row>137</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440150"/>
          <a:ext cx="2219960"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80</xdr:row>
      <xdr:rowOff>0</xdr:rowOff>
    </xdr:from>
    <xdr:to>
      <xdr:col>0</xdr:col>
      <xdr:colOff>2339658</xdr:colOff>
      <xdr:row>91</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153775"/>
          <a:ext cx="2204720" cy="1637665"/>
        </a:xfrm>
        <a:prstGeom prst="rect">
          <a:avLst/>
        </a:prstGeom>
        <a:noFill/>
        <a:ln>
          <a:noFill/>
        </a:ln>
      </xdr:spPr>
    </xdr:pic>
    <xdr:clientData/>
  </xdr:twoCellAnchor>
  <xdr:twoCellAnchor editAs="oneCell">
    <xdr:from>
      <xdr:col>0</xdr:col>
      <xdr:colOff>119070</xdr:colOff>
      <xdr:row>95</xdr:row>
      <xdr:rowOff>111124</xdr:rowOff>
    </xdr:from>
    <xdr:to>
      <xdr:col>0</xdr:col>
      <xdr:colOff>2323790</xdr:colOff>
      <xdr:row>107</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40802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73</xdr:row>
      <xdr:rowOff>0</xdr:rowOff>
    </xdr:from>
    <xdr:to>
      <xdr:col>0</xdr:col>
      <xdr:colOff>2318390</xdr:colOff>
      <xdr:row>84</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725150"/>
          <a:ext cx="2239010" cy="1637665"/>
        </a:xfrm>
        <a:prstGeom prst="rect">
          <a:avLst/>
        </a:prstGeom>
        <a:noFill/>
        <a:ln>
          <a:noFill/>
        </a:ln>
      </xdr:spPr>
    </xdr:pic>
    <xdr:clientData/>
  </xdr:twoCellAnchor>
  <xdr:twoCellAnchor editAs="oneCell">
    <xdr:from>
      <xdr:col>0</xdr:col>
      <xdr:colOff>87318</xdr:colOff>
      <xdr:row>89</xdr:row>
      <xdr:rowOff>0</xdr:rowOff>
    </xdr:from>
    <xdr:to>
      <xdr:col>0</xdr:col>
      <xdr:colOff>2316803</xdr:colOff>
      <xdr:row>100</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011150"/>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87</xdr:row>
      <xdr:rowOff>0</xdr:rowOff>
    </xdr:from>
    <xdr:to>
      <xdr:col>0</xdr:col>
      <xdr:colOff>2246317</xdr:colOff>
      <xdr:row>98</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868275"/>
          <a:ext cx="2174875" cy="1579880"/>
        </a:xfrm>
        <a:prstGeom prst="rect">
          <a:avLst/>
        </a:prstGeom>
        <a:noFill/>
        <a:ln>
          <a:noFill/>
        </a:ln>
      </xdr:spPr>
    </xdr:pic>
    <xdr:clientData/>
  </xdr:twoCellAnchor>
  <xdr:twoCellAnchor editAs="oneCell">
    <xdr:from>
      <xdr:col>0</xdr:col>
      <xdr:colOff>95251</xdr:colOff>
      <xdr:row>103</xdr:row>
      <xdr:rowOff>0</xdr:rowOff>
    </xdr:from>
    <xdr:to>
      <xdr:col>0</xdr:col>
      <xdr:colOff>2266316</xdr:colOff>
      <xdr:row>114</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15427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296775"/>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582775"/>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96</xdr:row>
      <xdr:rowOff>0</xdr:rowOff>
    </xdr:from>
    <xdr:to>
      <xdr:col>0</xdr:col>
      <xdr:colOff>2314580</xdr:colOff>
      <xdr:row>107</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725525"/>
          <a:ext cx="2235200" cy="1635760"/>
        </a:xfrm>
        <a:prstGeom prst="rect">
          <a:avLst/>
        </a:prstGeom>
        <a:noFill/>
        <a:ln>
          <a:noFill/>
        </a:ln>
      </xdr:spPr>
    </xdr:pic>
    <xdr:clientData/>
  </xdr:twoCellAnchor>
  <xdr:twoCellAnchor editAs="oneCell">
    <xdr:from>
      <xdr:col>0</xdr:col>
      <xdr:colOff>71442</xdr:colOff>
      <xdr:row>112</xdr:row>
      <xdr:rowOff>0</xdr:rowOff>
    </xdr:from>
    <xdr:to>
      <xdr:col>0</xdr:col>
      <xdr:colOff>2314262</xdr:colOff>
      <xdr:row>123</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01152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35</xdr:row>
      <xdr:rowOff>0</xdr:rowOff>
    </xdr:from>
    <xdr:to>
      <xdr:col>0</xdr:col>
      <xdr:colOff>2372680</xdr:colOff>
      <xdr:row>46</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010150"/>
          <a:ext cx="2269490" cy="1637665"/>
        </a:xfrm>
        <a:prstGeom prst="rect">
          <a:avLst/>
        </a:prstGeom>
        <a:noFill/>
        <a:ln>
          <a:noFill/>
        </a:ln>
      </xdr:spPr>
    </xdr:pic>
    <xdr:clientData/>
  </xdr:twoCellAnchor>
  <xdr:twoCellAnchor editAs="oneCell">
    <xdr:from>
      <xdr:col>0</xdr:col>
      <xdr:colOff>95256</xdr:colOff>
      <xdr:row>51</xdr:row>
      <xdr:rowOff>0</xdr:rowOff>
    </xdr:from>
    <xdr:to>
      <xdr:col>0</xdr:col>
      <xdr:colOff>2364746</xdr:colOff>
      <xdr:row>62</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96150"/>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51</xdr:row>
      <xdr:rowOff>0</xdr:rowOff>
    </xdr:from>
    <xdr:to>
      <xdr:col>0</xdr:col>
      <xdr:colOff>2364746</xdr:colOff>
      <xdr:row>62</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96150"/>
          <a:ext cx="2269490" cy="1637665"/>
        </a:xfrm>
        <a:prstGeom prst="rect">
          <a:avLst/>
        </a:prstGeom>
        <a:noFill/>
        <a:ln>
          <a:noFill/>
        </a:ln>
      </xdr:spPr>
    </xdr:pic>
    <xdr:clientData/>
  </xdr:twoCellAnchor>
  <xdr:twoCellAnchor editAs="oneCell">
    <xdr:from>
      <xdr:col>0</xdr:col>
      <xdr:colOff>87316</xdr:colOff>
      <xdr:row>35</xdr:row>
      <xdr:rowOff>0</xdr:rowOff>
    </xdr:from>
    <xdr:to>
      <xdr:col>0</xdr:col>
      <xdr:colOff>2264096</xdr:colOff>
      <xdr:row>45</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010150"/>
          <a:ext cx="2176780"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46</xdr:row>
      <xdr:rowOff>50799</xdr:rowOff>
    </xdr:from>
    <xdr:to>
      <xdr:col>0</xdr:col>
      <xdr:colOff>2179955</xdr:colOff>
      <xdr:row>56</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965949"/>
          <a:ext cx="2091055" cy="1479245"/>
        </a:xfrm>
        <a:prstGeom prst="rect">
          <a:avLst/>
        </a:prstGeom>
        <a:noFill/>
        <a:ln>
          <a:noFill/>
        </a:ln>
      </xdr:spPr>
    </xdr:pic>
    <xdr:clientData/>
  </xdr:twoCellAnchor>
  <xdr:twoCellAnchor editAs="oneCell">
    <xdr:from>
      <xdr:col>0</xdr:col>
      <xdr:colOff>88900</xdr:colOff>
      <xdr:row>62</xdr:row>
      <xdr:rowOff>95249</xdr:rowOff>
    </xdr:from>
    <xdr:to>
      <xdr:col>0</xdr:col>
      <xdr:colOff>2179955</xdr:colOff>
      <xdr:row>73</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296399"/>
          <a:ext cx="2091055"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78</xdr:row>
      <xdr:rowOff>83820</xdr:rowOff>
    </xdr:from>
    <xdr:to>
      <xdr:col>0</xdr:col>
      <xdr:colOff>2197735</xdr:colOff>
      <xdr:row>89</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723370"/>
          <a:ext cx="2153285" cy="1609725"/>
        </a:xfrm>
        <a:prstGeom prst="rect">
          <a:avLst/>
        </a:prstGeom>
        <a:noFill/>
        <a:ln>
          <a:noFill/>
        </a:ln>
      </xdr:spPr>
    </xdr:pic>
    <xdr:clientData/>
  </xdr:twoCellAnchor>
  <xdr:twoCellAnchor editAs="oneCell">
    <xdr:from>
      <xdr:col>0</xdr:col>
      <xdr:colOff>57150</xdr:colOff>
      <xdr:row>110</xdr:row>
      <xdr:rowOff>114300</xdr:rowOff>
    </xdr:from>
    <xdr:to>
      <xdr:col>0</xdr:col>
      <xdr:colOff>2200910</xdr:colOff>
      <xdr:row>122</xdr:row>
      <xdr:rowOff>19050</xdr:rowOff>
    </xdr:to>
    <xdr:pic>
      <xdr:nvPicPr>
        <xdr:cNvPr id="3"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32585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94</xdr:row>
      <xdr:rowOff>101600</xdr:rowOff>
    </xdr:from>
    <xdr:to>
      <xdr:col>0</xdr:col>
      <xdr:colOff>2241550</xdr:colOff>
      <xdr:row>106</xdr:row>
      <xdr:rowOff>12700</xdr:rowOff>
    </xdr:to>
    <xdr:pic>
      <xdr:nvPicPr>
        <xdr:cNvPr id="4" name="Picture 3">
          <a:extLst>
            <a:ext uri="{FF2B5EF4-FFF2-40B4-BE49-F238E27FC236}">
              <a16:creationId xmlns:a16="http://schemas.microsoft.com/office/drawing/2014/main" id="{D542C6E5-1D52-43AB-8C45-5C9B68D6194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4027150"/>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63</xdr:row>
      <xdr:rowOff>120650</xdr:rowOff>
    </xdr:from>
    <xdr:to>
      <xdr:col>0</xdr:col>
      <xdr:colOff>2167255</xdr:colOff>
      <xdr:row>74</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750425"/>
          <a:ext cx="2091055" cy="1495120"/>
        </a:xfrm>
        <a:prstGeom prst="rect">
          <a:avLst/>
        </a:prstGeom>
        <a:noFill/>
        <a:ln>
          <a:noFill/>
        </a:ln>
      </xdr:spPr>
    </xdr:pic>
    <xdr:clientData/>
  </xdr:twoCellAnchor>
  <xdr:twoCellAnchor editAs="oneCell">
    <xdr:from>
      <xdr:col>0</xdr:col>
      <xdr:colOff>76200</xdr:colOff>
      <xdr:row>48</xdr:row>
      <xdr:rowOff>38100</xdr:rowOff>
    </xdr:from>
    <xdr:to>
      <xdr:col>0</xdr:col>
      <xdr:colOff>2167255</xdr:colOff>
      <xdr:row>58</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52475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100</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609955"/>
          <a:ext cx="2286000" cy="1463040"/>
        </a:xfrm>
        <a:prstGeom prst="rect">
          <a:avLst/>
        </a:prstGeom>
        <a:noFill/>
        <a:ln>
          <a:noFill/>
        </a:ln>
      </xdr:spPr>
    </xdr:pic>
    <xdr:clientData/>
  </xdr:oneCellAnchor>
  <xdr:twoCellAnchor editAs="oneCell">
    <xdr:from>
      <xdr:col>0</xdr:col>
      <xdr:colOff>63500</xdr:colOff>
      <xdr:row>84</xdr:row>
      <xdr:rowOff>50800</xdr:rowOff>
    </xdr:from>
    <xdr:to>
      <xdr:col>0</xdr:col>
      <xdr:colOff>2306320</xdr:colOff>
      <xdr:row>95</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318875"/>
          <a:ext cx="2242820" cy="1584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64</xdr:row>
      <xdr:rowOff>83820</xdr:rowOff>
    </xdr:from>
    <xdr:to>
      <xdr:col>0</xdr:col>
      <xdr:colOff>2260600</xdr:colOff>
      <xdr:row>75</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799320"/>
          <a:ext cx="2216150" cy="1562100"/>
        </a:xfrm>
        <a:prstGeom prst="rect">
          <a:avLst/>
        </a:prstGeom>
        <a:noFill/>
        <a:ln>
          <a:noFill/>
        </a:ln>
      </xdr:spPr>
    </xdr:pic>
    <xdr:clientData/>
  </xdr:twoCellAnchor>
  <xdr:twoCellAnchor editAs="oneCell">
    <xdr:from>
      <xdr:col>0</xdr:col>
      <xdr:colOff>38100</xdr:colOff>
      <xdr:row>80</xdr:row>
      <xdr:rowOff>63500</xdr:rowOff>
    </xdr:from>
    <xdr:to>
      <xdr:col>0</xdr:col>
      <xdr:colOff>2292350</xdr:colOff>
      <xdr:row>91</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06500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109</xdr:row>
      <xdr:rowOff>96520</xdr:rowOff>
    </xdr:from>
    <xdr:to>
      <xdr:col>0</xdr:col>
      <xdr:colOff>2314575</xdr:colOff>
      <xdr:row>121</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879320"/>
          <a:ext cx="2238375" cy="1625600"/>
        </a:xfrm>
        <a:prstGeom prst="rect">
          <a:avLst/>
        </a:prstGeom>
        <a:noFill/>
        <a:ln>
          <a:noFill/>
        </a:ln>
      </xdr:spPr>
    </xdr:pic>
    <xdr:clientData/>
  </xdr:twoCellAnchor>
  <xdr:twoCellAnchor editAs="oneCell">
    <xdr:from>
      <xdr:col>0</xdr:col>
      <xdr:colOff>79380</xdr:colOff>
      <xdr:row>94</xdr:row>
      <xdr:rowOff>0</xdr:rowOff>
    </xdr:from>
    <xdr:to>
      <xdr:col>0</xdr:col>
      <xdr:colOff>2316485</xdr:colOff>
      <xdr:row>105</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263967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90</xdr:row>
      <xdr:rowOff>88900</xdr:rowOff>
    </xdr:from>
    <xdr:to>
      <xdr:col>0</xdr:col>
      <xdr:colOff>2320925</xdr:colOff>
      <xdr:row>102</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490575"/>
          <a:ext cx="2219325" cy="1625600"/>
        </a:xfrm>
        <a:prstGeom prst="rect">
          <a:avLst/>
        </a:prstGeom>
        <a:noFill/>
        <a:ln>
          <a:noFill/>
        </a:ln>
      </xdr:spPr>
    </xdr:pic>
    <xdr:clientData/>
  </xdr:twoCellAnchor>
  <xdr:twoCellAnchor editAs="oneCell">
    <xdr:from>
      <xdr:col>0</xdr:col>
      <xdr:colOff>101600</xdr:colOff>
      <xdr:row>75</xdr:row>
      <xdr:rowOff>0</xdr:rowOff>
    </xdr:from>
    <xdr:to>
      <xdr:col>0</xdr:col>
      <xdr:colOff>2338705</xdr:colOff>
      <xdr:row>86</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1258550"/>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61</xdr:row>
      <xdr:rowOff>95250</xdr:rowOff>
    </xdr:from>
    <xdr:to>
      <xdr:col>0</xdr:col>
      <xdr:colOff>2308225</xdr:colOff>
      <xdr:row>73</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9163050"/>
          <a:ext cx="2225675" cy="1625600"/>
        </a:xfrm>
        <a:prstGeom prst="rect">
          <a:avLst/>
        </a:prstGeom>
        <a:noFill/>
        <a:ln>
          <a:noFill/>
        </a:ln>
      </xdr:spPr>
    </xdr:pic>
    <xdr:clientData/>
  </xdr:twoCellAnchor>
  <xdr:twoCellAnchor editAs="oneCell">
    <xdr:from>
      <xdr:col>0</xdr:col>
      <xdr:colOff>63500</xdr:colOff>
      <xdr:row>45</xdr:row>
      <xdr:rowOff>76200</xdr:rowOff>
    </xdr:from>
    <xdr:to>
      <xdr:col>0</xdr:col>
      <xdr:colOff>2300605</xdr:colOff>
      <xdr:row>56</xdr:row>
      <xdr:rowOff>118110</xdr:rowOff>
    </xdr:to>
    <xdr:pic>
      <xdr:nvPicPr>
        <xdr:cNvPr id="3" name="Picture 2">
          <a:extLst>
            <a:ext uri="{FF2B5EF4-FFF2-40B4-BE49-F238E27FC236}">
              <a16:creationId xmlns:a16="http://schemas.microsoft.com/office/drawing/2014/main" id="{CDEB93EE-431C-4C07-9525-C70ED46094B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6858000"/>
          <a:ext cx="223710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124</xdr:row>
      <xdr:rowOff>107950</xdr:rowOff>
    </xdr:from>
    <xdr:to>
      <xdr:col>0</xdr:col>
      <xdr:colOff>2376805</xdr:colOff>
      <xdr:row>135</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034000"/>
          <a:ext cx="2306955" cy="1536065"/>
        </a:xfrm>
        <a:prstGeom prst="rect">
          <a:avLst/>
        </a:prstGeom>
        <a:noFill/>
        <a:ln>
          <a:noFill/>
        </a:ln>
      </xdr:spPr>
    </xdr:pic>
    <xdr:clientData/>
  </xdr:twoCellAnchor>
  <xdr:twoCellAnchor editAs="oneCell">
    <xdr:from>
      <xdr:col>0</xdr:col>
      <xdr:colOff>76200</xdr:colOff>
      <xdr:row>108</xdr:row>
      <xdr:rowOff>107950</xdr:rowOff>
    </xdr:from>
    <xdr:to>
      <xdr:col>0</xdr:col>
      <xdr:colOff>2343150</xdr:colOff>
      <xdr:row>119</xdr:row>
      <xdr:rowOff>74295</xdr:rowOff>
    </xdr:to>
    <xdr:pic>
      <xdr:nvPicPr>
        <xdr:cNvPr id="3" name="Picture 2">
          <a:extLst>
            <a:ext uri="{FF2B5EF4-FFF2-40B4-BE49-F238E27FC236}">
              <a16:creationId xmlns:a16="http://schemas.microsoft.com/office/drawing/2014/main" id="{2323D15E-AFFE-480A-BE64-3714849F9D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748000"/>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136</xdr:row>
      <xdr:rowOff>63500</xdr:rowOff>
    </xdr:from>
    <xdr:to>
      <xdr:col>0</xdr:col>
      <xdr:colOff>2310765</xdr:colOff>
      <xdr:row>147</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056475"/>
          <a:ext cx="2167890" cy="1524635"/>
        </a:xfrm>
        <a:prstGeom prst="rect">
          <a:avLst/>
        </a:prstGeom>
        <a:noFill/>
        <a:ln>
          <a:noFill/>
        </a:ln>
      </xdr:spPr>
    </xdr:pic>
    <xdr:clientData/>
  </xdr:twoCellAnchor>
  <xdr:twoCellAnchor editAs="oneCell">
    <xdr:from>
      <xdr:col>0</xdr:col>
      <xdr:colOff>127000</xdr:colOff>
      <xdr:row>121</xdr:row>
      <xdr:rowOff>31750</xdr:rowOff>
    </xdr:from>
    <xdr:to>
      <xdr:col>0</xdr:col>
      <xdr:colOff>2307590</xdr:colOff>
      <xdr:row>131</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8816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en-in/valuation-policy/ee8ce7df-6410-446d-bc57-5a42ff392c2a/Fair-Valuation-Fund-of-Funds-August-8-2022-en-i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en-in/valuation-policy/ee8ce7df-6410-446d-bc57-5a42ff392c2a/Fair-Valuation-Fund-of-Funds-August-8-2022-en-in.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0"/>
  <sheetViews>
    <sheetView tabSelected="1"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49.109375" style="7" bestFit="1" customWidth="1"/>
    <col min="3" max="3" width="24.6640625" style="7" bestFit="1" customWidth="1"/>
    <col min="4" max="4" width="15.44140625" style="7" bestFit="1" customWidth="1"/>
    <col min="5" max="5" width="20.5546875" style="10" customWidth="1"/>
    <col min="6" max="6" width="13.5546875" style="11" bestFit="1" customWidth="1"/>
    <col min="7" max="7" width="8.88671875" style="10" customWidth="1"/>
    <col min="8" max="16384" width="9.109375" style="7"/>
  </cols>
  <sheetData>
    <row r="1" spans="1:9" s="1" customFormat="1" ht="13.8" x14ac:dyDescent="0.2">
      <c r="A1" s="110" t="s">
        <v>848</v>
      </c>
      <c r="B1" s="111"/>
      <c r="C1" s="111"/>
      <c r="D1" s="111"/>
      <c r="E1" s="111"/>
      <c r="F1" s="111"/>
      <c r="G1" s="111"/>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849</v>
      </c>
      <c r="D4" s="13" t="s">
        <v>1</v>
      </c>
      <c r="E4" s="58" t="s">
        <v>6</v>
      </c>
      <c r="F4" s="12" t="s">
        <v>3</v>
      </c>
      <c r="G4" s="12" t="s">
        <v>5</v>
      </c>
    </row>
    <row r="5" spans="1:9" x14ac:dyDescent="0.2">
      <c r="A5" s="16" t="s">
        <v>24</v>
      </c>
      <c r="B5" s="17"/>
      <c r="C5" s="17"/>
      <c r="D5" s="17"/>
      <c r="E5" s="18"/>
      <c r="F5" s="19"/>
      <c r="G5" s="18"/>
    </row>
    <row r="6" spans="1:9" x14ac:dyDescent="0.2">
      <c r="A6" s="20" t="s">
        <v>41</v>
      </c>
      <c r="B6" s="21"/>
      <c r="C6" s="21"/>
      <c r="D6" s="21"/>
      <c r="E6" s="22"/>
      <c r="F6" s="23"/>
      <c r="G6" s="22"/>
    </row>
    <row r="7" spans="1:9" x14ac:dyDescent="0.2">
      <c r="A7" s="21" t="s">
        <v>850</v>
      </c>
      <c r="B7" s="21" t="s">
        <v>851</v>
      </c>
      <c r="C7" s="21" t="s">
        <v>71</v>
      </c>
      <c r="D7" s="24">
        <v>400</v>
      </c>
      <c r="E7" s="22">
        <v>4210.7578629999998</v>
      </c>
      <c r="F7" s="23">
        <v>2.22286989535483</v>
      </c>
      <c r="G7" s="22">
        <v>7.2846000000000002</v>
      </c>
    </row>
    <row r="8" spans="1:9" x14ac:dyDescent="0.2">
      <c r="A8" s="21" t="s">
        <v>852</v>
      </c>
      <c r="B8" s="21" t="s">
        <v>853</v>
      </c>
      <c r="C8" s="21" t="s">
        <v>71</v>
      </c>
      <c r="D8" s="24">
        <v>250</v>
      </c>
      <c r="E8" s="22">
        <v>2608.7671918000001</v>
      </c>
      <c r="F8" s="23">
        <v>1.37717490373812</v>
      </c>
      <c r="G8" s="22">
        <v>6.9847000000000001</v>
      </c>
    </row>
    <row r="9" spans="1:9" x14ac:dyDescent="0.2">
      <c r="A9" s="21" t="s">
        <v>854</v>
      </c>
      <c r="B9" s="21" t="s">
        <v>855</v>
      </c>
      <c r="C9" s="21" t="s">
        <v>71</v>
      </c>
      <c r="D9" s="24">
        <v>100</v>
      </c>
      <c r="E9" s="22">
        <v>996.21400000000006</v>
      </c>
      <c r="F9" s="23">
        <v>0.525903930356447</v>
      </c>
      <c r="G9" s="22">
        <v>7.7073999999999998</v>
      </c>
    </row>
    <row r="10" spans="1:9" x14ac:dyDescent="0.2">
      <c r="A10" s="21" t="s">
        <v>856</v>
      </c>
      <c r="B10" s="21" t="s">
        <v>857</v>
      </c>
      <c r="C10" s="21" t="s">
        <v>72</v>
      </c>
      <c r="D10" s="24">
        <v>50</v>
      </c>
      <c r="E10" s="22">
        <v>537.35234249999996</v>
      </c>
      <c r="F10" s="23">
        <v>0.28366968232427298</v>
      </c>
      <c r="G10" s="22">
        <v>7.3349000000000002</v>
      </c>
    </row>
    <row r="11" spans="1:9" x14ac:dyDescent="0.2">
      <c r="A11" s="20" t="s">
        <v>25</v>
      </c>
      <c r="B11" s="20"/>
      <c r="C11" s="20"/>
      <c r="D11" s="20"/>
      <c r="E11" s="25">
        <f>SUM(E6:E10)</f>
        <v>8353.0913973000006</v>
      </c>
      <c r="F11" s="26">
        <f>SUM(F6:F10)</f>
        <v>4.4096184117736703</v>
      </c>
      <c r="G11" s="25"/>
      <c r="H11" s="14"/>
      <c r="I11" s="14"/>
    </row>
    <row r="12" spans="1:9" x14ac:dyDescent="0.2">
      <c r="A12" s="21"/>
      <c r="B12" s="21"/>
      <c r="C12" s="21"/>
      <c r="D12" s="21"/>
      <c r="E12" s="22"/>
      <c r="F12" s="23"/>
      <c r="G12" s="22"/>
    </row>
    <row r="13" spans="1:9" x14ac:dyDescent="0.2">
      <c r="A13" s="20" t="s">
        <v>43</v>
      </c>
      <c r="B13" s="21"/>
      <c r="C13" s="21"/>
      <c r="D13" s="21"/>
      <c r="E13" s="22"/>
      <c r="F13" s="23"/>
      <c r="G13" s="22"/>
    </row>
    <row r="14" spans="1:9" x14ac:dyDescent="0.2">
      <c r="A14" s="20" t="s">
        <v>44</v>
      </c>
      <c r="B14" s="21"/>
      <c r="C14" s="21"/>
      <c r="D14" s="21"/>
      <c r="E14" s="22"/>
      <c r="F14" s="23"/>
      <c r="G14" s="22"/>
    </row>
    <row r="15" spans="1:9" x14ac:dyDescent="0.2">
      <c r="A15" s="21" t="s">
        <v>858</v>
      </c>
      <c r="B15" s="21" t="s">
        <v>859</v>
      </c>
      <c r="C15" s="21" t="s">
        <v>52</v>
      </c>
      <c r="D15" s="24">
        <v>1500</v>
      </c>
      <c r="E15" s="22">
        <v>7405.3950000000004</v>
      </c>
      <c r="F15" s="23">
        <v>3.9093270485477798</v>
      </c>
      <c r="G15" s="22">
        <v>7.0650000000000004</v>
      </c>
    </row>
    <row r="16" spans="1:9" x14ac:dyDescent="0.2">
      <c r="A16" s="21" t="s">
        <v>860</v>
      </c>
      <c r="B16" s="21" t="s">
        <v>1307</v>
      </c>
      <c r="C16" s="21" t="s">
        <v>47</v>
      </c>
      <c r="D16" s="24">
        <v>1500</v>
      </c>
      <c r="E16" s="22">
        <v>7376.7825000000003</v>
      </c>
      <c r="F16" s="23">
        <v>3.8942224362784099</v>
      </c>
      <c r="G16" s="22">
        <v>7.0077999999999996</v>
      </c>
    </row>
    <row r="17" spans="1:9" x14ac:dyDescent="0.2">
      <c r="A17" s="21" t="s">
        <v>861</v>
      </c>
      <c r="B17" s="21" t="s">
        <v>862</v>
      </c>
      <c r="C17" s="21" t="s">
        <v>46</v>
      </c>
      <c r="D17" s="24">
        <v>1000</v>
      </c>
      <c r="E17" s="22">
        <v>4996.1400000000003</v>
      </c>
      <c r="F17" s="23">
        <v>2.63747514350437</v>
      </c>
      <c r="G17" s="22">
        <v>7.0499000000000001</v>
      </c>
    </row>
    <row r="18" spans="1:9" x14ac:dyDescent="0.2">
      <c r="A18" s="21" t="s">
        <v>863</v>
      </c>
      <c r="B18" s="21" t="s">
        <v>864</v>
      </c>
      <c r="C18" s="21" t="s">
        <v>47</v>
      </c>
      <c r="D18" s="24">
        <v>1000</v>
      </c>
      <c r="E18" s="22">
        <v>4991.4799999999996</v>
      </c>
      <c r="F18" s="23">
        <v>2.6350151175305698</v>
      </c>
      <c r="G18" s="22">
        <v>6.9245000000000001</v>
      </c>
    </row>
    <row r="19" spans="1:9" x14ac:dyDescent="0.2">
      <c r="A19" s="21" t="s">
        <v>865</v>
      </c>
      <c r="B19" s="21" t="s">
        <v>1308</v>
      </c>
      <c r="C19" s="21" t="s">
        <v>46</v>
      </c>
      <c r="D19" s="24">
        <v>1000</v>
      </c>
      <c r="E19" s="22">
        <v>4981.8500000000004</v>
      </c>
      <c r="F19" s="23">
        <v>2.6299314157864302</v>
      </c>
      <c r="G19" s="22">
        <v>6.9988000000000001</v>
      </c>
    </row>
    <row r="20" spans="1:9" x14ac:dyDescent="0.2">
      <c r="A20" s="21" t="s">
        <v>866</v>
      </c>
      <c r="B20" s="21" t="s">
        <v>867</v>
      </c>
      <c r="C20" s="21" t="s">
        <v>53</v>
      </c>
      <c r="D20" s="24">
        <v>1000</v>
      </c>
      <c r="E20" s="22">
        <v>4975.0150000000003</v>
      </c>
      <c r="F20" s="23">
        <v>2.6263232017240101</v>
      </c>
      <c r="G20" s="22">
        <v>7.0502000000000002</v>
      </c>
    </row>
    <row r="21" spans="1:9" x14ac:dyDescent="0.2">
      <c r="A21" s="21" t="s">
        <v>868</v>
      </c>
      <c r="B21" s="21" t="s">
        <v>869</v>
      </c>
      <c r="C21" s="21" t="s">
        <v>47</v>
      </c>
      <c r="D21" s="24">
        <v>1000</v>
      </c>
      <c r="E21" s="22">
        <v>4951.6049999999996</v>
      </c>
      <c r="F21" s="23">
        <v>2.6139650025723702</v>
      </c>
      <c r="G21" s="22">
        <v>6.9951999999999996</v>
      </c>
    </row>
    <row r="22" spans="1:9" x14ac:dyDescent="0.2">
      <c r="A22" s="21" t="s">
        <v>870</v>
      </c>
      <c r="B22" s="21" t="s">
        <v>871</v>
      </c>
      <c r="C22" s="21" t="s">
        <v>46</v>
      </c>
      <c r="D22" s="24">
        <v>1000</v>
      </c>
      <c r="E22" s="22">
        <v>4949.7950000000001</v>
      </c>
      <c r="F22" s="23">
        <v>2.6130094989216102</v>
      </c>
      <c r="G22" s="22">
        <v>6.9851999999999999</v>
      </c>
    </row>
    <row r="23" spans="1:9" x14ac:dyDescent="0.2">
      <c r="A23" s="21" t="s">
        <v>872</v>
      </c>
      <c r="B23" s="21" t="s">
        <v>873</v>
      </c>
      <c r="C23" s="21" t="s">
        <v>47</v>
      </c>
      <c r="D23" s="24">
        <v>1000</v>
      </c>
      <c r="E23" s="22">
        <v>4948.57</v>
      </c>
      <c r="F23" s="23">
        <v>2.61236281827399</v>
      </c>
      <c r="G23" s="22">
        <v>7.0251999999999999</v>
      </c>
    </row>
    <row r="24" spans="1:9" x14ac:dyDescent="0.2">
      <c r="A24" s="21" t="s">
        <v>874</v>
      </c>
      <c r="B24" s="21" t="s">
        <v>1309</v>
      </c>
      <c r="C24" s="21" t="s">
        <v>46</v>
      </c>
      <c r="D24" s="24">
        <v>1000</v>
      </c>
      <c r="E24" s="22">
        <v>4942.96</v>
      </c>
      <c r="F24" s="23">
        <v>2.6094012848591799</v>
      </c>
      <c r="G24" s="22">
        <v>7.02</v>
      </c>
    </row>
    <row r="25" spans="1:9" x14ac:dyDescent="0.2">
      <c r="A25" s="21" t="s">
        <v>875</v>
      </c>
      <c r="B25" s="21" t="s">
        <v>1310</v>
      </c>
      <c r="C25" s="21" t="s">
        <v>46</v>
      </c>
      <c r="D25" s="24">
        <v>1000</v>
      </c>
      <c r="E25" s="22">
        <v>4942.88</v>
      </c>
      <c r="F25" s="23">
        <v>2.6093590526536201</v>
      </c>
      <c r="G25" s="22">
        <v>7.0298999999999996</v>
      </c>
    </row>
    <row r="26" spans="1:9" x14ac:dyDescent="0.2">
      <c r="A26" s="21" t="s">
        <v>876</v>
      </c>
      <c r="B26" s="21" t="s">
        <v>1311</v>
      </c>
      <c r="C26" s="21" t="s">
        <v>52</v>
      </c>
      <c r="D26" s="24">
        <v>1000</v>
      </c>
      <c r="E26" s="22">
        <v>4930.82</v>
      </c>
      <c r="F26" s="23">
        <v>2.6029925476656399</v>
      </c>
      <c r="G26" s="22">
        <v>6.9203000000000001</v>
      </c>
    </row>
    <row r="27" spans="1:9" x14ac:dyDescent="0.2">
      <c r="A27" s="21" t="s">
        <v>877</v>
      </c>
      <c r="B27" s="21" t="s">
        <v>878</v>
      </c>
      <c r="C27" s="21" t="s">
        <v>47</v>
      </c>
      <c r="D27" s="24">
        <v>1000</v>
      </c>
      <c r="E27" s="22">
        <v>4929.25</v>
      </c>
      <c r="F27" s="23">
        <v>2.6021637406315499</v>
      </c>
      <c r="G27" s="22">
        <v>6.9851999999999999</v>
      </c>
    </row>
    <row r="28" spans="1:9" x14ac:dyDescent="0.2">
      <c r="A28" s="21" t="s">
        <v>879</v>
      </c>
      <c r="B28" s="21" t="s">
        <v>880</v>
      </c>
      <c r="C28" s="21" t="s">
        <v>47</v>
      </c>
      <c r="D28" s="24">
        <v>1000</v>
      </c>
      <c r="E28" s="22">
        <v>4922.75</v>
      </c>
      <c r="F28" s="23">
        <v>2.5987323739299</v>
      </c>
      <c r="G28" s="22">
        <v>6.9851000000000001</v>
      </c>
    </row>
    <row r="29" spans="1:9" x14ac:dyDescent="0.2">
      <c r="A29" s="20" t="s">
        <v>25</v>
      </c>
      <c r="B29" s="20"/>
      <c r="C29" s="20"/>
      <c r="D29" s="20"/>
      <c r="E29" s="25">
        <f>SUM(E14:E28)</f>
        <v>74245.292499999996</v>
      </c>
      <c r="F29" s="26">
        <f>SUM(F14:F28)</f>
        <v>39.19428068287943</v>
      </c>
      <c r="G29" s="25"/>
      <c r="H29" s="14"/>
      <c r="I29" s="14"/>
    </row>
    <row r="30" spans="1:9" x14ac:dyDescent="0.2">
      <c r="A30" s="21"/>
      <c r="B30" s="21"/>
      <c r="C30" s="21"/>
      <c r="D30" s="21"/>
      <c r="E30" s="22"/>
      <c r="F30" s="23"/>
      <c r="G30" s="22"/>
    </row>
    <row r="31" spans="1:9" x14ac:dyDescent="0.2">
      <c r="A31" s="20" t="s">
        <v>54</v>
      </c>
      <c r="B31" s="21"/>
      <c r="C31" s="21"/>
      <c r="D31" s="21"/>
      <c r="E31" s="22"/>
      <c r="F31" s="23"/>
      <c r="G31" s="22"/>
    </row>
    <row r="32" spans="1:9" x14ac:dyDescent="0.2">
      <c r="A32" s="21" t="s">
        <v>881</v>
      </c>
      <c r="B32" s="21" t="s">
        <v>882</v>
      </c>
      <c r="C32" s="21" t="s">
        <v>47</v>
      </c>
      <c r="D32" s="24">
        <v>1500</v>
      </c>
      <c r="E32" s="22">
        <v>7414.9875000000002</v>
      </c>
      <c r="F32" s="23">
        <v>3.9143909539455599</v>
      </c>
      <c r="G32" s="22">
        <v>7.7497999999999996</v>
      </c>
    </row>
    <row r="33" spans="1:9" x14ac:dyDescent="0.2">
      <c r="A33" s="21" t="s">
        <v>883</v>
      </c>
      <c r="B33" s="21" t="s">
        <v>884</v>
      </c>
      <c r="C33" s="21" t="s">
        <v>52</v>
      </c>
      <c r="D33" s="24">
        <v>1500</v>
      </c>
      <c r="E33" s="22">
        <v>7412.7224999999999</v>
      </c>
      <c r="F33" s="23">
        <v>3.9131952546256801</v>
      </c>
      <c r="G33" s="22">
        <v>7.0450999999999997</v>
      </c>
    </row>
    <row r="34" spans="1:9" x14ac:dyDescent="0.2">
      <c r="A34" s="21" t="s">
        <v>885</v>
      </c>
      <c r="B34" s="21" t="s">
        <v>1312</v>
      </c>
      <c r="C34" s="21" t="s">
        <v>53</v>
      </c>
      <c r="D34" s="24">
        <v>1500</v>
      </c>
      <c r="E34" s="22">
        <v>7396.0124999999998</v>
      </c>
      <c r="F34" s="23">
        <v>3.9043740026895901</v>
      </c>
      <c r="G34" s="22">
        <v>7.03</v>
      </c>
    </row>
    <row r="35" spans="1:9" x14ac:dyDescent="0.2">
      <c r="A35" s="21" t="s">
        <v>886</v>
      </c>
      <c r="B35" s="21" t="s">
        <v>887</v>
      </c>
      <c r="C35" s="21" t="s">
        <v>53</v>
      </c>
      <c r="D35" s="24">
        <v>1500</v>
      </c>
      <c r="E35" s="22">
        <v>7378.8225000000002</v>
      </c>
      <c r="F35" s="23">
        <v>3.89529935752015</v>
      </c>
      <c r="G35" s="22">
        <v>6.9699</v>
      </c>
    </row>
    <row r="36" spans="1:9" x14ac:dyDescent="0.2">
      <c r="A36" s="21" t="s">
        <v>888</v>
      </c>
      <c r="B36" s="21" t="s">
        <v>889</v>
      </c>
      <c r="C36" s="21" t="s">
        <v>53</v>
      </c>
      <c r="D36" s="24">
        <v>1300</v>
      </c>
      <c r="E36" s="22">
        <v>6387.2640000000001</v>
      </c>
      <c r="F36" s="23">
        <v>3.3718530775759401</v>
      </c>
      <c r="G36" s="22">
        <v>7.4051999999999998</v>
      </c>
    </row>
    <row r="37" spans="1:9" x14ac:dyDescent="0.2">
      <c r="A37" s="21" t="s">
        <v>890</v>
      </c>
      <c r="B37" s="21" t="s">
        <v>891</v>
      </c>
      <c r="C37" s="21" t="s">
        <v>47</v>
      </c>
      <c r="D37" s="24">
        <v>1000</v>
      </c>
      <c r="E37" s="22">
        <v>4980.8149999999996</v>
      </c>
      <c r="F37" s="23">
        <v>2.6293850366270202</v>
      </c>
      <c r="G37" s="22">
        <v>7.3994999999999997</v>
      </c>
    </row>
    <row r="38" spans="1:9" x14ac:dyDescent="0.2">
      <c r="A38" s="21" t="s">
        <v>892</v>
      </c>
      <c r="B38" s="21" t="s">
        <v>893</v>
      </c>
      <c r="C38" s="21" t="s">
        <v>47</v>
      </c>
      <c r="D38" s="24">
        <v>1000</v>
      </c>
      <c r="E38" s="22">
        <v>4974.8</v>
      </c>
      <c r="F38" s="23">
        <v>2.6262097026715701</v>
      </c>
      <c r="G38" s="22">
        <v>7.3956999999999997</v>
      </c>
    </row>
    <row r="39" spans="1:9" x14ac:dyDescent="0.2">
      <c r="A39" s="21" t="s">
        <v>894</v>
      </c>
      <c r="B39" s="21" t="s">
        <v>895</v>
      </c>
      <c r="C39" s="21" t="s">
        <v>53</v>
      </c>
      <c r="D39" s="24">
        <v>900</v>
      </c>
      <c r="E39" s="22">
        <v>4453.1189999999997</v>
      </c>
      <c r="F39" s="23">
        <v>2.3508129623203202</v>
      </c>
      <c r="G39" s="22">
        <v>7.39</v>
      </c>
    </row>
    <row r="40" spans="1:9" x14ac:dyDescent="0.2">
      <c r="A40" s="20" t="s">
        <v>25</v>
      </c>
      <c r="B40" s="20"/>
      <c r="C40" s="20"/>
      <c r="D40" s="20"/>
      <c r="E40" s="25">
        <f>SUM(E31:E39)</f>
        <v>50398.543000000005</v>
      </c>
      <c r="F40" s="26">
        <f>SUM(F31:F39)</f>
        <v>26.60552034797583</v>
      </c>
      <c r="G40" s="25"/>
      <c r="H40" s="14"/>
      <c r="I40" s="14"/>
    </row>
    <row r="41" spans="1:9" x14ac:dyDescent="0.2">
      <c r="A41" s="21"/>
      <c r="B41" s="21"/>
      <c r="C41" s="21"/>
      <c r="D41" s="21"/>
      <c r="E41" s="22"/>
      <c r="F41" s="23"/>
      <c r="G41" s="22"/>
    </row>
    <row r="42" spans="1:9" x14ac:dyDescent="0.2">
      <c r="A42" s="20" t="s">
        <v>57</v>
      </c>
      <c r="B42" s="21"/>
      <c r="C42" s="21"/>
      <c r="D42" s="21"/>
      <c r="E42" s="22"/>
      <c r="F42" s="23"/>
      <c r="G42" s="22"/>
    </row>
    <row r="43" spans="1:9" x14ac:dyDescent="0.2">
      <c r="A43" s="21" t="s">
        <v>80</v>
      </c>
      <c r="B43" s="21" t="s">
        <v>842</v>
      </c>
      <c r="C43" s="21" t="s">
        <v>65</v>
      </c>
      <c r="D43" s="24">
        <v>15000000</v>
      </c>
      <c r="E43" s="22">
        <v>14756.64</v>
      </c>
      <c r="F43" s="23">
        <v>7.7900681729579802</v>
      </c>
      <c r="G43" s="22">
        <v>6.7633999999999999</v>
      </c>
    </row>
    <row r="44" spans="1:9" x14ac:dyDescent="0.2">
      <c r="A44" s="21" t="s">
        <v>896</v>
      </c>
      <c r="B44" s="21" t="s">
        <v>897</v>
      </c>
      <c r="C44" s="21" t="s">
        <v>65</v>
      </c>
      <c r="D44" s="24">
        <v>7500000</v>
      </c>
      <c r="E44" s="22">
        <v>7435.68</v>
      </c>
      <c r="F44" s="23">
        <v>3.9253145778646199</v>
      </c>
      <c r="G44" s="22">
        <v>6.7176999999999998</v>
      </c>
    </row>
    <row r="45" spans="1:9" x14ac:dyDescent="0.2">
      <c r="A45" s="21" t="s">
        <v>898</v>
      </c>
      <c r="B45" s="21" t="s">
        <v>899</v>
      </c>
      <c r="C45" s="21" t="s">
        <v>65</v>
      </c>
      <c r="D45" s="24">
        <v>5000000</v>
      </c>
      <c r="E45" s="22">
        <v>4932.5749999999998</v>
      </c>
      <c r="F45" s="23">
        <v>2.6039190166750799</v>
      </c>
      <c r="G45" s="22">
        <v>6.7426000000000004</v>
      </c>
    </row>
    <row r="46" spans="1:9" x14ac:dyDescent="0.2">
      <c r="A46" s="21" t="s">
        <v>900</v>
      </c>
      <c r="B46" s="21" t="s">
        <v>901</v>
      </c>
      <c r="C46" s="21" t="s">
        <v>65</v>
      </c>
      <c r="D46" s="24">
        <v>5000000</v>
      </c>
      <c r="E46" s="22">
        <v>4925.9949999999999</v>
      </c>
      <c r="F46" s="23">
        <v>2.6004454177678702</v>
      </c>
      <c r="G46" s="22">
        <v>6.7698</v>
      </c>
    </row>
    <row r="47" spans="1:9" x14ac:dyDescent="0.2">
      <c r="A47" s="21" t="s">
        <v>902</v>
      </c>
      <c r="B47" s="21" t="s">
        <v>1287</v>
      </c>
      <c r="C47" s="21" t="s">
        <v>65</v>
      </c>
      <c r="D47" s="24">
        <v>2100000</v>
      </c>
      <c r="E47" s="22">
        <v>2093.0846999999999</v>
      </c>
      <c r="F47" s="23">
        <v>1.10494479127873</v>
      </c>
      <c r="G47" s="22">
        <v>6.6994999999999996</v>
      </c>
    </row>
    <row r="48" spans="1:9" x14ac:dyDescent="0.2">
      <c r="A48" s="21" t="s">
        <v>903</v>
      </c>
      <c r="B48" s="21" t="s">
        <v>1286</v>
      </c>
      <c r="C48" s="21" t="s">
        <v>65</v>
      </c>
      <c r="D48" s="24">
        <v>550000</v>
      </c>
      <c r="E48" s="22">
        <v>549.60289999999998</v>
      </c>
      <c r="F48" s="23">
        <v>0.29013678310614099</v>
      </c>
      <c r="G48" s="22">
        <v>6.593</v>
      </c>
    </row>
    <row r="49" spans="1:9" x14ac:dyDescent="0.2">
      <c r="A49" s="20" t="s">
        <v>25</v>
      </c>
      <c r="B49" s="20"/>
      <c r="C49" s="20"/>
      <c r="D49" s="20"/>
      <c r="E49" s="25">
        <f>SUM(E42:E48)</f>
        <v>34693.577599999997</v>
      </c>
      <c r="F49" s="26">
        <f>SUM(F42:F48)</f>
        <v>18.314828759650421</v>
      </c>
      <c r="G49" s="25"/>
      <c r="H49" s="14"/>
      <c r="I49" s="14"/>
    </row>
    <row r="50" spans="1:9" x14ac:dyDescent="0.2">
      <c r="A50" s="21"/>
      <c r="B50" s="21"/>
      <c r="C50" s="21"/>
      <c r="D50" s="21"/>
      <c r="E50" s="22"/>
      <c r="F50" s="23"/>
      <c r="G50" s="22"/>
    </row>
    <row r="51" spans="1:9" x14ac:dyDescent="0.2">
      <c r="A51" s="20" t="s">
        <v>26</v>
      </c>
      <c r="B51" s="20"/>
      <c r="C51" s="20"/>
      <c r="D51" s="20"/>
      <c r="E51" s="25">
        <f>E11+E29+E40+E49</f>
        <v>167690.50449729999</v>
      </c>
      <c r="F51" s="26">
        <f>F11+F29+F40+F49</f>
        <v>88.524248202279352</v>
      </c>
      <c r="G51" s="25"/>
      <c r="H51" s="14"/>
      <c r="I51" s="14"/>
    </row>
    <row r="52" spans="1:9" x14ac:dyDescent="0.2">
      <c r="A52" s="20"/>
      <c r="B52" s="20"/>
      <c r="C52" s="20"/>
      <c r="D52" s="20"/>
      <c r="E52" s="25"/>
      <c r="F52" s="26"/>
      <c r="G52" s="25"/>
      <c r="H52" s="14"/>
      <c r="I52" s="14"/>
    </row>
    <row r="53" spans="1:9" x14ac:dyDescent="0.2">
      <c r="A53" s="20" t="s">
        <v>28</v>
      </c>
      <c r="B53" s="20"/>
      <c r="C53" s="20"/>
      <c r="D53" s="20"/>
      <c r="E53" s="25">
        <f>E55-(E11+E29+E40+E49)</f>
        <v>21738.389735300007</v>
      </c>
      <c r="F53" s="26">
        <f>F55-(F11+F29+F40+F49)</f>
        <v>11.475751797720648</v>
      </c>
      <c r="G53" s="25"/>
      <c r="H53" s="14"/>
      <c r="I53" s="14"/>
    </row>
    <row r="54" spans="1:9" x14ac:dyDescent="0.2">
      <c r="A54" s="20"/>
      <c r="B54" s="20"/>
      <c r="C54" s="20"/>
      <c r="D54" s="20"/>
      <c r="E54" s="25"/>
      <c r="F54" s="26"/>
      <c r="G54" s="25"/>
      <c r="H54" s="14"/>
      <c r="I54" s="14"/>
    </row>
    <row r="55" spans="1:9" x14ac:dyDescent="0.2">
      <c r="A55" s="27" t="s">
        <v>27</v>
      </c>
      <c r="B55" s="27"/>
      <c r="C55" s="27"/>
      <c r="D55" s="27"/>
      <c r="E55" s="28">
        <v>189428.8942326</v>
      </c>
      <c r="F55" s="29">
        <v>100</v>
      </c>
      <c r="G55" s="28"/>
      <c r="H55" s="14"/>
      <c r="I55" s="14"/>
    </row>
    <row r="56" spans="1:9" x14ac:dyDescent="0.2">
      <c r="A56" s="7" t="s">
        <v>1292</v>
      </c>
      <c r="B56" s="14"/>
      <c r="C56" s="14"/>
      <c r="D56" s="14"/>
      <c r="E56" s="73"/>
      <c r="F56" s="15"/>
      <c r="G56" s="73"/>
      <c r="H56" s="14"/>
      <c r="I56" s="14"/>
    </row>
    <row r="58" spans="1:9" x14ac:dyDescent="0.2">
      <c r="A58" s="14" t="s">
        <v>58</v>
      </c>
    </row>
    <row r="59" spans="1:9" x14ac:dyDescent="0.2">
      <c r="A59" s="14" t="s">
        <v>30</v>
      </c>
    </row>
    <row r="61" spans="1:9" x14ac:dyDescent="0.2">
      <c r="A61" s="14" t="s">
        <v>31</v>
      </c>
    </row>
    <row r="62" spans="1:9" x14ac:dyDescent="0.2">
      <c r="A62" s="14" t="s">
        <v>32</v>
      </c>
    </row>
    <row r="63" spans="1:9" x14ac:dyDescent="0.2">
      <c r="A63" s="14" t="s">
        <v>33</v>
      </c>
      <c r="B63" s="14"/>
      <c r="C63" s="30" t="s">
        <v>34</v>
      </c>
      <c r="D63" s="14" t="s">
        <v>1313</v>
      </c>
    </row>
    <row r="64" spans="1:9" x14ac:dyDescent="0.2">
      <c r="A64" s="7" t="s">
        <v>1167</v>
      </c>
      <c r="C64" s="31">
        <v>5128.95</v>
      </c>
      <c r="D64" s="96">
        <v>5286.9886999999999</v>
      </c>
    </row>
    <row r="65" spans="1:4" x14ac:dyDescent="0.2">
      <c r="A65" s="7" t="s">
        <v>1168</v>
      </c>
      <c r="C65" s="31">
        <v>1509.3204000000001</v>
      </c>
      <c r="D65" s="98" t="s">
        <v>1320</v>
      </c>
    </row>
    <row r="66" spans="1:4" x14ac:dyDescent="0.2">
      <c r="A66" s="7" t="s">
        <v>1169</v>
      </c>
      <c r="C66" s="31">
        <v>1245.6864</v>
      </c>
      <c r="D66" s="98" t="s">
        <v>1321</v>
      </c>
    </row>
    <row r="67" spans="1:4" x14ac:dyDescent="0.2">
      <c r="A67" s="7" t="s">
        <v>1170</v>
      </c>
      <c r="C67" s="31">
        <v>1000</v>
      </c>
      <c r="D67" s="98" t="s">
        <v>1322</v>
      </c>
    </row>
    <row r="68" spans="1:4" x14ac:dyDescent="0.2">
      <c r="A68" s="7" t="s">
        <v>1171</v>
      </c>
      <c r="C68" s="31">
        <v>1055.9395999999999</v>
      </c>
      <c r="D68" s="98" t="s">
        <v>1323</v>
      </c>
    </row>
    <row r="69" spans="1:4" x14ac:dyDescent="0.2">
      <c r="A69" s="7" t="s">
        <v>908</v>
      </c>
      <c r="C69" s="31">
        <v>3359.2350999999999</v>
      </c>
      <c r="D69" s="96">
        <v>3474.3184999999999</v>
      </c>
    </row>
    <row r="70" spans="1:4" x14ac:dyDescent="0.2">
      <c r="A70" s="7" t="s">
        <v>909</v>
      </c>
      <c r="C70" s="31">
        <v>1000</v>
      </c>
      <c r="D70" s="98" t="s">
        <v>1324</v>
      </c>
    </row>
    <row r="71" spans="1:4" x14ac:dyDescent="0.2">
      <c r="A71" s="7" t="s">
        <v>910</v>
      </c>
      <c r="C71" s="31">
        <v>1023.1965</v>
      </c>
      <c r="D71" s="98" t="s">
        <v>1325</v>
      </c>
    </row>
    <row r="72" spans="1:4" x14ac:dyDescent="0.2">
      <c r="A72" s="7" t="s">
        <v>911</v>
      </c>
      <c r="C72" s="31">
        <v>3381.7550999999999</v>
      </c>
      <c r="D72" s="96">
        <v>3498.8289</v>
      </c>
    </row>
    <row r="73" spans="1:4" x14ac:dyDescent="0.2">
      <c r="A73" s="7" t="s">
        <v>912</v>
      </c>
      <c r="C73" s="31">
        <v>1001.6033</v>
      </c>
      <c r="D73" s="98" t="s">
        <v>1326</v>
      </c>
    </row>
    <row r="74" spans="1:4" x14ac:dyDescent="0.2">
      <c r="A74" s="7" t="s">
        <v>913</v>
      </c>
      <c r="C74" s="31">
        <v>1022.6312</v>
      </c>
      <c r="D74" s="98" t="s">
        <v>1327</v>
      </c>
    </row>
    <row r="75" spans="1:4" x14ac:dyDescent="0.2">
      <c r="A75" s="7" t="s">
        <v>914</v>
      </c>
      <c r="C75" s="31">
        <v>14.274699999999999</v>
      </c>
      <c r="D75" s="98" t="s">
        <v>1328</v>
      </c>
    </row>
    <row r="76" spans="1:4" x14ac:dyDescent="0.2">
      <c r="A76" s="7" t="s">
        <v>915</v>
      </c>
      <c r="C76" s="31">
        <v>14.274699999999999</v>
      </c>
      <c r="D76" s="98" t="s">
        <v>1328</v>
      </c>
    </row>
    <row r="77" spans="1:4" x14ac:dyDescent="0.2">
      <c r="A77" s="7" t="s">
        <v>916</v>
      </c>
      <c r="C77" s="31">
        <v>10</v>
      </c>
      <c r="D77" s="98" t="s">
        <v>1319</v>
      </c>
    </row>
    <row r="78" spans="1:4" x14ac:dyDescent="0.2">
      <c r="A78" s="7" t="s">
        <v>917</v>
      </c>
      <c r="C78" s="31">
        <v>10</v>
      </c>
      <c r="D78" s="98" t="s">
        <v>1319</v>
      </c>
    </row>
    <row r="79" spans="1:4" x14ac:dyDescent="0.2">
      <c r="C79" s="31"/>
      <c r="D79" s="31"/>
    </row>
    <row r="80" spans="1:4" x14ac:dyDescent="0.2">
      <c r="A80" s="57" t="s">
        <v>1329</v>
      </c>
    </row>
    <row r="81" spans="1:5" x14ac:dyDescent="0.2">
      <c r="A81" s="53" t="s">
        <v>1172</v>
      </c>
    </row>
    <row r="82" spans="1:5" x14ac:dyDescent="0.2">
      <c r="A82" s="59"/>
    </row>
    <row r="83" spans="1:5" x14ac:dyDescent="0.2">
      <c r="A83" s="14" t="s">
        <v>36</v>
      </c>
    </row>
    <row r="84" spans="1:5" x14ac:dyDescent="0.2">
      <c r="A84" s="112" t="s">
        <v>59</v>
      </c>
      <c r="B84" s="113"/>
      <c r="C84" s="35" t="s">
        <v>60</v>
      </c>
    </row>
    <row r="85" spans="1:5" x14ac:dyDescent="0.2">
      <c r="A85" s="108" t="s">
        <v>904</v>
      </c>
      <c r="B85" s="109"/>
      <c r="C85" s="36">
        <v>45.556926670000003</v>
      </c>
    </row>
    <row r="86" spans="1:5" x14ac:dyDescent="0.2">
      <c r="A86" s="108" t="s">
        <v>905</v>
      </c>
      <c r="B86" s="109"/>
      <c r="C86" s="36">
        <v>37.85692152</v>
      </c>
    </row>
    <row r="87" spans="1:5" x14ac:dyDescent="0.2">
      <c r="A87" s="108" t="s">
        <v>906</v>
      </c>
      <c r="B87" s="109"/>
      <c r="C87" s="36">
        <v>31.417165140000002</v>
      </c>
    </row>
    <row r="88" spans="1:5" x14ac:dyDescent="0.2">
      <c r="A88" s="108" t="s">
        <v>907</v>
      </c>
      <c r="B88" s="109"/>
      <c r="C88" s="36">
        <v>33.566883320000002</v>
      </c>
    </row>
    <row r="89" spans="1:5" x14ac:dyDescent="0.2">
      <c r="A89" s="108" t="s">
        <v>909</v>
      </c>
      <c r="B89" s="109"/>
      <c r="C89" s="36">
        <v>33.48932224</v>
      </c>
    </row>
    <row r="90" spans="1:5" x14ac:dyDescent="0.2">
      <c r="A90" s="108" t="s">
        <v>910</v>
      </c>
      <c r="B90" s="109"/>
      <c r="C90" s="36">
        <v>34.162736279999997</v>
      </c>
    </row>
    <row r="91" spans="1:5" x14ac:dyDescent="0.2">
      <c r="A91" s="108" t="s">
        <v>912</v>
      </c>
      <c r="B91" s="109"/>
      <c r="C91" s="36">
        <v>33.844163620000003</v>
      </c>
    </row>
    <row r="92" spans="1:5" x14ac:dyDescent="0.2">
      <c r="A92" s="108" t="s">
        <v>913</v>
      </c>
      <c r="B92" s="109"/>
      <c r="C92" s="36">
        <v>34.773346310000001</v>
      </c>
    </row>
    <row r="93" spans="1:5" x14ac:dyDescent="0.2">
      <c r="A93" s="7" t="s">
        <v>61</v>
      </c>
    </row>
    <row r="94" spans="1:5" x14ac:dyDescent="0.2">
      <c r="A94" s="7" t="s">
        <v>35</v>
      </c>
    </row>
    <row r="96" spans="1:5" x14ac:dyDescent="0.2">
      <c r="A96" s="14" t="s">
        <v>918</v>
      </c>
      <c r="D96" s="33">
        <v>0.140276867582007</v>
      </c>
      <c r="E96" s="10" t="s">
        <v>39</v>
      </c>
    </row>
    <row r="98" spans="1:4" x14ac:dyDescent="0.2">
      <c r="A98" s="14" t="s">
        <v>839</v>
      </c>
      <c r="D98" s="30" t="s">
        <v>37</v>
      </c>
    </row>
    <row r="100" spans="1:4" x14ac:dyDescent="0.2">
      <c r="A100" s="14" t="s">
        <v>919</v>
      </c>
    </row>
    <row r="102" spans="1:4" x14ac:dyDescent="0.2">
      <c r="A102" s="51" t="s">
        <v>808</v>
      </c>
    </row>
    <row r="103" spans="1:4" x14ac:dyDescent="0.2">
      <c r="A103" s="53"/>
    </row>
    <row r="104" spans="1:4" x14ac:dyDescent="0.2">
      <c r="A104" s="53"/>
    </row>
    <row r="105" spans="1:4" x14ac:dyDescent="0.2">
      <c r="A105" s="53"/>
    </row>
    <row r="106" spans="1:4" x14ac:dyDescent="0.2">
      <c r="A106" s="53"/>
    </row>
    <row r="107" spans="1:4" x14ac:dyDescent="0.2">
      <c r="A107" s="53"/>
    </row>
    <row r="108" spans="1:4" x14ac:dyDescent="0.2">
      <c r="A108" s="53"/>
    </row>
    <row r="109" spans="1:4" x14ac:dyDescent="0.2">
      <c r="A109" s="53"/>
    </row>
    <row r="110" spans="1:4" x14ac:dyDescent="0.2">
      <c r="A110" s="53"/>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1" t="s">
        <v>920</v>
      </c>
    </row>
    <row r="117" spans="1:1" x14ac:dyDescent="0.2">
      <c r="A117" s="53"/>
    </row>
    <row r="118" spans="1:1" x14ac:dyDescent="0.2">
      <c r="A118" s="51" t="s">
        <v>921</v>
      </c>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3" spans="1:1" x14ac:dyDescent="0.2">
      <c r="A133" s="51" t="s">
        <v>922</v>
      </c>
    </row>
    <row r="134" spans="1:1" x14ac:dyDescent="0.2">
      <c r="A134" s="53"/>
    </row>
    <row r="135" spans="1:1" x14ac:dyDescent="0.2">
      <c r="A135" s="51" t="s">
        <v>923</v>
      </c>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2"/>
    </row>
  </sheetData>
  <mergeCells count="10">
    <mergeCell ref="A89:B89"/>
    <mergeCell ref="A90:B90"/>
    <mergeCell ref="A91:B91"/>
    <mergeCell ref="A92:B92"/>
    <mergeCell ref="A1:G1"/>
    <mergeCell ref="A84:B84"/>
    <mergeCell ref="A85:B85"/>
    <mergeCell ref="A86:B86"/>
    <mergeCell ref="A87:B87"/>
    <mergeCell ref="A88:B88"/>
  </mergeCells>
  <conditionalFormatting sqref="F2:F3 F5:F65538">
    <cfRule type="cellIs" dxfId="66"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9"/>
  <sheetViews>
    <sheetView view="pageBreakPreview" zoomScaleNormal="100" zoomScaleSheetLayoutView="100" workbookViewId="0">
      <selection sqref="A1:I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44140625" style="7" bestFit="1" customWidth="1"/>
    <col min="5" max="5" width="23.109375" style="10" customWidth="1"/>
    <col min="6" max="6" width="18" style="11" customWidth="1"/>
    <col min="7" max="7" width="15.109375" style="10" customWidth="1"/>
    <col min="8" max="8" width="13.33203125" style="7" customWidth="1"/>
    <col min="9" max="16384" width="9.109375" style="7"/>
  </cols>
  <sheetData>
    <row r="1" spans="1:11" s="1" customFormat="1" ht="13.8" x14ac:dyDescent="0.2">
      <c r="A1" s="110" t="s">
        <v>8</v>
      </c>
      <c r="B1" s="111"/>
      <c r="C1" s="111"/>
      <c r="D1" s="111"/>
      <c r="E1" s="111"/>
      <c r="F1" s="111"/>
      <c r="G1" s="111"/>
      <c r="H1" s="111"/>
      <c r="I1" s="111"/>
    </row>
    <row r="2" spans="1:11" s="1" customFormat="1" ht="11.4" x14ac:dyDescent="0.2">
      <c r="E2" s="5"/>
      <c r="F2" s="9"/>
      <c r="G2" s="10"/>
    </row>
    <row r="3" spans="1:11" s="1" customFormat="1" ht="12" x14ac:dyDescent="0.2">
      <c r="A3" s="8" t="s">
        <v>7</v>
      </c>
      <c r="B3" s="2"/>
      <c r="C3" s="3"/>
      <c r="D3" s="3"/>
      <c r="E3" s="4"/>
      <c r="F3" s="9"/>
      <c r="G3" s="10"/>
    </row>
    <row r="4" spans="1:11" s="1" customFormat="1" ht="61.2" x14ac:dyDescent="0.25">
      <c r="A4" s="37" t="s">
        <v>2</v>
      </c>
      <c r="B4" s="37" t="s">
        <v>0</v>
      </c>
      <c r="C4" s="38" t="s">
        <v>4</v>
      </c>
      <c r="D4" s="38" t="s">
        <v>1</v>
      </c>
      <c r="E4" s="55" t="s">
        <v>6</v>
      </c>
      <c r="F4" s="55" t="s">
        <v>211</v>
      </c>
      <c r="G4" s="55" t="s">
        <v>212</v>
      </c>
      <c r="H4" s="55" t="s">
        <v>213</v>
      </c>
      <c r="I4" s="55" t="s">
        <v>5</v>
      </c>
      <c r="J4" s="34"/>
      <c r="K4" s="34"/>
    </row>
    <row r="5" spans="1:11" x14ac:dyDescent="0.2">
      <c r="A5" s="39" t="s">
        <v>81</v>
      </c>
      <c r="B5" s="40"/>
      <c r="C5" s="40"/>
      <c r="D5" s="40"/>
      <c r="E5" s="41"/>
      <c r="F5" s="42"/>
      <c r="G5" s="41"/>
      <c r="H5" s="40"/>
      <c r="I5" s="40"/>
    </row>
    <row r="6" spans="1:11" x14ac:dyDescent="0.2">
      <c r="A6" s="39" t="s">
        <v>41</v>
      </c>
      <c r="B6" s="40"/>
      <c r="C6" s="40"/>
      <c r="D6" s="40"/>
      <c r="E6" s="41"/>
      <c r="F6" s="42"/>
      <c r="G6" s="41"/>
      <c r="H6" s="40"/>
      <c r="I6" s="40"/>
    </row>
    <row r="7" spans="1:11" x14ac:dyDescent="0.2">
      <c r="A7" s="40" t="s">
        <v>83</v>
      </c>
      <c r="B7" s="40" t="s">
        <v>82</v>
      </c>
      <c r="C7" s="40" t="s">
        <v>84</v>
      </c>
      <c r="D7" s="43">
        <v>113100</v>
      </c>
      <c r="E7" s="41">
        <v>1726.2453</v>
      </c>
      <c r="F7" s="42">
        <v>7.0645993755969299</v>
      </c>
      <c r="G7" s="41">
        <v>-1436.8145</v>
      </c>
      <c r="H7" s="41">
        <v>-5.8801138051171602</v>
      </c>
      <c r="I7" s="44"/>
    </row>
    <row r="8" spans="1:11" x14ac:dyDescent="0.2">
      <c r="A8" s="40" t="s">
        <v>215</v>
      </c>
      <c r="B8" s="40" t="s">
        <v>214</v>
      </c>
      <c r="C8" s="40" t="s">
        <v>110</v>
      </c>
      <c r="D8" s="43">
        <v>77000</v>
      </c>
      <c r="E8" s="41">
        <v>1196.7725</v>
      </c>
      <c r="F8" s="42">
        <v>4.8977501958913798</v>
      </c>
      <c r="G8" s="41">
        <v>-1204.1645000000001</v>
      </c>
      <c r="H8" s="41">
        <v>-4.9280017010421302</v>
      </c>
      <c r="I8" s="44"/>
    </row>
    <row r="9" spans="1:11" x14ac:dyDescent="0.2">
      <c r="A9" s="40" t="s">
        <v>94</v>
      </c>
      <c r="B9" s="40" t="s">
        <v>93</v>
      </c>
      <c r="C9" s="40" t="s">
        <v>84</v>
      </c>
      <c r="D9" s="43">
        <v>98275</v>
      </c>
      <c r="E9" s="41">
        <v>1018.816925</v>
      </c>
      <c r="F9" s="42">
        <v>4.16947314046421</v>
      </c>
      <c r="G9" s="41">
        <v>-879.35625000000005</v>
      </c>
      <c r="H9" s="41">
        <v>-3.59873513612304</v>
      </c>
      <c r="I9" s="44"/>
    </row>
    <row r="10" spans="1:11" x14ac:dyDescent="0.2">
      <c r="A10" s="40" t="s">
        <v>98</v>
      </c>
      <c r="B10" s="40" t="s">
        <v>97</v>
      </c>
      <c r="C10" s="40" t="s">
        <v>99</v>
      </c>
      <c r="D10" s="43">
        <v>82800</v>
      </c>
      <c r="E10" s="41">
        <v>959.36220000000003</v>
      </c>
      <c r="F10" s="42">
        <v>3.9261567281841701</v>
      </c>
      <c r="G10" s="41">
        <v>-855.50324999999998</v>
      </c>
      <c r="H10" s="41">
        <v>-3.5011175559876402</v>
      </c>
      <c r="I10" s="44"/>
    </row>
    <row r="11" spans="1:11" x14ac:dyDescent="0.2">
      <c r="A11" s="40" t="s">
        <v>86</v>
      </c>
      <c r="B11" s="40" t="s">
        <v>85</v>
      </c>
      <c r="C11" s="40" t="s">
        <v>84</v>
      </c>
      <c r="D11" s="43">
        <v>86900</v>
      </c>
      <c r="E11" s="41">
        <v>827.2011</v>
      </c>
      <c r="F11" s="42">
        <v>3.3852919828677299</v>
      </c>
      <c r="G11" s="41">
        <v>-528.86154999999997</v>
      </c>
      <c r="H11" s="41">
        <v>-2.16434766015422</v>
      </c>
      <c r="I11" s="44"/>
    </row>
    <row r="12" spans="1:11" x14ac:dyDescent="0.2">
      <c r="A12" s="40" t="s">
        <v>217</v>
      </c>
      <c r="B12" s="40" t="s">
        <v>216</v>
      </c>
      <c r="C12" s="40" t="s">
        <v>218</v>
      </c>
      <c r="D12" s="43">
        <v>30000</v>
      </c>
      <c r="E12" s="41">
        <v>739.68</v>
      </c>
      <c r="F12" s="42">
        <v>3.0271148985266101</v>
      </c>
      <c r="G12" s="41">
        <v>-740.91</v>
      </c>
      <c r="H12" s="41">
        <v>-3.0321486311206902</v>
      </c>
      <c r="I12" s="44"/>
    </row>
    <row r="13" spans="1:11" x14ac:dyDescent="0.2">
      <c r="A13" s="40" t="s">
        <v>220</v>
      </c>
      <c r="B13" s="40" t="s">
        <v>219</v>
      </c>
      <c r="C13" s="40" t="s">
        <v>110</v>
      </c>
      <c r="D13" s="43">
        <v>14250</v>
      </c>
      <c r="E13" s="41">
        <v>721.57725000000005</v>
      </c>
      <c r="F13" s="42">
        <v>2.9530300182685201</v>
      </c>
      <c r="G13" s="41">
        <v>-723.94987500000002</v>
      </c>
      <c r="H13" s="41">
        <v>-2.9627399042815501</v>
      </c>
      <c r="I13" s="44"/>
    </row>
    <row r="14" spans="1:11" x14ac:dyDescent="0.2">
      <c r="A14" s="40" t="s">
        <v>222</v>
      </c>
      <c r="B14" s="40" t="s">
        <v>221</v>
      </c>
      <c r="C14" s="40" t="s">
        <v>149</v>
      </c>
      <c r="D14" s="43">
        <v>22200</v>
      </c>
      <c r="E14" s="41">
        <v>701.75310000000002</v>
      </c>
      <c r="F14" s="42">
        <v>2.8719003678580401</v>
      </c>
      <c r="G14" s="41">
        <v>-706.05989999999997</v>
      </c>
      <c r="H14" s="41">
        <v>-2.8895257983752498</v>
      </c>
      <c r="I14" s="44"/>
    </row>
    <row r="15" spans="1:11" x14ac:dyDescent="0.2">
      <c r="A15" s="40" t="s">
        <v>151</v>
      </c>
      <c r="B15" s="40" t="s">
        <v>150</v>
      </c>
      <c r="C15" s="40" t="s">
        <v>92</v>
      </c>
      <c r="D15" s="43">
        <v>53800</v>
      </c>
      <c r="E15" s="41">
        <v>657.8664</v>
      </c>
      <c r="F15" s="42">
        <v>2.6922955611616701</v>
      </c>
      <c r="G15" s="41">
        <v>-611.17049999999995</v>
      </c>
      <c r="H15" s="41">
        <v>-2.5011942003162999</v>
      </c>
      <c r="I15" s="44"/>
    </row>
    <row r="16" spans="1:11" x14ac:dyDescent="0.2">
      <c r="A16" s="40" t="s">
        <v>101</v>
      </c>
      <c r="B16" s="40" t="s">
        <v>100</v>
      </c>
      <c r="C16" s="40" t="s">
        <v>102</v>
      </c>
      <c r="D16" s="43">
        <v>17250</v>
      </c>
      <c r="E16" s="41">
        <v>404.51249999999999</v>
      </c>
      <c r="F16" s="42">
        <v>1.6554534601317401</v>
      </c>
      <c r="G16" s="41">
        <v>-277.065</v>
      </c>
      <c r="H16" s="41">
        <v>-1.1338789603075301</v>
      </c>
      <c r="I16" s="44"/>
    </row>
    <row r="17" spans="1:9" x14ac:dyDescent="0.2">
      <c r="A17" s="40" t="s">
        <v>224</v>
      </c>
      <c r="B17" s="40" t="s">
        <v>223</v>
      </c>
      <c r="C17" s="40" t="s">
        <v>84</v>
      </c>
      <c r="D17" s="43">
        <v>21200</v>
      </c>
      <c r="E17" s="41">
        <v>367.96839999999997</v>
      </c>
      <c r="F17" s="42">
        <v>1.50589799078926</v>
      </c>
      <c r="G17" s="41">
        <v>-370.08839999999998</v>
      </c>
      <c r="H17" s="41">
        <v>-1.51457401769938</v>
      </c>
      <c r="I17" s="44"/>
    </row>
    <row r="18" spans="1:9" x14ac:dyDescent="0.2">
      <c r="A18" s="40" t="s">
        <v>226</v>
      </c>
      <c r="B18" s="40" t="s">
        <v>225</v>
      </c>
      <c r="C18" s="40" t="s">
        <v>168</v>
      </c>
      <c r="D18" s="43">
        <v>150800</v>
      </c>
      <c r="E18" s="41">
        <v>351.66559999999998</v>
      </c>
      <c r="F18" s="42">
        <v>1.4391793438504501</v>
      </c>
      <c r="G18" s="41">
        <v>-353.92759999999998</v>
      </c>
      <c r="H18" s="41">
        <v>-1.44843650086492</v>
      </c>
      <c r="I18" s="44"/>
    </row>
    <row r="19" spans="1:9" x14ac:dyDescent="0.2">
      <c r="A19" s="40" t="s">
        <v>228</v>
      </c>
      <c r="B19" s="40" t="s">
        <v>227</v>
      </c>
      <c r="C19" s="40" t="s">
        <v>149</v>
      </c>
      <c r="D19" s="43">
        <v>24500</v>
      </c>
      <c r="E19" s="41">
        <v>340.29275000000001</v>
      </c>
      <c r="F19" s="42">
        <v>1.3926363473199099</v>
      </c>
      <c r="G19" s="41">
        <v>-342.53449999999998</v>
      </c>
      <c r="H19" s="41">
        <v>-1.4018106319075301</v>
      </c>
      <c r="I19" s="44"/>
    </row>
    <row r="20" spans="1:9" x14ac:dyDescent="0.2">
      <c r="A20" s="40" t="s">
        <v>118</v>
      </c>
      <c r="B20" s="40" t="s">
        <v>117</v>
      </c>
      <c r="C20" s="40" t="s">
        <v>84</v>
      </c>
      <c r="D20" s="43">
        <v>23000</v>
      </c>
      <c r="E20" s="41">
        <v>328.63549999999998</v>
      </c>
      <c r="F20" s="42">
        <v>1.34492945359445</v>
      </c>
      <c r="G20" s="41">
        <v>-237.2535</v>
      </c>
      <c r="H20" s="41">
        <v>-0.97095176911310699</v>
      </c>
      <c r="I20" s="44"/>
    </row>
    <row r="21" spans="1:9" x14ac:dyDescent="0.2">
      <c r="A21" s="40" t="s">
        <v>230</v>
      </c>
      <c r="B21" s="40" t="s">
        <v>229</v>
      </c>
      <c r="C21" s="40" t="s">
        <v>99</v>
      </c>
      <c r="D21" s="43">
        <v>26350</v>
      </c>
      <c r="E21" s="41">
        <v>308.62437499999999</v>
      </c>
      <c r="F21" s="42">
        <v>1.2630346144426801</v>
      </c>
      <c r="G21" s="41">
        <v>-310.69285000000002</v>
      </c>
      <c r="H21" s="41">
        <v>-1.2714997770667</v>
      </c>
      <c r="I21" s="44"/>
    </row>
    <row r="22" spans="1:9" x14ac:dyDescent="0.2">
      <c r="A22" s="40" t="s">
        <v>232</v>
      </c>
      <c r="B22" s="40" t="s">
        <v>231</v>
      </c>
      <c r="C22" s="40" t="s">
        <v>139</v>
      </c>
      <c r="D22" s="43">
        <v>13600</v>
      </c>
      <c r="E22" s="41">
        <v>282.90039999999999</v>
      </c>
      <c r="F22" s="42">
        <v>1.1577601336241901</v>
      </c>
      <c r="G22" s="41">
        <v>-283.70960000000002</v>
      </c>
      <c r="H22" s="41">
        <v>-1.1610717567259199</v>
      </c>
      <c r="I22" s="44"/>
    </row>
    <row r="23" spans="1:9" x14ac:dyDescent="0.2">
      <c r="A23" s="40" t="s">
        <v>234</v>
      </c>
      <c r="B23" s="40" t="s">
        <v>233</v>
      </c>
      <c r="C23" s="40" t="s">
        <v>149</v>
      </c>
      <c r="D23" s="43">
        <v>8250</v>
      </c>
      <c r="E23" s="41">
        <v>259.77600000000001</v>
      </c>
      <c r="F23" s="42">
        <v>1.06312432386931</v>
      </c>
      <c r="G23" s="41">
        <v>-261.40949999999998</v>
      </c>
      <c r="H23" s="41">
        <v>-1.0698093663021699</v>
      </c>
      <c r="I23" s="44"/>
    </row>
    <row r="24" spans="1:9" x14ac:dyDescent="0.2">
      <c r="A24" s="40" t="s">
        <v>236</v>
      </c>
      <c r="B24" s="40" t="s">
        <v>235</v>
      </c>
      <c r="C24" s="40" t="s">
        <v>113</v>
      </c>
      <c r="D24" s="43">
        <v>111600</v>
      </c>
      <c r="E24" s="41">
        <v>222.92099999999999</v>
      </c>
      <c r="F24" s="42">
        <v>0.912296506995526</v>
      </c>
      <c r="G24" s="41">
        <v>-224.37180000000001</v>
      </c>
      <c r="H24" s="41">
        <v>-0.91823385597722396</v>
      </c>
      <c r="I24" s="44"/>
    </row>
    <row r="25" spans="1:9" x14ac:dyDescent="0.2">
      <c r="A25" s="40" t="s">
        <v>88</v>
      </c>
      <c r="B25" s="40" t="s">
        <v>87</v>
      </c>
      <c r="C25" s="40" t="s">
        <v>89</v>
      </c>
      <c r="D25" s="43">
        <v>7259</v>
      </c>
      <c r="E25" s="41">
        <v>219.47949449999999</v>
      </c>
      <c r="F25" s="42">
        <v>0.89821226438735602</v>
      </c>
      <c r="G25" s="41"/>
      <c r="H25" s="41"/>
      <c r="I25" s="44"/>
    </row>
    <row r="26" spans="1:9" x14ac:dyDescent="0.2">
      <c r="A26" s="40" t="s">
        <v>91</v>
      </c>
      <c r="B26" s="40" t="s">
        <v>90</v>
      </c>
      <c r="C26" s="40" t="s">
        <v>92</v>
      </c>
      <c r="D26" s="43">
        <v>12500</v>
      </c>
      <c r="E26" s="41">
        <v>179.43125000000001</v>
      </c>
      <c r="F26" s="42">
        <v>0.734316204488769</v>
      </c>
      <c r="G26" s="41"/>
      <c r="H26" s="41"/>
      <c r="I26" s="44"/>
    </row>
    <row r="27" spans="1:9" x14ac:dyDescent="0.2">
      <c r="A27" s="40" t="s">
        <v>126</v>
      </c>
      <c r="B27" s="40" t="s">
        <v>125</v>
      </c>
      <c r="C27" s="40" t="s">
        <v>127</v>
      </c>
      <c r="D27" s="43">
        <v>28400</v>
      </c>
      <c r="E27" s="41">
        <v>159.5086</v>
      </c>
      <c r="F27" s="42">
        <v>0.65278344622420703</v>
      </c>
      <c r="G27" s="41">
        <v>-88.093199999999996</v>
      </c>
      <c r="H27" s="41">
        <v>-0.36051838386719198</v>
      </c>
      <c r="I27" s="44"/>
    </row>
    <row r="28" spans="1:9" x14ac:dyDescent="0.2">
      <c r="A28" s="40" t="s">
        <v>109</v>
      </c>
      <c r="B28" s="40" t="s">
        <v>108</v>
      </c>
      <c r="C28" s="40" t="s">
        <v>110</v>
      </c>
      <c r="D28" s="43">
        <v>24100</v>
      </c>
      <c r="E28" s="41">
        <v>151.87819999999999</v>
      </c>
      <c r="F28" s="42">
        <v>0.62155629729261896</v>
      </c>
      <c r="G28" s="41">
        <v>-36.09525</v>
      </c>
      <c r="H28" s="41">
        <v>-0.14771856619219501</v>
      </c>
      <c r="I28" s="44"/>
    </row>
    <row r="29" spans="1:9" x14ac:dyDescent="0.2">
      <c r="A29" s="40" t="s">
        <v>238</v>
      </c>
      <c r="B29" s="40" t="s">
        <v>237</v>
      </c>
      <c r="C29" s="40" t="s">
        <v>102</v>
      </c>
      <c r="D29" s="43">
        <v>165750</v>
      </c>
      <c r="E29" s="41">
        <v>150.74962500000001</v>
      </c>
      <c r="F29" s="42">
        <v>0.616937643014276</v>
      </c>
      <c r="G29" s="41">
        <v>-151.744125</v>
      </c>
      <c r="H29" s="41">
        <v>-0.62100759997753696</v>
      </c>
      <c r="I29" s="44"/>
    </row>
    <row r="30" spans="1:9" x14ac:dyDescent="0.2">
      <c r="A30" s="40" t="s">
        <v>240</v>
      </c>
      <c r="B30" s="40" t="s">
        <v>239</v>
      </c>
      <c r="C30" s="40" t="s">
        <v>99</v>
      </c>
      <c r="D30" s="43">
        <v>2500</v>
      </c>
      <c r="E30" s="41">
        <v>139.67500000000001</v>
      </c>
      <c r="F30" s="42">
        <v>0.57161512201452602</v>
      </c>
      <c r="G30" s="41">
        <v>-140.54499999999999</v>
      </c>
      <c r="H30" s="41">
        <v>-0.57517556702009298</v>
      </c>
      <c r="I30" s="44"/>
    </row>
    <row r="31" spans="1:9" x14ac:dyDescent="0.2">
      <c r="A31" s="40" t="s">
        <v>104</v>
      </c>
      <c r="B31" s="40" t="s">
        <v>103</v>
      </c>
      <c r="C31" s="40" t="s">
        <v>105</v>
      </c>
      <c r="D31" s="43">
        <v>23000</v>
      </c>
      <c r="E31" s="41">
        <v>124.17700000000001</v>
      </c>
      <c r="F31" s="42">
        <v>0.50819009132914095</v>
      </c>
      <c r="G31" s="41"/>
      <c r="H31" s="41"/>
      <c r="I31" s="44"/>
    </row>
    <row r="32" spans="1:9" x14ac:dyDescent="0.2">
      <c r="A32" s="40" t="s">
        <v>242</v>
      </c>
      <c r="B32" s="40" t="s">
        <v>241</v>
      </c>
      <c r="C32" s="40" t="s">
        <v>113</v>
      </c>
      <c r="D32" s="43">
        <v>47250</v>
      </c>
      <c r="E32" s="41">
        <v>123.93675</v>
      </c>
      <c r="F32" s="42">
        <v>0.50720687648708596</v>
      </c>
      <c r="G32" s="41">
        <v>-124.716375</v>
      </c>
      <c r="H32" s="41">
        <v>-0.51039746492095495</v>
      </c>
      <c r="I32" s="44"/>
    </row>
    <row r="33" spans="1:9" x14ac:dyDescent="0.2">
      <c r="A33" s="40" t="s">
        <v>96</v>
      </c>
      <c r="B33" s="40" t="s">
        <v>95</v>
      </c>
      <c r="C33" s="40" t="s">
        <v>92</v>
      </c>
      <c r="D33" s="43">
        <v>9700</v>
      </c>
      <c r="E33" s="41">
        <v>119.7756</v>
      </c>
      <c r="F33" s="42">
        <v>0.49017751357338801</v>
      </c>
      <c r="G33" s="41"/>
      <c r="H33" s="41"/>
      <c r="I33" s="44"/>
    </row>
    <row r="34" spans="1:9" x14ac:dyDescent="0.2">
      <c r="A34" s="40" t="s">
        <v>107</v>
      </c>
      <c r="B34" s="40" t="s">
        <v>106</v>
      </c>
      <c r="C34" s="40" t="s">
        <v>84</v>
      </c>
      <c r="D34" s="43">
        <v>19600</v>
      </c>
      <c r="E34" s="41">
        <v>117.3158</v>
      </c>
      <c r="F34" s="42">
        <v>0.48011086687833698</v>
      </c>
      <c r="G34" s="41"/>
      <c r="H34" s="41"/>
      <c r="I34" s="44"/>
    </row>
    <row r="35" spans="1:9" x14ac:dyDescent="0.2">
      <c r="A35" s="40" t="s">
        <v>112</v>
      </c>
      <c r="B35" s="40" t="s">
        <v>111</v>
      </c>
      <c r="C35" s="40" t="s">
        <v>113</v>
      </c>
      <c r="D35" s="43">
        <v>43000</v>
      </c>
      <c r="E35" s="41">
        <v>105.5865</v>
      </c>
      <c r="F35" s="42">
        <v>0.43210911101189697</v>
      </c>
      <c r="G35" s="41"/>
      <c r="H35" s="41"/>
      <c r="I35" s="44"/>
    </row>
    <row r="36" spans="1:9" x14ac:dyDescent="0.2">
      <c r="A36" s="40" t="s">
        <v>153</v>
      </c>
      <c r="B36" s="40" t="s">
        <v>152</v>
      </c>
      <c r="C36" s="40" t="s">
        <v>154</v>
      </c>
      <c r="D36" s="43">
        <v>14000</v>
      </c>
      <c r="E36" s="41">
        <v>100.268</v>
      </c>
      <c r="F36" s="42">
        <v>0.41034333312441301</v>
      </c>
      <c r="G36" s="41">
        <v>-43.209000000000003</v>
      </c>
      <c r="H36" s="41">
        <v>-0.176831342810994</v>
      </c>
      <c r="I36" s="44"/>
    </row>
    <row r="37" spans="1:9" x14ac:dyDescent="0.2">
      <c r="A37" s="40" t="s">
        <v>120</v>
      </c>
      <c r="B37" s="40" t="s">
        <v>119</v>
      </c>
      <c r="C37" s="40" t="s">
        <v>121</v>
      </c>
      <c r="D37" s="43">
        <v>80000</v>
      </c>
      <c r="E37" s="41">
        <v>99.52</v>
      </c>
      <c r="F37" s="42">
        <v>0.40728216891273</v>
      </c>
      <c r="G37" s="41"/>
      <c r="H37" s="41"/>
      <c r="I37" s="44"/>
    </row>
    <row r="38" spans="1:9" x14ac:dyDescent="0.2">
      <c r="A38" s="40" t="s">
        <v>115</v>
      </c>
      <c r="B38" s="40" t="s">
        <v>114</v>
      </c>
      <c r="C38" s="40" t="s">
        <v>116</v>
      </c>
      <c r="D38" s="43">
        <v>10100</v>
      </c>
      <c r="E38" s="41">
        <v>93.566400000000002</v>
      </c>
      <c r="F38" s="42">
        <v>0.38291726617118199</v>
      </c>
      <c r="G38" s="41"/>
      <c r="H38" s="41"/>
      <c r="I38" s="44"/>
    </row>
    <row r="39" spans="1:9" x14ac:dyDescent="0.2">
      <c r="A39" s="40" t="s">
        <v>244</v>
      </c>
      <c r="B39" s="40" t="s">
        <v>243</v>
      </c>
      <c r="C39" s="40" t="s">
        <v>168</v>
      </c>
      <c r="D39" s="43">
        <v>4500</v>
      </c>
      <c r="E39" s="41">
        <v>90.551249999999996</v>
      </c>
      <c r="F39" s="42">
        <v>0.37057786874757698</v>
      </c>
      <c r="G39" s="41">
        <v>-91.145250000000004</v>
      </c>
      <c r="H39" s="41">
        <v>-0.37300879326862002</v>
      </c>
      <c r="I39" s="44"/>
    </row>
    <row r="40" spans="1:9" x14ac:dyDescent="0.2">
      <c r="A40" s="40" t="s">
        <v>123</v>
      </c>
      <c r="B40" s="40" t="s">
        <v>122</v>
      </c>
      <c r="C40" s="40" t="s">
        <v>124</v>
      </c>
      <c r="D40" s="43">
        <v>56000</v>
      </c>
      <c r="E40" s="41">
        <v>77.447999999999993</v>
      </c>
      <c r="F40" s="42">
        <v>0.316953269874931</v>
      </c>
      <c r="G40" s="41"/>
      <c r="H40" s="41"/>
      <c r="I40" s="44"/>
    </row>
    <row r="41" spans="1:9" x14ac:dyDescent="0.2">
      <c r="A41" s="40" t="s">
        <v>129</v>
      </c>
      <c r="B41" s="40" t="s">
        <v>128</v>
      </c>
      <c r="C41" s="40" t="s">
        <v>130</v>
      </c>
      <c r="D41" s="43">
        <v>59300</v>
      </c>
      <c r="E41" s="41">
        <v>76.437700000000007</v>
      </c>
      <c r="F41" s="42">
        <v>0.31281865195639702</v>
      </c>
      <c r="G41" s="41"/>
      <c r="H41" s="41"/>
      <c r="I41" s="44"/>
    </row>
    <row r="42" spans="1:9" x14ac:dyDescent="0.2">
      <c r="A42" s="40" t="s">
        <v>135</v>
      </c>
      <c r="B42" s="40" t="s">
        <v>134</v>
      </c>
      <c r="C42" s="40" t="s">
        <v>136</v>
      </c>
      <c r="D42" s="43">
        <v>7400</v>
      </c>
      <c r="E42" s="41">
        <v>74.536500000000004</v>
      </c>
      <c r="F42" s="42">
        <v>0.30503805650285098</v>
      </c>
      <c r="G42" s="41"/>
      <c r="H42" s="41"/>
      <c r="I42" s="44"/>
    </row>
    <row r="43" spans="1:9" x14ac:dyDescent="0.2">
      <c r="A43" s="40" t="s">
        <v>138</v>
      </c>
      <c r="B43" s="40" t="s">
        <v>137</v>
      </c>
      <c r="C43" s="40" t="s">
        <v>139</v>
      </c>
      <c r="D43" s="43">
        <v>71500</v>
      </c>
      <c r="E43" s="41">
        <v>72.572500000000005</v>
      </c>
      <c r="F43" s="42">
        <v>0.29700045421442001</v>
      </c>
      <c r="G43" s="41"/>
      <c r="H43" s="41"/>
      <c r="I43" s="44"/>
    </row>
    <row r="44" spans="1:9" x14ac:dyDescent="0.2">
      <c r="A44" s="40" t="s">
        <v>132</v>
      </c>
      <c r="B44" s="40" t="s">
        <v>131</v>
      </c>
      <c r="C44" s="40" t="s">
        <v>133</v>
      </c>
      <c r="D44" s="43">
        <v>4800</v>
      </c>
      <c r="E44" s="41">
        <v>69.763199999999998</v>
      </c>
      <c r="F44" s="42">
        <v>0.28550349081885601</v>
      </c>
      <c r="G44" s="41"/>
      <c r="H44" s="41"/>
      <c r="I44" s="44"/>
    </row>
    <row r="45" spans="1:9" x14ac:dyDescent="0.2">
      <c r="A45" s="40" t="s">
        <v>141</v>
      </c>
      <c r="B45" s="40" t="s">
        <v>140</v>
      </c>
      <c r="C45" s="40" t="s">
        <v>142</v>
      </c>
      <c r="D45" s="43">
        <v>17581</v>
      </c>
      <c r="E45" s="41">
        <v>63.379505000000002</v>
      </c>
      <c r="F45" s="42">
        <v>0.25937843911791802</v>
      </c>
      <c r="G45" s="41"/>
      <c r="H45" s="41"/>
      <c r="I45" s="44"/>
    </row>
    <row r="46" spans="1:9" x14ac:dyDescent="0.2">
      <c r="A46" s="40" t="s">
        <v>156</v>
      </c>
      <c r="B46" s="40" t="s">
        <v>155</v>
      </c>
      <c r="C46" s="40" t="s">
        <v>157</v>
      </c>
      <c r="D46" s="43">
        <v>32000</v>
      </c>
      <c r="E46" s="41">
        <v>61.392000000000003</v>
      </c>
      <c r="F46" s="42">
        <v>0.25124464342735497</v>
      </c>
      <c r="G46" s="41"/>
      <c r="H46" s="41"/>
      <c r="I46" s="44"/>
    </row>
    <row r="47" spans="1:9" x14ac:dyDescent="0.2">
      <c r="A47" s="40" t="s">
        <v>180</v>
      </c>
      <c r="B47" s="40" t="s">
        <v>179</v>
      </c>
      <c r="C47" s="40" t="s">
        <v>181</v>
      </c>
      <c r="D47" s="43">
        <v>3940</v>
      </c>
      <c r="E47" s="41">
        <v>57.516120000000001</v>
      </c>
      <c r="F47" s="42">
        <v>0.23538273815358601</v>
      </c>
      <c r="G47" s="41"/>
      <c r="H47" s="41"/>
      <c r="I47" s="44"/>
    </row>
    <row r="48" spans="1:9" x14ac:dyDescent="0.2">
      <c r="A48" s="40" t="s">
        <v>144</v>
      </c>
      <c r="B48" s="40" t="s">
        <v>143</v>
      </c>
      <c r="C48" s="40" t="s">
        <v>133</v>
      </c>
      <c r="D48" s="43">
        <v>10700</v>
      </c>
      <c r="E48" s="41">
        <v>57.041699999999999</v>
      </c>
      <c r="F48" s="42">
        <v>0.23344119065985999</v>
      </c>
      <c r="G48" s="41"/>
      <c r="H48" s="41"/>
      <c r="I48" s="44"/>
    </row>
    <row r="49" spans="1:9" x14ac:dyDescent="0.2">
      <c r="A49" s="40" t="s">
        <v>159</v>
      </c>
      <c r="B49" s="40" t="s">
        <v>158</v>
      </c>
      <c r="C49" s="40" t="s">
        <v>160</v>
      </c>
      <c r="D49" s="43">
        <v>5000</v>
      </c>
      <c r="E49" s="41">
        <v>55.344999999999999</v>
      </c>
      <c r="F49" s="42">
        <v>0.226497504405899</v>
      </c>
      <c r="G49" s="41"/>
      <c r="H49" s="41"/>
      <c r="I49" s="44"/>
    </row>
    <row r="50" spans="1:9" x14ac:dyDescent="0.2">
      <c r="A50" s="40" t="s">
        <v>165</v>
      </c>
      <c r="B50" s="40" t="s">
        <v>164</v>
      </c>
      <c r="C50" s="40" t="s">
        <v>124</v>
      </c>
      <c r="D50" s="43">
        <v>2800</v>
      </c>
      <c r="E50" s="41">
        <v>53.988199999999999</v>
      </c>
      <c r="F50" s="42">
        <v>0.220944847183423</v>
      </c>
      <c r="G50" s="41"/>
      <c r="H50" s="41"/>
      <c r="I50" s="44"/>
    </row>
    <row r="51" spans="1:9" x14ac:dyDescent="0.2">
      <c r="A51" s="40" t="s">
        <v>146</v>
      </c>
      <c r="B51" s="40" t="s">
        <v>145</v>
      </c>
      <c r="C51" s="40" t="s">
        <v>110</v>
      </c>
      <c r="D51" s="43">
        <v>500</v>
      </c>
      <c r="E51" s="41">
        <v>53.052999999999997</v>
      </c>
      <c r="F51" s="42">
        <v>0.217117573425714</v>
      </c>
      <c r="G51" s="41"/>
      <c r="H51" s="41"/>
      <c r="I51" s="44"/>
    </row>
    <row r="52" spans="1:9" x14ac:dyDescent="0.2">
      <c r="A52" s="40" t="s">
        <v>167</v>
      </c>
      <c r="B52" s="40" t="s">
        <v>166</v>
      </c>
      <c r="C52" s="40" t="s">
        <v>168</v>
      </c>
      <c r="D52" s="43">
        <v>13200</v>
      </c>
      <c r="E52" s="41">
        <v>49.110599999999998</v>
      </c>
      <c r="F52" s="42">
        <v>0.20098343734531299</v>
      </c>
      <c r="G52" s="41"/>
      <c r="H52" s="41"/>
      <c r="I52" s="44"/>
    </row>
    <row r="53" spans="1:9" x14ac:dyDescent="0.2">
      <c r="A53" s="40" t="s">
        <v>162</v>
      </c>
      <c r="B53" s="40" t="s">
        <v>161</v>
      </c>
      <c r="C53" s="40" t="s">
        <v>163</v>
      </c>
      <c r="D53" s="43">
        <v>8520</v>
      </c>
      <c r="E53" s="41">
        <v>48.24024</v>
      </c>
      <c r="F53" s="42">
        <v>0.19742151905215699</v>
      </c>
      <c r="G53" s="41"/>
      <c r="H53" s="41"/>
      <c r="I53" s="44"/>
    </row>
    <row r="54" spans="1:9" x14ac:dyDescent="0.2">
      <c r="A54" s="40" t="s">
        <v>177</v>
      </c>
      <c r="B54" s="40" t="s">
        <v>176</v>
      </c>
      <c r="C54" s="40" t="s">
        <v>178</v>
      </c>
      <c r="D54" s="43">
        <v>6200</v>
      </c>
      <c r="E54" s="41">
        <v>47.445500000000003</v>
      </c>
      <c r="F54" s="42">
        <v>0.19416907300189801</v>
      </c>
      <c r="G54" s="41"/>
      <c r="H54" s="41"/>
      <c r="I54" s="44"/>
    </row>
    <row r="55" spans="1:9" x14ac:dyDescent="0.2">
      <c r="A55" s="40" t="s">
        <v>148</v>
      </c>
      <c r="B55" s="40" t="s">
        <v>147</v>
      </c>
      <c r="C55" s="40" t="s">
        <v>149</v>
      </c>
      <c r="D55" s="43">
        <v>15046</v>
      </c>
      <c r="E55" s="41">
        <v>46.620030999999997</v>
      </c>
      <c r="F55" s="42">
        <v>0.190790869578564</v>
      </c>
      <c r="G55" s="41"/>
      <c r="H55" s="41"/>
      <c r="I55" s="44"/>
    </row>
    <row r="56" spans="1:9" x14ac:dyDescent="0.2">
      <c r="A56" s="40" t="s">
        <v>183</v>
      </c>
      <c r="B56" s="40" t="s">
        <v>182</v>
      </c>
      <c r="C56" s="40" t="s">
        <v>184</v>
      </c>
      <c r="D56" s="43">
        <v>1200</v>
      </c>
      <c r="E56" s="41">
        <v>38.221200000000003</v>
      </c>
      <c r="F56" s="42">
        <v>0.15641894327217901</v>
      </c>
      <c r="G56" s="41"/>
      <c r="H56" s="41"/>
      <c r="I56" s="44"/>
    </row>
    <row r="57" spans="1:9" x14ac:dyDescent="0.2">
      <c r="A57" s="40" t="s">
        <v>191</v>
      </c>
      <c r="B57" s="40" t="s">
        <v>190</v>
      </c>
      <c r="C57" s="40" t="s">
        <v>102</v>
      </c>
      <c r="D57" s="43">
        <v>14100</v>
      </c>
      <c r="E57" s="41">
        <v>35.947949999999999</v>
      </c>
      <c r="F57" s="42">
        <v>0.14711574602056199</v>
      </c>
      <c r="G57" s="41"/>
      <c r="H57" s="41"/>
      <c r="I57" s="44"/>
    </row>
    <row r="58" spans="1:9" x14ac:dyDescent="0.2">
      <c r="A58" s="40" t="s">
        <v>246</v>
      </c>
      <c r="B58" s="40" t="s">
        <v>245</v>
      </c>
      <c r="C58" s="40" t="s">
        <v>168</v>
      </c>
      <c r="D58" s="43">
        <v>5500</v>
      </c>
      <c r="E58" s="41">
        <v>35.499749999999999</v>
      </c>
      <c r="F58" s="42">
        <v>0.14528150297286699</v>
      </c>
      <c r="G58" s="41"/>
      <c r="H58" s="41"/>
      <c r="I58" s="44"/>
    </row>
    <row r="59" spans="1:9" x14ac:dyDescent="0.2">
      <c r="A59" s="40" t="s">
        <v>173</v>
      </c>
      <c r="B59" s="40" t="s">
        <v>172</v>
      </c>
      <c r="C59" s="40" t="s">
        <v>99</v>
      </c>
      <c r="D59" s="43">
        <v>4000</v>
      </c>
      <c r="E59" s="41">
        <v>35.052</v>
      </c>
      <c r="F59" s="42">
        <v>0.14344910153465701</v>
      </c>
      <c r="G59" s="41"/>
      <c r="H59" s="41"/>
      <c r="I59" s="44"/>
    </row>
    <row r="60" spans="1:9" x14ac:dyDescent="0.2">
      <c r="A60" s="40" t="s">
        <v>189</v>
      </c>
      <c r="B60" s="40" t="s">
        <v>188</v>
      </c>
      <c r="C60" s="40" t="s">
        <v>168</v>
      </c>
      <c r="D60" s="43">
        <v>400</v>
      </c>
      <c r="E60" s="41">
        <v>33.019399999999997</v>
      </c>
      <c r="F60" s="42">
        <v>0.13513075611130401</v>
      </c>
      <c r="G60" s="41"/>
      <c r="H60" s="41"/>
      <c r="I60" s="44"/>
    </row>
    <row r="61" spans="1:9" x14ac:dyDescent="0.2">
      <c r="A61" s="40" t="s">
        <v>170</v>
      </c>
      <c r="B61" s="40" t="s">
        <v>169</v>
      </c>
      <c r="C61" s="40" t="s">
        <v>171</v>
      </c>
      <c r="D61" s="43">
        <v>4100</v>
      </c>
      <c r="E61" s="41">
        <v>32.435099999999998</v>
      </c>
      <c r="F61" s="42">
        <v>0.132739528505841</v>
      </c>
      <c r="G61" s="41"/>
      <c r="H61" s="41"/>
      <c r="I61" s="44"/>
    </row>
    <row r="62" spans="1:9" x14ac:dyDescent="0.2">
      <c r="A62" s="40" t="s">
        <v>193</v>
      </c>
      <c r="B62" s="40" t="s">
        <v>192</v>
      </c>
      <c r="C62" s="40" t="s">
        <v>149</v>
      </c>
      <c r="D62" s="43">
        <v>3700</v>
      </c>
      <c r="E62" s="41">
        <v>31.9421</v>
      </c>
      <c r="F62" s="42">
        <v>0.130721943002686</v>
      </c>
      <c r="G62" s="41"/>
      <c r="H62" s="41"/>
      <c r="I62" s="44"/>
    </row>
    <row r="63" spans="1:9" x14ac:dyDescent="0.2">
      <c r="A63" s="40" t="s">
        <v>175</v>
      </c>
      <c r="B63" s="40" t="s">
        <v>174</v>
      </c>
      <c r="C63" s="40" t="s">
        <v>133</v>
      </c>
      <c r="D63" s="43">
        <v>2800</v>
      </c>
      <c r="E63" s="41">
        <v>26.175799999999999</v>
      </c>
      <c r="F63" s="42">
        <v>0.107123559053716</v>
      </c>
      <c r="G63" s="41"/>
      <c r="H63" s="41"/>
      <c r="I63" s="44"/>
    </row>
    <row r="64" spans="1:9" x14ac:dyDescent="0.2">
      <c r="A64" s="40" t="s">
        <v>186</v>
      </c>
      <c r="B64" s="40" t="s">
        <v>185</v>
      </c>
      <c r="C64" s="40" t="s">
        <v>187</v>
      </c>
      <c r="D64" s="43">
        <v>1000</v>
      </c>
      <c r="E64" s="41">
        <v>25.980499999999999</v>
      </c>
      <c r="F64" s="42">
        <v>0.106324300536949</v>
      </c>
      <c r="G64" s="41"/>
      <c r="H64" s="41"/>
      <c r="I64" s="44"/>
    </row>
    <row r="65" spans="1:9" x14ac:dyDescent="0.2">
      <c r="A65" s="40" t="s">
        <v>195</v>
      </c>
      <c r="B65" s="40" t="s">
        <v>194</v>
      </c>
      <c r="C65" s="40" t="s">
        <v>105</v>
      </c>
      <c r="D65" s="43">
        <v>7709</v>
      </c>
      <c r="E65" s="41">
        <v>17.268160000000002</v>
      </c>
      <c r="F65" s="42">
        <v>7.0669349456712702E-2</v>
      </c>
      <c r="G65" s="41"/>
      <c r="H65" s="41"/>
      <c r="I65" s="44"/>
    </row>
    <row r="66" spans="1:9" x14ac:dyDescent="0.2">
      <c r="A66" s="40" t="s">
        <v>197</v>
      </c>
      <c r="B66" s="40" t="s">
        <v>196</v>
      </c>
      <c r="C66" s="40" t="s">
        <v>139</v>
      </c>
      <c r="D66" s="43">
        <v>2000</v>
      </c>
      <c r="E66" s="41">
        <v>14.353999999999999</v>
      </c>
      <c r="F66" s="42">
        <v>5.8743250126339699E-2</v>
      </c>
      <c r="G66" s="41"/>
      <c r="H66" s="41"/>
      <c r="I66" s="44"/>
    </row>
    <row r="67" spans="1:9" x14ac:dyDescent="0.2">
      <c r="A67" s="39" t="s">
        <v>25</v>
      </c>
      <c r="B67" s="39"/>
      <c r="C67" s="39"/>
      <c r="D67" s="39"/>
      <c r="E67" s="45">
        <f>SUM(E7:E66)</f>
        <v>14681.776525500001</v>
      </c>
      <c r="F67" s="46">
        <f>SUM(F7:F66)</f>
        <v>60.084664256407223</v>
      </c>
      <c r="G67" s="45">
        <f>SUM(G7:G66)</f>
        <v>-11023.391275</v>
      </c>
      <c r="H67" s="45">
        <f>SUM(H7:H66)</f>
        <v>-45.112848746540045</v>
      </c>
      <c r="I67" s="39"/>
    </row>
    <row r="68" spans="1:9" x14ac:dyDescent="0.2">
      <c r="A68" s="40"/>
      <c r="B68" s="40"/>
      <c r="C68" s="40"/>
      <c r="D68" s="40"/>
      <c r="E68" s="41"/>
      <c r="F68" s="42"/>
      <c r="G68" s="41"/>
      <c r="H68" s="40"/>
      <c r="I68" s="40"/>
    </row>
    <row r="69" spans="1:9" x14ac:dyDescent="0.2">
      <c r="A69" s="39" t="s">
        <v>43</v>
      </c>
      <c r="B69" s="40"/>
      <c r="C69" s="40"/>
      <c r="D69" s="40"/>
      <c r="E69" s="41"/>
      <c r="F69" s="42"/>
      <c r="G69" s="41"/>
      <c r="H69" s="40"/>
      <c r="I69" s="40"/>
    </row>
    <row r="70" spans="1:9" x14ac:dyDescent="0.2">
      <c r="A70" s="39" t="s">
        <v>54</v>
      </c>
      <c r="B70" s="40"/>
      <c r="C70" s="40"/>
      <c r="D70" s="40"/>
      <c r="E70" s="41"/>
      <c r="F70" s="42"/>
      <c r="G70" s="41"/>
      <c r="H70" s="40"/>
      <c r="I70" s="40"/>
    </row>
    <row r="71" spans="1:9" x14ac:dyDescent="0.2">
      <c r="A71" s="40" t="s">
        <v>207</v>
      </c>
      <c r="B71" s="40" t="s">
        <v>206</v>
      </c>
      <c r="C71" s="40" t="s">
        <v>47</v>
      </c>
      <c r="D71" s="43">
        <v>100</v>
      </c>
      <c r="E71" s="41">
        <v>482.49400000000003</v>
      </c>
      <c r="F71" s="42">
        <v>1.97459006036353</v>
      </c>
      <c r="G71" s="44"/>
      <c r="H71" s="44"/>
      <c r="I71" s="44">
        <v>7.6551</v>
      </c>
    </row>
    <row r="72" spans="1:9" x14ac:dyDescent="0.2">
      <c r="A72" s="39" t="s">
        <v>25</v>
      </c>
      <c r="B72" s="39"/>
      <c r="C72" s="39"/>
      <c r="D72" s="39"/>
      <c r="E72" s="45">
        <f>SUM(E70:E71)</f>
        <v>482.49400000000003</v>
      </c>
      <c r="F72" s="46">
        <f>SUM(F70:F71)</f>
        <v>1.97459006036353</v>
      </c>
      <c r="G72" s="45"/>
      <c r="H72" s="39"/>
      <c r="I72" s="39"/>
    </row>
    <row r="73" spans="1:9" x14ac:dyDescent="0.2">
      <c r="A73" s="40"/>
      <c r="B73" s="40"/>
      <c r="C73" s="40"/>
      <c r="D73" s="40"/>
      <c r="E73" s="41"/>
      <c r="F73" s="42"/>
      <c r="G73" s="41"/>
      <c r="H73" s="40"/>
      <c r="I73" s="40"/>
    </row>
    <row r="74" spans="1:9" x14ac:dyDescent="0.2">
      <c r="A74" s="39" t="s">
        <v>62</v>
      </c>
      <c r="B74" s="40"/>
      <c r="C74" s="40"/>
      <c r="D74" s="40"/>
      <c r="E74" s="41"/>
      <c r="F74" s="42"/>
      <c r="G74" s="41"/>
      <c r="H74" s="40"/>
      <c r="I74" s="40"/>
    </row>
    <row r="75" spans="1:9" x14ac:dyDescent="0.2">
      <c r="A75" s="40" t="s">
        <v>248</v>
      </c>
      <c r="B75" s="40" t="s">
        <v>247</v>
      </c>
      <c r="C75" s="40" t="s">
        <v>65</v>
      </c>
      <c r="D75" s="43">
        <v>2000000</v>
      </c>
      <c r="E75" s="41">
        <v>2053.8420000000001</v>
      </c>
      <c r="F75" s="42">
        <v>8.4052775760054192</v>
      </c>
      <c r="G75" s="44"/>
      <c r="H75" s="44"/>
      <c r="I75" s="44">
        <v>6.7872796446854204</v>
      </c>
    </row>
    <row r="76" spans="1:9" x14ac:dyDescent="0.2">
      <c r="A76" s="40" t="s">
        <v>210</v>
      </c>
      <c r="B76" s="40" t="s">
        <v>834</v>
      </c>
      <c r="C76" s="40" t="s">
        <v>65</v>
      </c>
      <c r="D76" s="43">
        <v>1000000</v>
      </c>
      <c r="E76" s="41">
        <v>1026.9169999999999</v>
      </c>
      <c r="F76" s="42">
        <v>4.2026224181406198</v>
      </c>
      <c r="G76" s="44"/>
      <c r="H76" s="44"/>
      <c r="I76" s="44">
        <v>7.3641007861125001</v>
      </c>
    </row>
    <row r="77" spans="1:9" x14ac:dyDescent="0.2">
      <c r="A77" s="40" t="s">
        <v>66</v>
      </c>
      <c r="B77" s="21" t="s">
        <v>1189</v>
      </c>
      <c r="C77" s="40" t="s">
        <v>65</v>
      </c>
      <c r="D77" s="43">
        <v>100000</v>
      </c>
      <c r="E77" s="41">
        <v>98.942072199999998</v>
      </c>
      <c r="F77" s="42">
        <v>0.40491701931607699</v>
      </c>
      <c r="G77" s="44"/>
      <c r="H77" s="44"/>
      <c r="I77" s="44">
        <v>7.3875101060124999</v>
      </c>
    </row>
    <row r="78" spans="1:9" x14ac:dyDescent="0.2">
      <c r="A78" s="39" t="s">
        <v>25</v>
      </c>
      <c r="B78" s="39"/>
      <c r="C78" s="39"/>
      <c r="D78" s="39"/>
      <c r="E78" s="45">
        <f>SUM(E75:E77)</f>
        <v>3179.7010722</v>
      </c>
      <c r="F78" s="46">
        <f>SUM(F75:F77)</f>
        <v>13.012817013462115</v>
      </c>
      <c r="G78" s="45"/>
      <c r="H78" s="39"/>
      <c r="I78" s="39"/>
    </row>
    <row r="79" spans="1:9" x14ac:dyDescent="0.2">
      <c r="A79" s="40"/>
      <c r="B79" s="40"/>
      <c r="C79" s="40"/>
      <c r="D79" s="40"/>
      <c r="E79" s="41"/>
      <c r="F79" s="42"/>
      <c r="G79" s="41"/>
      <c r="H79" s="40"/>
      <c r="I79" s="40"/>
    </row>
    <row r="80" spans="1:9" x14ac:dyDescent="0.2">
      <c r="A80" s="39" t="s">
        <v>26</v>
      </c>
      <c r="B80" s="39"/>
      <c r="C80" s="39"/>
      <c r="D80" s="39"/>
      <c r="E80" s="45">
        <f>E67+E72+E78</f>
        <v>18343.971597700001</v>
      </c>
      <c r="F80" s="46">
        <f>F67+F72+F78</f>
        <v>75.072071330232873</v>
      </c>
      <c r="G80" s="45"/>
      <c r="H80" s="39"/>
      <c r="I80" s="39"/>
    </row>
    <row r="81" spans="1:9" x14ac:dyDescent="0.2">
      <c r="A81" s="39"/>
      <c r="B81" s="39"/>
      <c r="C81" s="39"/>
      <c r="D81" s="39"/>
      <c r="E81" s="45"/>
      <c r="F81" s="46"/>
      <c r="G81" s="45"/>
      <c r="H81" s="39"/>
      <c r="I81" s="39"/>
    </row>
    <row r="82" spans="1:9" x14ac:dyDescent="0.2">
      <c r="A82" s="39" t="s">
        <v>249</v>
      </c>
      <c r="B82" s="39"/>
      <c r="C82" s="39"/>
      <c r="D82" s="39"/>
      <c r="E82" s="81">
        <v>3172.1787075000002</v>
      </c>
      <c r="F82" s="81">
        <f>E82/E86*100</f>
        <v>12.982031995271113</v>
      </c>
      <c r="G82" s="45"/>
      <c r="H82" s="39"/>
      <c r="I82" s="39"/>
    </row>
    <row r="83" spans="1:9" x14ac:dyDescent="0.2">
      <c r="A83" s="39"/>
      <c r="B83" s="39"/>
      <c r="C83" s="39"/>
      <c r="D83" s="39"/>
      <c r="E83" s="45"/>
      <c r="F83" s="46"/>
      <c r="G83" s="45"/>
      <c r="H83" s="39"/>
      <c r="I83" s="39"/>
    </row>
    <row r="84" spans="1:9" x14ac:dyDescent="0.2">
      <c r="A84" s="39" t="s">
        <v>28</v>
      </c>
      <c r="B84" s="39"/>
      <c r="C84" s="39"/>
      <c r="D84" s="39"/>
      <c r="E84" s="45">
        <f>E86-(E67+E72+E78+E82)</f>
        <v>2918.9975102999997</v>
      </c>
      <c r="F84" s="46">
        <f>F86-(F67+F72+F78+F82)</f>
        <v>11.945896674496012</v>
      </c>
      <c r="G84" s="45"/>
      <c r="H84" s="39"/>
      <c r="I84" s="39"/>
    </row>
    <row r="85" spans="1:9" x14ac:dyDescent="0.2">
      <c r="A85" s="40"/>
      <c r="B85" s="40"/>
      <c r="C85" s="40"/>
      <c r="D85" s="40"/>
      <c r="E85" s="41"/>
      <c r="F85" s="42"/>
      <c r="G85" s="41"/>
      <c r="H85" s="40"/>
      <c r="I85" s="40"/>
    </row>
    <row r="86" spans="1:9" x14ac:dyDescent="0.2">
      <c r="A86" s="47" t="s">
        <v>27</v>
      </c>
      <c r="B86" s="47"/>
      <c r="C86" s="47"/>
      <c r="D86" s="47"/>
      <c r="E86" s="48">
        <v>24435.1478155</v>
      </c>
      <c r="F86" s="49">
        <v>100</v>
      </c>
      <c r="G86" s="48"/>
      <c r="H86" s="47"/>
      <c r="I86" s="47"/>
    </row>
    <row r="87" spans="1:9" x14ac:dyDescent="0.2">
      <c r="A87" s="7" t="s">
        <v>1191</v>
      </c>
      <c r="B87" s="14"/>
      <c r="C87" s="14"/>
      <c r="D87" s="14"/>
      <c r="E87" s="73"/>
      <c r="F87" s="15"/>
      <c r="G87" s="73"/>
      <c r="H87" s="14"/>
      <c r="I87" s="14"/>
    </row>
    <row r="89" spans="1:9" x14ac:dyDescent="0.2">
      <c r="A89" s="14" t="s">
        <v>58</v>
      </c>
    </row>
    <row r="90" spans="1:9" x14ac:dyDescent="0.2">
      <c r="A90" s="14" t="s">
        <v>30</v>
      </c>
    </row>
    <row r="92" spans="1:9" x14ac:dyDescent="0.2">
      <c r="A92" s="14" t="s">
        <v>31</v>
      </c>
    </row>
    <row r="93" spans="1:9" x14ac:dyDescent="0.2">
      <c r="A93" s="14" t="s">
        <v>32</v>
      </c>
    </row>
    <row r="94" spans="1:9" x14ac:dyDescent="0.2">
      <c r="A94" s="14" t="s">
        <v>33</v>
      </c>
      <c r="B94" s="14"/>
      <c r="C94" s="30" t="s">
        <v>34</v>
      </c>
      <c r="D94" s="14" t="s">
        <v>1267</v>
      </c>
    </row>
    <row r="95" spans="1:9" x14ac:dyDescent="0.2">
      <c r="A95" s="7" t="s">
        <v>69</v>
      </c>
      <c r="C95" s="31">
        <v>13.130699999999999</v>
      </c>
      <c r="D95" s="31">
        <v>14.101100000000001</v>
      </c>
    </row>
    <row r="96" spans="1:9" x14ac:dyDescent="0.2">
      <c r="A96" s="7" t="s">
        <v>77</v>
      </c>
      <c r="C96" s="31">
        <v>11.7844</v>
      </c>
      <c r="D96" s="31">
        <v>12.200100000000001</v>
      </c>
    </row>
    <row r="97" spans="1:4" x14ac:dyDescent="0.2">
      <c r="A97" s="7" t="s">
        <v>73</v>
      </c>
      <c r="C97" s="31">
        <v>11.4939</v>
      </c>
      <c r="D97" s="31">
        <v>12.0892</v>
      </c>
    </row>
    <row r="98" spans="1:4" x14ac:dyDescent="0.2">
      <c r="A98" s="7" t="s">
        <v>74</v>
      </c>
      <c r="C98" s="31">
        <v>11.0871</v>
      </c>
      <c r="D98" s="31">
        <v>11.508699999999999</v>
      </c>
    </row>
    <row r="99" spans="1:4" x14ac:dyDescent="0.2">
      <c r="A99" s="7" t="s">
        <v>70</v>
      </c>
      <c r="C99" s="31">
        <v>14.0684</v>
      </c>
      <c r="D99" s="31">
        <v>15.198499999999999</v>
      </c>
    </row>
    <row r="100" spans="1:4" x14ac:dyDescent="0.2">
      <c r="A100" s="7" t="s">
        <v>78</v>
      </c>
      <c r="C100" s="31">
        <v>12.697900000000001</v>
      </c>
      <c r="D100" s="31">
        <v>13.210800000000001</v>
      </c>
    </row>
    <row r="101" spans="1:4" x14ac:dyDescent="0.2">
      <c r="A101" s="7" t="s">
        <v>75</v>
      </c>
      <c r="C101" s="31">
        <v>12.168699999999999</v>
      </c>
      <c r="D101" s="31">
        <v>12.7049</v>
      </c>
    </row>
    <row r="102" spans="1:4" x14ac:dyDescent="0.2">
      <c r="A102" s="7" t="s">
        <v>76</v>
      </c>
      <c r="C102" s="31">
        <v>11.9764</v>
      </c>
      <c r="D102" s="31">
        <v>12.5124</v>
      </c>
    </row>
    <row r="103" spans="1:4" x14ac:dyDescent="0.2">
      <c r="C103" s="31"/>
      <c r="D103" s="31"/>
    </row>
    <row r="104" spans="1:4" x14ac:dyDescent="0.2">
      <c r="A104" s="7" t="s">
        <v>1329</v>
      </c>
      <c r="C104" s="31"/>
      <c r="D104" s="31"/>
    </row>
    <row r="106" spans="1:4" x14ac:dyDescent="0.2">
      <c r="A106" s="14" t="s">
        <v>36</v>
      </c>
    </row>
    <row r="107" spans="1:4" x14ac:dyDescent="0.2">
      <c r="A107" s="112" t="s">
        <v>59</v>
      </c>
      <c r="B107" s="113"/>
      <c r="C107" s="35" t="s">
        <v>60</v>
      </c>
    </row>
    <row r="108" spans="1:4" x14ac:dyDescent="0.2">
      <c r="A108" s="108" t="s">
        <v>77</v>
      </c>
      <c r="B108" s="109"/>
      <c r="C108" s="36">
        <v>0.45</v>
      </c>
    </row>
    <row r="109" spans="1:4" x14ac:dyDescent="0.2">
      <c r="A109" s="108" t="s">
        <v>73</v>
      </c>
      <c r="B109" s="109"/>
      <c r="C109" s="36">
        <v>0.245</v>
      </c>
    </row>
    <row r="110" spans="1:4" x14ac:dyDescent="0.2">
      <c r="A110" s="108" t="s">
        <v>74</v>
      </c>
      <c r="B110" s="109"/>
      <c r="C110" s="36">
        <v>0.38500000000000001</v>
      </c>
    </row>
    <row r="111" spans="1:4" x14ac:dyDescent="0.2">
      <c r="A111" s="108" t="s">
        <v>78</v>
      </c>
      <c r="B111" s="109"/>
      <c r="C111" s="36">
        <v>0.5</v>
      </c>
    </row>
    <row r="112" spans="1:4" x14ac:dyDescent="0.2">
      <c r="A112" s="108" t="s">
        <v>75</v>
      </c>
      <c r="B112" s="109"/>
      <c r="C112" s="36">
        <v>0.42499999999999999</v>
      </c>
    </row>
    <row r="113" spans="1:9" x14ac:dyDescent="0.2">
      <c r="A113" s="108" t="s">
        <v>76</v>
      </c>
      <c r="B113" s="109"/>
      <c r="C113" s="36">
        <v>0.41</v>
      </c>
    </row>
    <row r="114" spans="1:9" x14ac:dyDescent="0.2">
      <c r="A114" s="7" t="s">
        <v>61</v>
      </c>
    </row>
    <row r="115" spans="1:9" x14ac:dyDescent="0.2">
      <c r="A115" s="7" t="s">
        <v>35</v>
      </c>
    </row>
    <row r="117" spans="1:9" x14ac:dyDescent="0.2">
      <c r="A117" s="14" t="s">
        <v>250</v>
      </c>
      <c r="D117" s="33" t="s">
        <v>251</v>
      </c>
    </row>
    <row r="119" spans="1:9" x14ac:dyDescent="0.2">
      <c r="A119" s="14" t="s">
        <v>252</v>
      </c>
      <c r="D119" s="33">
        <f>ABS(+H67)</f>
        <v>45.112848746540045</v>
      </c>
    </row>
    <row r="121" spans="1:9" x14ac:dyDescent="0.2">
      <c r="A121" s="14" t="s">
        <v>253</v>
      </c>
      <c r="D121" s="32">
        <v>3.23908344076384</v>
      </c>
    </row>
    <row r="123" spans="1:9" x14ac:dyDescent="0.2">
      <c r="A123" s="14" t="s">
        <v>1192</v>
      </c>
      <c r="D123" s="33">
        <v>1.0902035041328</v>
      </c>
      <c r="E123" s="10" t="s">
        <v>39</v>
      </c>
    </row>
    <row r="125" spans="1:9" x14ac:dyDescent="0.2">
      <c r="A125" s="14" t="s">
        <v>254</v>
      </c>
      <c r="D125" s="30" t="s">
        <v>37</v>
      </c>
    </row>
    <row r="127" spans="1:9" x14ac:dyDescent="0.2">
      <c r="A127" s="14" t="s">
        <v>806</v>
      </c>
      <c r="F127" s="10"/>
      <c r="H127" s="10"/>
      <c r="I127" s="10"/>
    </row>
    <row r="128" spans="1:9" x14ac:dyDescent="0.2">
      <c r="A128" s="50"/>
      <c r="F128" s="10"/>
      <c r="H128" s="10"/>
      <c r="I128" s="10"/>
    </row>
    <row r="129" spans="1:9" x14ac:dyDescent="0.2">
      <c r="A129" s="51" t="s">
        <v>808</v>
      </c>
      <c r="F129" s="10"/>
      <c r="H129" s="10"/>
      <c r="I129" s="10"/>
    </row>
    <row r="130" spans="1:9" x14ac:dyDescent="0.2">
      <c r="A130" s="52"/>
      <c r="F130" s="10"/>
      <c r="H130" s="10"/>
      <c r="I130" s="10"/>
    </row>
    <row r="131" spans="1:9" x14ac:dyDescent="0.2">
      <c r="A131" s="53"/>
      <c r="F131" s="10"/>
      <c r="H131" s="10"/>
      <c r="I131" s="10"/>
    </row>
    <row r="132" spans="1:9" x14ac:dyDescent="0.2">
      <c r="A132" s="53"/>
      <c r="F132" s="10"/>
      <c r="H132" s="10"/>
      <c r="I132" s="10"/>
    </row>
    <row r="133" spans="1:9" x14ac:dyDescent="0.2">
      <c r="A133" s="53"/>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A140" s="53"/>
      <c r="F140" s="10"/>
      <c r="H140" s="10"/>
      <c r="I140" s="10"/>
    </row>
    <row r="141" spans="1:9" x14ac:dyDescent="0.2">
      <c r="A141" s="53"/>
      <c r="F141" s="10"/>
      <c r="H141" s="10"/>
      <c r="I141" s="10"/>
    </row>
    <row r="142" spans="1:9" x14ac:dyDescent="0.2">
      <c r="A142" s="51" t="s">
        <v>807</v>
      </c>
      <c r="F142" s="10"/>
      <c r="H142" s="10"/>
      <c r="I142" s="10"/>
    </row>
    <row r="143" spans="1:9" x14ac:dyDescent="0.2">
      <c r="A143" s="53"/>
      <c r="F143" s="10"/>
      <c r="H143" s="10"/>
      <c r="I143" s="10"/>
    </row>
    <row r="144" spans="1:9" x14ac:dyDescent="0.2">
      <c r="A144" s="51" t="s">
        <v>1048</v>
      </c>
      <c r="F144" s="10"/>
      <c r="H144" s="10"/>
      <c r="I144" s="10"/>
    </row>
    <row r="145" spans="1:9" x14ac:dyDescent="0.2">
      <c r="A145" s="53"/>
      <c r="F145" s="10"/>
      <c r="H145" s="10"/>
      <c r="I145" s="10"/>
    </row>
    <row r="146" spans="1:9" x14ac:dyDescent="0.2">
      <c r="A146" s="53"/>
      <c r="F146" s="10"/>
      <c r="H146" s="10"/>
      <c r="I146" s="10"/>
    </row>
    <row r="147" spans="1:9" x14ac:dyDescent="0.2">
      <c r="A147" s="53"/>
      <c r="F147" s="10"/>
      <c r="H147" s="10"/>
      <c r="I147" s="10"/>
    </row>
    <row r="148" spans="1:9" x14ac:dyDescent="0.2">
      <c r="A148" s="53"/>
      <c r="F148" s="10"/>
      <c r="H148" s="10"/>
      <c r="I148" s="10"/>
    </row>
    <row r="149" spans="1:9" x14ac:dyDescent="0.2">
      <c r="A149" s="53"/>
      <c r="F149" s="10"/>
      <c r="H149" s="10"/>
      <c r="I149" s="10"/>
    </row>
    <row r="150" spans="1:9" x14ac:dyDescent="0.2">
      <c r="A150" s="53"/>
      <c r="F150" s="10"/>
      <c r="H150" s="10"/>
      <c r="I150" s="10"/>
    </row>
    <row r="151" spans="1:9" x14ac:dyDescent="0.2">
      <c r="A151" s="53"/>
      <c r="F151" s="10"/>
      <c r="H151" s="10"/>
      <c r="I151" s="10"/>
    </row>
    <row r="152" spans="1:9" x14ac:dyDescent="0.2">
      <c r="A152" s="53"/>
      <c r="F152" s="10"/>
      <c r="H152" s="10"/>
      <c r="I152" s="10"/>
    </row>
    <row r="153" spans="1:9" x14ac:dyDescent="0.2">
      <c r="A153" s="53"/>
      <c r="F153" s="10"/>
      <c r="H153" s="10"/>
      <c r="I153" s="10"/>
    </row>
    <row r="154" spans="1:9" x14ac:dyDescent="0.2">
      <c r="A154" s="53"/>
      <c r="F154" s="10"/>
      <c r="H154" s="10"/>
      <c r="I154" s="10"/>
    </row>
    <row r="155" spans="1:9" x14ac:dyDescent="0.2">
      <c r="A155" s="53"/>
      <c r="F155" s="10"/>
      <c r="H155" s="10"/>
      <c r="I155" s="10"/>
    </row>
    <row r="156" spans="1:9" x14ac:dyDescent="0.2">
      <c r="A156" s="53"/>
      <c r="F156" s="10"/>
      <c r="H156" s="10"/>
      <c r="I156" s="10"/>
    </row>
    <row r="157" spans="1:9" x14ac:dyDescent="0.2">
      <c r="A157" s="53"/>
      <c r="F157" s="10"/>
      <c r="H157" s="10"/>
      <c r="I157" s="10"/>
    </row>
    <row r="158" spans="1:9" x14ac:dyDescent="0.2">
      <c r="F158" s="10"/>
      <c r="H158" s="10"/>
      <c r="I158" s="10"/>
    </row>
    <row r="159" spans="1:9" x14ac:dyDescent="0.2">
      <c r="F159" s="10"/>
      <c r="H159" s="10"/>
      <c r="I159" s="10"/>
    </row>
  </sheetData>
  <mergeCells count="8">
    <mergeCell ref="A1:I1"/>
    <mergeCell ref="A112:B112"/>
    <mergeCell ref="A113:B113"/>
    <mergeCell ref="A107:B107"/>
    <mergeCell ref="A108:B108"/>
    <mergeCell ref="A109:B109"/>
    <mergeCell ref="A110:B110"/>
    <mergeCell ref="A111:B111"/>
  </mergeCells>
  <conditionalFormatting sqref="F2:F3 F5:F126">
    <cfRule type="cellIs" dxfId="54" priority="1" stopIfTrue="1" operator="between">
      <formula>0.009</formula>
      <formula>-0.009</formula>
    </cfRule>
  </conditionalFormatting>
  <pageMargins left="0.7" right="0.7" top="0.75" bottom="0.75" header="0.3" footer="0.3"/>
  <pageSetup paperSize="9" scale="41" orientation="portrait" r:id="rId1"/>
  <headerFooter>
    <oddFooter>&amp;C&amp;1#&amp;"Calibri"&amp;10&amp;K000000PUBLIC</oddFooter>
    <evenFooter>&amp;LPUBLIC</evenFooter>
    <firstFooter>&amp;LPUBLIC</firstFooter>
  </headerFooter>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3"/>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35.44140625" style="7" bestFit="1" customWidth="1"/>
    <col min="4" max="4" width="15.44140625" style="7" bestFit="1" customWidth="1"/>
    <col min="5" max="5" width="23.109375" style="10" customWidth="1"/>
    <col min="6" max="6" width="13.5546875" style="11" bestFit="1" customWidth="1"/>
    <col min="7" max="7" width="9.88671875" style="10" customWidth="1"/>
    <col min="8" max="16384" width="9.109375" style="7"/>
  </cols>
  <sheetData>
    <row r="1" spans="1:7" s="1" customFormat="1" ht="13.8" x14ac:dyDescent="0.2">
      <c r="A1" s="110" t="s">
        <v>9</v>
      </c>
      <c r="B1" s="111"/>
      <c r="C1" s="111"/>
      <c r="D1" s="111"/>
      <c r="E1" s="111"/>
      <c r="F1" s="111"/>
      <c r="G1" s="111"/>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54" t="s">
        <v>6</v>
      </c>
      <c r="F4" s="12" t="s">
        <v>3</v>
      </c>
      <c r="G4" s="12" t="s">
        <v>5</v>
      </c>
    </row>
    <row r="5" spans="1:7" x14ac:dyDescent="0.2">
      <c r="A5" s="16" t="s">
        <v>81</v>
      </c>
      <c r="B5" s="17"/>
      <c r="C5" s="17"/>
      <c r="D5" s="17"/>
      <c r="E5" s="18"/>
      <c r="F5" s="19"/>
      <c r="G5" s="18"/>
    </row>
    <row r="6" spans="1:7" x14ac:dyDescent="0.2">
      <c r="A6" s="20" t="s">
        <v>41</v>
      </c>
      <c r="B6" s="21"/>
      <c r="C6" s="21"/>
      <c r="D6" s="21"/>
      <c r="E6" s="22"/>
      <c r="F6" s="23"/>
      <c r="G6" s="22"/>
    </row>
    <row r="7" spans="1:7" x14ac:dyDescent="0.2">
      <c r="A7" s="21" t="s">
        <v>86</v>
      </c>
      <c r="B7" s="21" t="s">
        <v>85</v>
      </c>
      <c r="C7" s="21" t="s">
        <v>84</v>
      </c>
      <c r="D7" s="24">
        <v>839000</v>
      </c>
      <c r="E7" s="22">
        <v>7986.4409999999998</v>
      </c>
      <c r="F7" s="23">
        <v>5.3131894560158202</v>
      </c>
      <c r="G7" s="22"/>
    </row>
    <row r="8" spans="1:7" x14ac:dyDescent="0.2">
      <c r="A8" s="21" t="s">
        <v>83</v>
      </c>
      <c r="B8" s="21" t="s">
        <v>82</v>
      </c>
      <c r="C8" s="21" t="s">
        <v>84</v>
      </c>
      <c r="D8" s="24">
        <v>506400</v>
      </c>
      <c r="E8" s="22">
        <v>7729.1832000000004</v>
      </c>
      <c r="F8" s="23">
        <v>5.1420419535879196</v>
      </c>
      <c r="G8" s="22"/>
    </row>
    <row r="9" spans="1:7" x14ac:dyDescent="0.2">
      <c r="A9" s="21" t="s">
        <v>88</v>
      </c>
      <c r="B9" s="21" t="s">
        <v>87</v>
      </c>
      <c r="C9" s="21" t="s">
        <v>89</v>
      </c>
      <c r="D9" s="24">
        <v>191263</v>
      </c>
      <c r="E9" s="22">
        <v>5782.9324365000002</v>
      </c>
      <c r="F9" s="23">
        <v>3.8472475595153899</v>
      </c>
      <c r="G9" s="22"/>
    </row>
    <row r="10" spans="1:7" x14ac:dyDescent="0.2">
      <c r="A10" s="21" t="s">
        <v>91</v>
      </c>
      <c r="B10" s="21" t="s">
        <v>90</v>
      </c>
      <c r="C10" s="21" t="s">
        <v>92</v>
      </c>
      <c r="D10" s="24">
        <v>356567</v>
      </c>
      <c r="E10" s="22">
        <v>5118.3410014999999</v>
      </c>
      <c r="F10" s="23">
        <v>3.4051106671248501</v>
      </c>
      <c r="G10" s="22"/>
    </row>
    <row r="11" spans="1:7" x14ac:dyDescent="0.2">
      <c r="A11" s="21" t="s">
        <v>94</v>
      </c>
      <c r="B11" s="21" t="s">
        <v>93</v>
      </c>
      <c r="C11" s="21" t="s">
        <v>84</v>
      </c>
      <c r="D11" s="24">
        <v>403000</v>
      </c>
      <c r="E11" s="22">
        <v>4177.9009999999998</v>
      </c>
      <c r="F11" s="23">
        <v>2.7794582770320302</v>
      </c>
      <c r="G11" s="22"/>
    </row>
    <row r="12" spans="1:7" x14ac:dyDescent="0.2">
      <c r="A12" s="21" t="s">
        <v>96</v>
      </c>
      <c r="B12" s="21" t="s">
        <v>95</v>
      </c>
      <c r="C12" s="21" t="s">
        <v>92</v>
      </c>
      <c r="D12" s="24">
        <v>269300</v>
      </c>
      <c r="E12" s="22">
        <v>3325.3164000000002</v>
      </c>
      <c r="F12" s="23">
        <v>2.2122539982949201</v>
      </c>
      <c r="G12" s="22"/>
    </row>
    <row r="13" spans="1:7" x14ac:dyDescent="0.2">
      <c r="A13" s="21" t="s">
        <v>104</v>
      </c>
      <c r="B13" s="21" t="s">
        <v>103</v>
      </c>
      <c r="C13" s="21" t="s">
        <v>105</v>
      </c>
      <c r="D13" s="24">
        <v>607100</v>
      </c>
      <c r="E13" s="22">
        <v>3277.7329</v>
      </c>
      <c r="F13" s="23">
        <v>2.1805978262302501</v>
      </c>
      <c r="G13" s="22"/>
    </row>
    <row r="14" spans="1:7" x14ac:dyDescent="0.2">
      <c r="A14" s="21" t="s">
        <v>112</v>
      </c>
      <c r="B14" s="21" t="s">
        <v>111</v>
      </c>
      <c r="C14" s="21" t="s">
        <v>113</v>
      </c>
      <c r="D14" s="24">
        <v>1308500</v>
      </c>
      <c r="E14" s="22">
        <v>3213.0217499999999</v>
      </c>
      <c r="F14" s="23">
        <v>2.1375470355380499</v>
      </c>
      <c r="G14" s="22"/>
    </row>
    <row r="15" spans="1:7" x14ac:dyDescent="0.2">
      <c r="A15" s="21" t="s">
        <v>109</v>
      </c>
      <c r="B15" s="21" t="s">
        <v>108</v>
      </c>
      <c r="C15" s="21" t="s">
        <v>110</v>
      </c>
      <c r="D15" s="24">
        <v>492000</v>
      </c>
      <c r="E15" s="22">
        <v>3100.5839999999998</v>
      </c>
      <c r="F15" s="23">
        <v>2.06274487175093</v>
      </c>
      <c r="G15" s="22"/>
    </row>
    <row r="16" spans="1:7" x14ac:dyDescent="0.2">
      <c r="A16" s="21" t="s">
        <v>98</v>
      </c>
      <c r="B16" s="21" t="s">
        <v>97</v>
      </c>
      <c r="C16" s="21" t="s">
        <v>99</v>
      </c>
      <c r="D16" s="24">
        <v>265500</v>
      </c>
      <c r="E16" s="22">
        <v>3076.2157499999998</v>
      </c>
      <c r="F16" s="23">
        <v>2.0465332539650398</v>
      </c>
      <c r="G16" s="22"/>
    </row>
    <row r="17" spans="1:7" x14ac:dyDescent="0.2">
      <c r="A17" s="21" t="s">
        <v>101</v>
      </c>
      <c r="B17" s="21" t="s">
        <v>100</v>
      </c>
      <c r="C17" s="21" t="s">
        <v>102</v>
      </c>
      <c r="D17" s="24">
        <v>129000</v>
      </c>
      <c r="E17" s="22">
        <v>3025.05</v>
      </c>
      <c r="F17" s="23">
        <v>2.0124938960822099</v>
      </c>
      <c r="G17" s="22"/>
    </row>
    <row r="18" spans="1:7" x14ac:dyDescent="0.2">
      <c r="A18" s="21" t="s">
        <v>107</v>
      </c>
      <c r="B18" s="21" t="s">
        <v>106</v>
      </c>
      <c r="C18" s="21" t="s">
        <v>84</v>
      </c>
      <c r="D18" s="24">
        <v>486000</v>
      </c>
      <c r="E18" s="22">
        <v>2908.953</v>
      </c>
      <c r="F18" s="23">
        <v>1.9352573202062799</v>
      </c>
      <c r="G18" s="22"/>
    </row>
    <row r="19" spans="1:7" x14ac:dyDescent="0.2">
      <c r="A19" s="21" t="s">
        <v>120</v>
      </c>
      <c r="B19" s="21" t="s">
        <v>119</v>
      </c>
      <c r="C19" s="21" t="s">
        <v>121</v>
      </c>
      <c r="D19" s="24">
        <v>2113611</v>
      </c>
      <c r="E19" s="22">
        <v>2629.3320840000001</v>
      </c>
      <c r="F19" s="23">
        <v>1.7492321680048599</v>
      </c>
      <c r="G19" s="22"/>
    </row>
    <row r="20" spans="1:7" x14ac:dyDescent="0.2">
      <c r="A20" s="21" t="s">
        <v>115</v>
      </c>
      <c r="B20" s="21" t="s">
        <v>114</v>
      </c>
      <c r="C20" s="21" t="s">
        <v>116</v>
      </c>
      <c r="D20" s="24">
        <v>276600</v>
      </c>
      <c r="E20" s="22">
        <v>2562.4223999999999</v>
      </c>
      <c r="F20" s="23">
        <v>1.70471874487506</v>
      </c>
      <c r="G20" s="22"/>
    </row>
    <row r="21" spans="1:7" x14ac:dyDescent="0.2">
      <c r="A21" s="21" t="s">
        <v>118</v>
      </c>
      <c r="B21" s="21" t="s">
        <v>117</v>
      </c>
      <c r="C21" s="21" t="s">
        <v>84</v>
      </c>
      <c r="D21" s="24">
        <v>177700</v>
      </c>
      <c r="E21" s="22">
        <v>2539.0664499999998</v>
      </c>
      <c r="F21" s="23">
        <v>1.6891805862290299</v>
      </c>
      <c r="G21" s="22"/>
    </row>
    <row r="22" spans="1:7" x14ac:dyDescent="0.2">
      <c r="A22" s="21" t="s">
        <v>135</v>
      </c>
      <c r="B22" s="21" t="s">
        <v>134</v>
      </c>
      <c r="C22" s="21" t="s">
        <v>136</v>
      </c>
      <c r="D22" s="24">
        <v>241600</v>
      </c>
      <c r="E22" s="22">
        <v>2433.5160000000001</v>
      </c>
      <c r="F22" s="23">
        <v>1.61896037950394</v>
      </c>
      <c r="G22" s="22"/>
    </row>
    <row r="23" spans="1:7" x14ac:dyDescent="0.2">
      <c r="A23" s="21" t="s">
        <v>123</v>
      </c>
      <c r="B23" s="21" t="s">
        <v>122</v>
      </c>
      <c r="C23" s="21" t="s">
        <v>124</v>
      </c>
      <c r="D23" s="24">
        <v>1550000</v>
      </c>
      <c r="E23" s="22">
        <v>2143.65</v>
      </c>
      <c r="F23" s="23">
        <v>1.4261194163192701</v>
      </c>
      <c r="G23" s="22"/>
    </row>
    <row r="24" spans="1:7" x14ac:dyDescent="0.2">
      <c r="A24" s="21" t="s">
        <v>138</v>
      </c>
      <c r="B24" s="21" t="s">
        <v>137</v>
      </c>
      <c r="C24" s="21" t="s">
        <v>139</v>
      </c>
      <c r="D24" s="24">
        <v>2088000</v>
      </c>
      <c r="E24" s="22">
        <v>2119.3200000000002</v>
      </c>
      <c r="F24" s="23">
        <v>1.40993324534964</v>
      </c>
      <c r="G24" s="22"/>
    </row>
    <row r="25" spans="1:7" x14ac:dyDescent="0.2">
      <c r="A25" s="21" t="s">
        <v>129</v>
      </c>
      <c r="B25" s="21" t="s">
        <v>128</v>
      </c>
      <c r="C25" s="21" t="s">
        <v>130</v>
      </c>
      <c r="D25" s="24">
        <v>1643000</v>
      </c>
      <c r="E25" s="22">
        <v>2117.8270000000002</v>
      </c>
      <c r="F25" s="23">
        <v>1.40893998792023</v>
      </c>
      <c r="G25" s="22"/>
    </row>
    <row r="26" spans="1:7" x14ac:dyDescent="0.2">
      <c r="A26" s="21" t="s">
        <v>126</v>
      </c>
      <c r="B26" s="21" t="s">
        <v>125</v>
      </c>
      <c r="C26" s="21" t="s">
        <v>127</v>
      </c>
      <c r="D26" s="24">
        <v>366000</v>
      </c>
      <c r="E26" s="22">
        <v>2055.6390000000001</v>
      </c>
      <c r="F26" s="23">
        <v>1.3675677889782101</v>
      </c>
      <c r="G26" s="22"/>
    </row>
    <row r="27" spans="1:7" x14ac:dyDescent="0.2">
      <c r="A27" s="21" t="s">
        <v>132</v>
      </c>
      <c r="B27" s="21" t="s">
        <v>131</v>
      </c>
      <c r="C27" s="21" t="s">
        <v>133</v>
      </c>
      <c r="D27" s="24">
        <v>137300</v>
      </c>
      <c r="E27" s="22">
        <v>1995.5182</v>
      </c>
      <c r="F27" s="23">
        <v>1.3275708490838001</v>
      </c>
      <c r="G27" s="22"/>
    </row>
    <row r="28" spans="1:7" x14ac:dyDescent="0.2">
      <c r="A28" s="21" t="s">
        <v>141</v>
      </c>
      <c r="B28" s="21" t="s">
        <v>140</v>
      </c>
      <c r="C28" s="21" t="s">
        <v>142</v>
      </c>
      <c r="D28" s="24">
        <v>513400</v>
      </c>
      <c r="E28" s="22">
        <v>1850.807</v>
      </c>
      <c r="F28" s="23">
        <v>1.2312979257619601</v>
      </c>
      <c r="G28" s="22"/>
    </row>
    <row r="29" spans="1:7" x14ac:dyDescent="0.2">
      <c r="A29" s="21" t="s">
        <v>146</v>
      </c>
      <c r="B29" s="21" t="s">
        <v>145</v>
      </c>
      <c r="C29" s="21" t="s">
        <v>110</v>
      </c>
      <c r="D29" s="24">
        <v>16400</v>
      </c>
      <c r="E29" s="22">
        <v>1740.1384</v>
      </c>
      <c r="F29" s="23">
        <v>1.1576727354385099</v>
      </c>
      <c r="G29" s="22"/>
    </row>
    <row r="30" spans="1:7" x14ac:dyDescent="0.2">
      <c r="A30" s="21" t="s">
        <v>144</v>
      </c>
      <c r="B30" s="21" t="s">
        <v>143</v>
      </c>
      <c r="C30" s="21" t="s">
        <v>133</v>
      </c>
      <c r="D30" s="24">
        <v>321500</v>
      </c>
      <c r="E30" s="22">
        <v>1713.9165</v>
      </c>
      <c r="F30" s="23">
        <v>1.1402279283465</v>
      </c>
      <c r="G30" s="22"/>
    </row>
    <row r="31" spans="1:7" x14ac:dyDescent="0.2">
      <c r="A31" s="21" t="s">
        <v>148</v>
      </c>
      <c r="B31" s="21" t="s">
        <v>147</v>
      </c>
      <c r="C31" s="21" t="s">
        <v>149</v>
      </c>
      <c r="D31" s="24">
        <v>546100</v>
      </c>
      <c r="E31" s="22">
        <v>1692.09085</v>
      </c>
      <c r="F31" s="23">
        <v>1.1257078419337001</v>
      </c>
      <c r="G31" s="22"/>
    </row>
    <row r="32" spans="1:7" x14ac:dyDescent="0.2">
      <c r="A32" s="21" t="s">
        <v>153</v>
      </c>
      <c r="B32" s="21" t="s">
        <v>152</v>
      </c>
      <c r="C32" s="21" t="s">
        <v>154</v>
      </c>
      <c r="D32" s="24">
        <v>223000</v>
      </c>
      <c r="E32" s="22">
        <v>1597.126</v>
      </c>
      <c r="F32" s="23">
        <v>1.0625299833966999</v>
      </c>
      <c r="G32" s="22"/>
    </row>
    <row r="33" spans="1:7" x14ac:dyDescent="0.2">
      <c r="A33" s="21" t="s">
        <v>156</v>
      </c>
      <c r="B33" s="21" t="s">
        <v>155</v>
      </c>
      <c r="C33" s="21" t="s">
        <v>157</v>
      </c>
      <c r="D33" s="24">
        <v>820000</v>
      </c>
      <c r="E33" s="22">
        <v>1573.17</v>
      </c>
      <c r="F33" s="23">
        <v>1.0465926257416001</v>
      </c>
      <c r="G33" s="22"/>
    </row>
    <row r="34" spans="1:7" x14ac:dyDescent="0.2">
      <c r="A34" s="21" t="s">
        <v>151</v>
      </c>
      <c r="B34" s="21" t="s">
        <v>150</v>
      </c>
      <c r="C34" s="21" t="s">
        <v>92</v>
      </c>
      <c r="D34" s="24">
        <v>126800</v>
      </c>
      <c r="E34" s="22">
        <v>1550.5103999999999</v>
      </c>
      <c r="F34" s="23">
        <v>1.0315177322067299</v>
      </c>
      <c r="G34" s="22"/>
    </row>
    <row r="35" spans="1:7" x14ac:dyDescent="0.2">
      <c r="A35" s="21" t="s">
        <v>159</v>
      </c>
      <c r="B35" s="21" t="s">
        <v>158</v>
      </c>
      <c r="C35" s="21" t="s">
        <v>160</v>
      </c>
      <c r="D35" s="24">
        <v>139000</v>
      </c>
      <c r="E35" s="22">
        <v>1538.5909999999999</v>
      </c>
      <c r="F35" s="23">
        <v>1.02358803856697</v>
      </c>
      <c r="G35" s="22"/>
    </row>
    <row r="36" spans="1:7" x14ac:dyDescent="0.2">
      <c r="A36" s="21" t="s">
        <v>165</v>
      </c>
      <c r="B36" s="21" t="s">
        <v>164</v>
      </c>
      <c r="C36" s="21" t="s">
        <v>124</v>
      </c>
      <c r="D36" s="24">
        <v>76000</v>
      </c>
      <c r="E36" s="22">
        <v>1465.394</v>
      </c>
      <c r="F36" s="23">
        <v>0.97489181347597098</v>
      </c>
      <c r="G36" s="22"/>
    </row>
    <row r="37" spans="1:7" x14ac:dyDescent="0.2">
      <c r="A37" s="21" t="s">
        <v>162</v>
      </c>
      <c r="B37" s="21" t="s">
        <v>161</v>
      </c>
      <c r="C37" s="21" t="s">
        <v>163</v>
      </c>
      <c r="D37" s="24">
        <v>256300</v>
      </c>
      <c r="E37" s="22">
        <v>1451.1705999999999</v>
      </c>
      <c r="F37" s="23">
        <v>0.96542932337447296</v>
      </c>
      <c r="G37" s="22"/>
    </row>
    <row r="38" spans="1:7" x14ac:dyDescent="0.2">
      <c r="A38" s="21" t="s">
        <v>167</v>
      </c>
      <c r="B38" s="21" t="s">
        <v>166</v>
      </c>
      <c r="C38" s="21" t="s">
        <v>168</v>
      </c>
      <c r="D38" s="24">
        <v>343500</v>
      </c>
      <c r="E38" s="22">
        <v>1277.9917499999999</v>
      </c>
      <c r="F38" s="23">
        <v>0.85021754883999101</v>
      </c>
      <c r="G38" s="22"/>
    </row>
    <row r="39" spans="1:7" x14ac:dyDescent="0.2">
      <c r="A39" s="21" t="s">
        <v>170</v>
      </c>
      <c r="B39" s="21" t="s">
        <v>169</v>
      </c>
      <c r="C39" s="21" t="s">
        <v>171</v>
      </c>
      <c r="D39" s="24">
        <v>159700</v>
      </c>
      <c r="E39" s="22">
        <v>1263.3867</v>
      </c>
      <c r="F39" s="23">
        <v>0.84050115606070597</v>
      </c>
      <c r="G39" s="22"/>
    </row>
    <row r="40" spans="1:7" x14ac:dyDescent="0.2">
      <c r="A40" s="21" t="s">
        <v>173</v>
      </c>
      <c r="B40" s="21" t="s">
        <v>172</v>
      </c>
      <c r="C40" s="21" t="s">
        <v>99</v>
      </c>
      <c r="D40" s="24">
        <v>137000</v>
      </c>
      <c r="E40" s="22">
        <v>1200.5309999999999</v>
      </c>
      <c r="F40" s="23">
        <v>0.79868475217185297</v>
      </c>
      <c r="G40" s="22"/>
    </row>
    <row r="41" spans="1:7" x14ac:dyDescent="0.2">
      <c r="A41" s="21" t="s">
        <v>183</v>
      </c>
      <c r="B41" s="21" t="s">
        <v>182</v>
      </c>
      <c r="C41" s="21" t="s">
        <v>184</v>
      </c>
      <c r="D41" s="24">
        <v>34000</v>
      </c>
      <c r="E41" s="22">
        <v>1082.934</v>
      </c>
      <c r="F41" s="23">
        <v>0.72045026193282302</v>
      </c>
      <c r="G41" s="22"/>
    </row>
    <row r="42" spans="1:7" x14ac:dyDescent="0.2">
      <c r="A42" s="21" t="s">
        <v>177</v>
      </c>
      <c r="B42" s="21" t="s">
        <v>176</v>
      </c>
      <c r="C42" s="21" t="s">
        <v>178</v>
      </c>
      <c r="D42" s="24">
        <v>138700</v>
      </c>
      <c r="E42" s="22">
        <v>1061.40175</v>
      </c>
      <c r="F42" s="23">
        <v>0.70612536756945199</v>
      </c>
      <c r="G42" s="22"/>
    </row>
    <row r="43" spans="1:7" x14ac:dyDescent="0.2">
      <c r="A43" s="21" t="s">
        <v>180</v>
      </c>
      <c r="B43" s="21" t="s">
        <v>179</v>
      </c>
      <c r="C43" s="21" t="s">
        <v>181</v>
      </c>
      <c r="D43" s="24">
        <v>71800</v>
      </c>
      <c r="E43" s="22">
        <v>1048.1364000000001</v>
      </c>
      <c r="F43" s="23">
        <v>0.69730024537167201</v>
      </c>
      <c r="G43" s="22"/>
    </row>
    <row r="44" spans="1:7" x14ac:dyDescent="0.2">
      <c r="A44" s="21" t="s">
        <v>175</v>
      </c>
      <c r="B44" s="21" t="s">
        <v>174</v>
      </c>
      <c r="C44" s="21" t="s">
        <v>133</v>
      </c>
      <c r="D44" s="24">
        <v>112100</v>
      </c>
      <c r="E44" s="22">
        <v>1047.96685</v>
      </c>
      <c r="F44" s="23">
        <v>0.697187447784828</v>
      </c>
      <c r="G44" s="22"/>
    </row>
    <row r="45" spans="1:7" x14ac:dyDescent="0.2">
      <c r="A45" s="21" t="s">
        <v>186</v>
      </c>
      <c r="B45" s="21" t="s">
        <v>185</v>
      </c>
      <c r="C45" s="21" t="s">
        <v>187</v>
      </c>
      <c r="D45" s="24">
        <v>38944</v>
      </c>
      <c r="E45" s="22">
        <v>1011.784592</v>
      </c>
      <c r="F45" s="23">
        <v>0.67311625115288098</v>
      </c>
      <c r="G45" s="22"/>
    </row>
    <row r="46" spans="1:7" x14ac:dyDescent="0.2">
      <c r="A46" s="21" t="s">
        <v>191</v>
      </c>
      <c r="B46" s="21" t="s">
        <v>190</v>
      </c>
      <c r="C46" s="21" t="s">
        <v>102</v>
      </c>
      <c r="D46" s="24">
        <v>377600</v>
      </c>
      <c r="E46" s="22">
        <v>962.69119999999998</v>
      </c>
      <c r="F46" s="23">
        <v>0.64045558381251599</v>
      </c>
      <c r="G46" s="22"/>
    </row>
    <row r="47" spans="1:7" x14ac:dyDescent="0.2">
      <c r="A47" s="21" t="s">
        <v>189</v>
      </c>
      <c r="B47" s="21" t="s">
        <v>188</v>
      </c>
      <c r="C47" s="21" t="s">
        <v>168</v>
      </c>
      <c r="D47" s="24">
        <v>11500</v>
      </c>
      <c r="E47" s="22">
        <v>949.30775000000006</v>
      </c>
      <c r="F47" s="23">
        <v>0.63155189249054799</v>
      </c>
      <c r="G47" s="22"/>
    </row>
    <row r="48" spans="1:7" x14ac:dyDescent="0.2">
      <c r="A48" s="21" t="s">
        <v>193</v>
      </c>
      <c r="B48" s="21" t="s">
        <v>192</v>
      </c>
      <c r="C48" s="21" t="s">
        <v>149</v>
      </c>
      <c r="D48" s="24">
        <v>106300</v>
      </c>
      <c r="E48" s="22">
        <v>917.68790000000001</v>
      </c>
      <c r="F48" s="23">
        <v>0.61051595750764298</v>
      </c>
      <c r="G48" s="22"/>
    </row>
    <row r="49" spans="1:9" x14ac:dyDescent="0.2">
      <c r="A49" s="21" t="s">
        <v>195</v>
      </c>
      <c r="B49" s="21" t="s">
        <v>194</v>
      </c>
      <c r="C49" s="21" t="s">
        <v>105</v>
      </c>
      <c r="D49" s="24">
        <v>308982</v>
      </c>
      <c r="E49" s="22">
        <v>692.11968000000002</v>
      </c>
      <c r="F49" s="23">
        <v>0.46045077977500198</v>
      </c>
      <c r="G49" s="22"/>
    </row>
    <row r="50" spans="1:9" x14ac:dyDescent="0.2">
      <c r="A50" s="21" t="s">
        <v>197</v>
      </c>
      <c r="B50" s="21" t="s">
        <v>196</v>
      </c>
      <c r="C50" s="21" t="s">
        <v>139</v>
      </c>
      <c r="D50" s="24">
        <v>55000</v>
      </c>
      <c r="E50" s="22">
        <v>394.73500000000001</v>
      </c>
      <c r="F50" s="23">
        <v>0.26260781741459099</v>
      </c>
      <c r="G50" s="22"/>
    </row>
    <row r="51" spans="1:9" x14ac:dyDescent="0.2">
      <c r="A51" s="20" t="s">
        <v>25</v>
      </c>
      <c r="B51" s="20"/>
      <c r="C51" s="20"/>
      <c r="D51" s="20"/>
      <c r="E51" s="25">
        <f>SUM(E7:E50)</f>
        <v>102401.55289400005</v>
      </c>
      <c r="F51" s="26">
        <f>SUM(F7:F50)</f>
        <v>68.125320291735335</v>
      </c>
      <c r="G51" s="25"/>
      <c r="H51" s="14"/>
      <c r="I51" s="14"/>
    </row>
    <row r="52" spans="1:9" x14ac:dyDescent="0.2">
      <c r="A52" s="21"/>
      <c r="B52" s="21"/>
      <c r="C52" s="21"/>
      <c r="D52" s="21"/>
      <c r="E52" s="22"/>
      <c r="F52" s="23"/>
      <c r="G52" s="22"/>
    </row>
    <row r="53" spans="1:9" x14ac:dyDescent="0.2">
      <c r="A53" s="20" t="s">
        <v>1283</v>
      </c>
      <c r="B53" s="21"/>
      <c r="C53" s="21"/>
      <c r="D53" s="21"/>
      <c r="E53" s="22"/>
      <c r="F53" s="23"/>
      <c r="G53" s="22"/>
    </row>
    <row r="54" spans="1:9" x14ac:dyDescent="0.2">
      <c r="A54" s="21"/>
      <c r="B54" s="21" t="s">
        <v>255</v>
      </c>
      <c r="C54" s="21" t="s">
        <v>171</v>
      </c>
      <c r="D54" s="24">
        <v>27500</v>
      </c>
      <c r="E54" s="22">
        <v>2.7499999999999998E-3</v>
      </c>
      <c r="F54" s="23">
        <v>1.8295096657000899E-6</v>
      </c>
      <c r="G54" s="22"/>
    </row>
    <row r="55" spans="1:9" x14ac:dyDescent="0.2">
      <c r="A55" s="21" t="s">
        <v>257</v>
      </c>
      <c r="B55" s="21" t="s">
        <v>256</v>
      </c>
      <c r="C55" s="21" t="s">
        <v>160</v>
      </c>
      <c r="D55" s="24">
        <v>27000</v>
      </c>
      <c r="E55" s="22">
        <v>2.7000000000000001E-3</v>
      </c>
      <c r="F55" s="23">
        <v>1.7962458535964499E-6</v>
      </c>
      <c r="G55" s="22"/>
    </row>
    <row r="56" spans="1:9" x14ac:dyDescent="0.2">
      <c r="A56" s="20" t="s">
        <v>25</v>
      </c>
      <c r="B56" s="20"/>
      <c r="C56" s="20"/>
      <c r="D56" s="20"/>
      <c r="E56" s="25">
        <f>SUM(E53:E55)</f>
        <v>5.45E-3</v>
      </c>
      <c r="F56" s="26">
        <f>SUM(F53:F55)</f>
        <v>3.6257555192965397E-6</v>
      </c>
      <c r="G56" s="25"/>
      <c r="H56" s="14"/>
      <c r="I56" s="14"/>
    </row>
    <row r="57" spans="1:9" x14ac:dyDescent="0.2">
      <c r="A57" s="21"/>
      <c r="B57" s="21"/>
      <c r="C57" s="21"/>
      <c r="D57" s="21"/>
      <c r="E57" s="22"/>
      <c r="F57" s="23"/>
      <c r="G57" s="22"/>
    </row>
    <row r="58" spans="1:9" x14ac:dyDescent="0.2">
      <c r="A58" s="20" t="s">
        <v>24</v>
      </c>
      <c r="B58" s="21"/>
      <c r="C58" s="21"/>
      <c r="D58" s="21"/>
      <c r="E58" s="22"/>
      <c r="F58" s="23"/>
      <c r="G58" s="22"/>
    </row>
    <row r="59" spans="1:9" x14ac:dyDescent="0.2">
      <c r="A59" s="20" t="s">
        <v>41</v>
      </c>
      <c r="B59" s="21"/>
      <c r="C59" s="21"/>
      <c r="D59" s="21"/>
      <c r="E59" s="22"/>
      <c r="F59" s="23"/>
      <c r="G59" s="22"/>
    </row>
    <row r="60" spans="1:9" x14ac:dyDescent="0.2">
      <c r="A60" s="21" t="s">
        <v>259</v>
      </c>
      <c r="B60" s="21" t="s">
        <v>258</v>
      </c>
      <c r="C60" s="21" t="s">
        <v>72</v>
      </c>
      <c r="D60" s="24">
        <v>4000</v>
      </c>
      <c r="E60" s="22">
        <v>4065.8242623000001</v>
      </c>
      <c r="F60" s="23">
        <v>2.7048962861511998</v>
      </c>
      <c r="G60" s="22">
        <v>7.54</v>
      </c>
    </row>
    <row r="61" spans="1:9" x14ac:dyDescent="0.2">
      <c r="A61" s="21" t="s">
        <v>203</v>
      </c>
      <c r="B61" s="21" t="s">
        <v>202</v>
      </c>
      <c r="C61" s="21" t="s">
        <v>71</v>
      </c>
      <c r="D61" s="24">
        <v>3500</v>
      </c>
      <c r="E61" s="22">
        <v>3503.8061066</v>
      </c>
      <c r="F61" s="23">
        <v>2.3309989595504401</v>
      </c>
      <c r="G61" s="22">
        <v>7.7</v>
      </c>
    </row>
    <row r="62" spans="1:9" x14ac:dyDescent="0.2">
      <c r="A62" s="21" t="s">
        <v>199</v>
      </c>
      <c r="B62" s="21" t="s">
        <v>198</v>
      </c>
      <c r="C62" s="21" t="s">
        <v>71</v>
      </c>
      <c r="D62" s="24">
        <v>300</v>
      </c>
      <c r="E62" s="22">
        <v>3100.0563934000002</v>
      </c>
      <c r="F62" s="23">
        <v>2.0623938676147899</v>
      </c>
      <c r="G62" s="22">
        <v>7.8888999999999996</v>
      </c>
    </row>
    <row r="63" spans="1:9" x14ac:dyDescent="0.2">
      <c r="A63" s="21" t="s">
        <v>201</v>
      </c>
      <c r="B63" s="21" t="s">
        <v>200</v>
      </c>
      <c r="C63" s="21" t="s">
        <v>71</v>
      </c>
      <c r="D63" s="24">
        <v>2000</v>
      </c>
      <c r="E63" s="22">
        <v>2056.3268524999999</v>
      </c>
      <c r="F63" s="23">
        <v>1.3680254009045101</v>
      </c>
      <c r="G63" s="22">
        <v>8.1236999999999995</v>
      </c>
    </row>
    <row r="64" spans="1:9" x14ac:dyDescent="0.2">
      <c r="A64" s="21" t="s">
        <v>261</v>
      </c>
      <c r="B64" s="21" t="s">
        <v>260</v>
      </c>
      <c r="C64" s="21" t="s">
        <v>71</v>
      </c>
      <c r="D64" s="24">
        <v>200</v>
      </c>
      <c r="E64" s="22">
        <v>2019.3063606999999</v>
      </c>
      <c r="F64" s="23">
        <v>1.3433965472401199</v>
      </c>
      <c r="G64" s="22">
        <v>7.7949999999999999</v>
      </c>
    </row>
    <row r="65" spans="1:9" x14ac:dyDescent="0.2">
      <c r="A65" s="21" t="s">
        <v>263</v>
      </c>
      <c r="B65" s="21" t="s">
        <v>262</v>
      </c>
      <c r="C65" s="21" t="s">
        <v>71</v>
      </c>
      <c r="D65" s="24">
        <v>150</v>
      </c>
      <c r="E65" s="22">
        <v>1524.3367212999999</v>
      </c>
      <c r="F65" s="23">
        <v>1.0141050055999801</v>
      </c>
      <c r="G65" s="22">
        <v>7.9050000000000002</v>
      </c>
    </row>
    <row r="66" spans="1:9" x14ac:dyDescent="0.2">
      <c r="A66" s="20" t="s">
        <v>25</v>
      </c>
      <c r="B66" s="20"/>
      <c r="C66" s="20"/>
      <c r="D66" s="20"/>
      <c r="E66" s="25">
        <f>SUM(E59:E65)</f>
        <v>16269.656696800001</v>
      </c>
      <c r="F66" s="26">
        <f>SUM(F59:F65)</f>
        <v>10.82381606706104</v>
      </c>
      <c r="G66" s="25"/>
      <c r="H66" s="14"/>
      <c r="I66" s="14"/>
    </row>
    <row r="67" spans="1:9" x14ac:dyDescent="0.2">
      <c r="A67" s="21"/>
      <c r="B67" s="21"/>
      <c r="C67" s="21"/>
      <c r="D67" s="21"/>
      <c r="E67" s="22"/>
      <c r="F67" s="23"/>
      <c r="G67" s="22"/>
    </row>
    <row r="68" spans="1:9" x14ac:dyDescent="0.2">
      <c r="A68" s="20" t="s">
        <v>43</v>
      </c>
      <c r="B68" s="21"/>
      <c r="C68" s="21"/>
      <c r="D68" s="21"/>
      <c r="E68" s="22"/>
      <c r="F68" s="23"/>
      <c r="G68" s="22"/>
    </row>
    <row r="69" spans="1:9" x14ac:dyDescent="0.2">
      <c r="A69" s="20" t="s">
        <v>44</v>
      </c>
      <c r="B69" s="21"/>
      <c r="C69" s="21"/>
      <c r="D69" s="21"/>
      <c r="E69" s="22"/>
      <c r="F69" s="23"/>
      <c r="G69" s="22"/>
    </row>
    <row r="70" spans="1:9" x14ac:dyDescent="0.2">
      <c r="A70" s="21" t="s">
        <v>45</v>
      </c>
      <c r="B70" s="21" t="s">
        <v>1298</v>
      </c>
      <c r="C70" s="21" t="s">
        <v>46</v>
      </c>
      <c r="D70" s="24">
        <v>700</v>
      </c>
      <c r="E70" s="22">
        <v>3389.7710000000002</v>
      </c>
      <c r="F70" s="23">
        <v>2.2551341123672199</v>
      </c>
      <c r="G70" s="22">
        <v>7.1501000000000001</v>
      </c>
    </row>
    <row r="71" spans="1:9" x14ac:dyDescent="0.2">
      <c r="A71" s="21" t="s">
        <v>205</v>
      </c>
      <c r="B71" s="21" t="s">
        <v>204</v>
      </c>
      <c r="C71" s="21" t="s">
        <v>47</v>
      </c>
      <c r="D71" s="24">
        <v>400</v>
      </c>
      <c r="E71" s="22">
        <v>1936.5319999999999</v>
      </c>
      <c r="F71" s="23">
        <v>1.28832873161365</v>
      </c>
      <c r="G71" s="22">
        <v>7.25</v>
      </c>
    </row>
    <row r="72" spans="1:9" x14ac:dyDescent="0.2">
      <c r="A72" s="20" t="s">
        <v>25</v>
      </c>
      <c r="B72" s="20"/>
      <c r="C72" s="20"/>
      <c r="D72" s="20"/>
      <c r="E72" s="25">
        <f>SUM(E69:E71)</f>
        <v>5326.3029999999999</v>
      </c>
      <c r="F72" s="26">
        <f>SUM(F69:F71)</f>
        <v>3.54346284398087</v>
      </c>
      <c r="G72" s="25"/>
      <c r="H72" s="14"/>
      <c r="I72" s="14"/>
    </row>
    <row r="73" spans="1:9" x14ac:dyDescent="0.2">
      <c r="A73" s="21"/>
      <c r="B73" s="21"/>
      <c r="C73" s="21"/>
      <c r="D73" s="21"/>
      <c r="E73" s="22"/>
      <c r="F73" s="23"/>
      <c r="G73" s="22"/>
    </row>
    <row r="74" spans="1:9" x14ac:dyDescent="0.2">
      <c r="A74" s="20" t="s">
        <v>54</v>
      </c>
      <c r="B74" s="21"/>
      <c r="C74" s="21"/>
      <c r="D74" s="21"/>
      <c r="E74" s="22"/>
      <c r="F74" s="23"/>
      <c r="G74" s="22"/>
    </row>
    <row r="75" spans="1:9" x14ac:dyDescent="0.2">
      <c r="A75" s="21" t="s">
        <v>56</v>
      </c>
      <c r="B75" s="21" t="s">
        <v>55</v>
      </c>
      <c r="C75" s="21" t="s">
        <v>47</v>
      </c>
      <c r="D75" s="24">
        <v>700</v>
      </c>
      <c r="E75" s="22">
        <v>3378.7565</v>
      </c>
      <c r="F75" s="23">
        <v>2.2478064271989102</v>
      </c>
      <c r="G75" s="22">
        <v>7.7500999999999998</v>
      </c>
    </row>
    <row r="76" spans="1:9" x14ac:dyDescent="0.2">
      <c r="A76" s="21" t="s">
        <v>207</v>
      </c>
      <c r="B76" s="21" t="s">
        <v>206</v>
      </c>
      <c r="C76" s="21" t="s">
        <v>47</v>
      </c>
      <c r="D76" s="24">
        <v>400</v>
      </c>
      <c r="E76" s="22">
        <v>1929.9760000000001</v>
      </c>
      <c r="F76" s="23">
        <v>1.2839671805706201</v>
      </c>
      <c r="G76" s="22">
        <v>7.6551</v>
      </c>
    </row>
    <row r="77" spans="1:9" x14ac:dyDescent="0.2">
      <c r="A77" s="20" t="s">
        <v>25</v>
      </c>
      <c r="B77" s="20"/>
      <c r="C77" s="20"/>
      <c r="D77" s="20"/>
      <c r="E77" s="25">
        <f>SUM(E74:E76)</f>
        <v>5308.7325000000001</v>
      </c>
      <c r="F77" s="26">
        <f>SUM(F74:F76)</f>
        <v>3.5317736077695301</v>
      </c>
      <c r="G77" s="25"/>
      <c r="H77" s="14"/>
      <c r="I77" s="14"/>
    </row>
    <row r="78" spans="1:9" x14ac:dyDescent="0.2">
      <c r="A78" s="21"/>
      <c r="B78" s="21"/>
      <c r="C78" s="21"/>
      <c r="D78" s="21"/>
      <c r="E78" s="22"/>
      <c r="F78" s="23"/>
      <c r="G78" s="22"/>
    </row>
    <row r="79" spans="1:9" x14ac:dyDescent="0.2">
      <c r="A79" s="20" t="s">
        <v>62</v>
      </c>
      <c r="B79" s="21"/>
      <c r="C79" s="21"/>
      <c r="D79" s="21"/>
      <c r="E79" s="22"/>
      <c r="F79" s="23"/>
      <c r="G79" s="22"/>
    </row>
    <row r="80" spans="1:9" x14ac:dyDescent="0.2">
      <c r="A80" s="21" t="s">
        <v>66</v>
      </c>
      <c r="B80" s="21" t="s">
        <v>1189</v>
      </c>
      <c r="C80" s="21" t="s">
        <v>65</v>
      </c>
      <c r="D80" s="24">
        <v>6600000</v>
      </c>
      <c r="E80" s="22">
        <v>6530.1767667000004</v>
      </c>
      <c r="F80" s="23">
        <v>4.3443714594210299</v>
      </c>
      <c r="G80" s="22">
        <v>7.3875101060124999</v>
      </c>
    </row>
    <row r="81" spans="1:9" x14ac:dyDescent="0.2">
      <c r="A81" s="21" t="s">
        <v>64</v>
      </c>
      <c r="B81" s="21" t="s">
        <v>63</v>
      </c>
      <c r="C81" s="21" t="s">
        <v>65</v>
      </c>
      <c r="D81" s="24">
        <v>5000000</v>
      </c>
      <c r="E81" s="22">
        <v>4898.7372222000004</v>
      </c>
      <c r="F81" s="23">
        <v>3.2590134900871699</v>
      </c>
      <c r="G81" s="22">
        <v>7.3937189895125002</v>
      </c>
    </row>
    <row r="82" spans="1:9" x14ac:dyDescent="0.2">
      <c r="A82" s="21" t="s">
        <v>209</v>
      </c>
      <c r="B82" s="21" t="s">
        <v>208</v>
      </c>
      <c r="C82" s="21" t="s">
        <v>65</v>
      </c>
      <c r="D82" s="24">
        <v>4000000</v>
      </c>
      <c r="E82" s="22">
        <v>3918.8475555999999</v>
      </c>
      <c r="F82" s="23">
        <v>2.60711617504559</v>
      </c>
      <c r="G82" s="22">
        <v>7.3919881300499899</v>
      </c>
    </row>
    <row r="83" spans="1:9" x14ac:dyDescent="0.2">
      <c r="A83" s="21" t="s">
        <v>68</v>
      </c>
      <c r="B83" s="21" t="s">
        <v>67</v>
      </c>
      <c r="C83" s="21" t="s">
        <v>65</v>
      </c>
      <c r="D83" s="24">
        <v>20000</v>
      </c>
      <c r="E83" s="22">
        <v>20.49954</v>
      </c>
      <c r="F83" s="23">
        <v>1.36378569354202E-2</v>
      </c>
      <c r="G83" s="22">
        <v>7.3730063945125002</v>
      </c>
    </row>
    <row r="84" spans="1:9" x14ac:dyDescent="0.2">
      <c r="A84" s="20" t="s">
        <v>25</v>
      </c>
      <c r="B84" s="20"/>
      <c r="C84" s="20"/>
      <c r="D84" s="20"/>
      <c r="E84" s="25">
        <f>SUM(E80:E83)</f>
        <v>15368.2610845</v>
      </c>
      <c r="F84" s="26">
        <f>SUM(F80:F83)</f>
        <v>10.22413898148921</v>
      </c>
      <c r="G84" s="25"/>
      <c r="H84" s="14"/>
      <c r="I84" s="14"/>
    </row>
    <row r="85" spans="1:9" x14ac:dyDescent="0.2">
      <c r="A85" s="21"/>
      <c r="B85" s="21"/>
      <c r="C85" s="21"/>
      <c r="D85" s="21"/>
      <c r="E85" s="22"/>
      <c r="F85" s="23"/>
      <c r="G85" s="22"/>
    </row>
    <row r="86" spans="1:9" x14ac:dyDescent="0.2">
      <c r="A86" s="20" t="s">
        <v>26</v>
      </c>
      <c r="B86" s="20"/>
      <c r="C86" s="20"/>
      <c r="D86" s="20"/>
      <c r="E86" s="25">
        <f>E51+E56+E66+E72+E77+E84</f>
        <v>144674.51162530005</v>
      </c>
      <c r="F86" s="26">
        <f>F51+F56+F66+F72+F77+F84</f>
        <v>96.248515417791509</v>
      </c>
      <c r="G86" s="25"/>
      <c r="H86" s="14"/>
      <c r="I86" s="14"/>
    </row>
    <row r="87" spans="1:9" x14ac:dyDescent="0.2">
      <c r="A87" s="20"/>
      <c r="B87" s="20"/>
      <c r="C87" s="20"/>
      <c r="D87" s="20"/>
      <c r="E87" s="25"/>
      <c r="F87" s="26"/>
      <c r="G87" s="25"/>
      <c r="H87" s="14"/>
      <c r="I87" s="14"/>
    </row>
    <row r="88" spans="1:9" x14ac:dyDescent="0.2">
      <c r="A88" s="20" t="s">
        <v>28</v>
      </c>
      <c r="B88" s="20"/>
      <c r="C88" s="20"/>
      <c r="D88" s="20"/>
      <c r="E88" s="25">
        <f>E90-(E51+E56+E66+E72+E77+E84)</f>
        <v>5638.9877541999449</v>
      </c>
      <c r="F88" s="26">
        <f>F90-(F51+F56+F66+F72+F77+F84)</f>
        <v>3.7514845822084908</v>
      </c>
      <c r="G88" s="25"/>
      <c r="H88" s="14"/>
      <c r="I88" s="14"/>
    </row>
    <row r="89" spans="1:9" x14ac:dyDescent="0.2">
      <c r="A89" s="20"/>
      <c r="B89" s="20"/>
      <c r="C89" s="20"/>
      <c r="D89" s="20"/>
      <c r="E89" s="25"/>
      <c r="F89" s="26"/>
      <c r="G89" s="25"/>
      <c r="H89" s="14"/>
      <c r="I89" s="14"/>
    </row>
    <row r="90" spans="1:9" x14ac:dyDescent="0.2">
      <c r="A90" s="27" t="s">
        <v>27</v>
      </c>
      <c r="B90" s="27"/>
      <c r="C90" s="27"/>
      <c r="D90" s="27"/>
      <c r="E90" s="28">
        <v>150313.49937949999</v>
      </c>
      <c r="F90" s="29">
        <v>100</v>
      </c>
      <c r="G90" s="28"/>
      <c r="H90" s="14"/>
      <c r="I90" s="14"/>
    </row>
    <row r="91" spans="1:9" x14ac:dyDescent="0.2">
      <c r="A91" s="7" t="s">
        <v>1194</v>
      </c>
      <c r="B91" s="14"/>
      <c r="C91" s="14"/>
      <c r="D91" s="14"/>
      <c r="E91" s="73"/>
      <c r="F91" s="15" t="s">
        <v>29</v>
      </c>
      <c r="G91" s="73"/>
      <c r="H91" s="14"/>
      <c r="I91" s="14"/>
    </row>
    <row r="93" spans="1:9" x14ac:dyDescent="0.2">
      <c r="A93" s="14" t="s">
        <v>58</v>
      </c>
    </row>
    <row r="94" spans="1:9" x14ac:dyDescent="0.2">
      <c r="A94" s="14" t="s">
        <v>30</v>
      </c>
    </row>
    <row r="95" spans="1:9" x14ac:dyDescent="0.2">
      <c r="A95" s="14" t="s">
        <v>42</v>
      </c>
    </row>
    <row r="97" spans="1:4" x14ac:dyDescent="0.2">
      <c r="A97" s="14" t="s">
        <v>31</v>
      </c>
    </row>
    <row r="98" spans="1:4" x14ac:dyDescent="0.2">
      <c r="A98" s="14" t="s">
        <v>32</v>
      </c>
    </row>
    <row r="99" spans="1:4" x14ac:dyDescent="0.2">
      <c r="A99" s="14" t="s">
        <v>33</v>
      </c>
      <c r="B99" s="14"/>
      <c r="C99" s="30" t="s">
        <v>34</v>
      </c>
      <c r="D99" s="14" t="s">
        <v>845</v>
      </c>
    </row>
    <row r="100" spans="1:4" x14ac:dyDescent="0.2">
      <c r="A100" s="7" t="s">
        <v>69</v>
      </c>
      <c r="C100" s="31">
        <v>179.37180000000001</v>
      </c>
      <c r="D100" s="31">
        <v>206.4204</v>
      </c>
    </row>
    <row r="101" spans="1:4" x14ac:dyDescent="0.2">
      <c r="A101" s="7" t="s">
        <v>77</v>
      </c>
      <c r="C101" s="31">
        <v>24.481200000000001</v>
      </c>
      <c r="D101" s="31">
        <v>25.962</v>
      </c>
    </row>
    <row r="102" spans="1:4" x14ac:dyDescent="0.2">
      <c r="A102" s="7" t="s">
        <v>70</v>
      </c>
      <c r="C102" s="31">
        <v>199.96719999999999</v>
      </c>
      <c r="D102" s="31">
        <v>231.51580000000001</v>
      </c>
    </row>
    <row r="103" spans="1:4" x14ac:dyDescent="0.2">
      <c r="A103" s="7" t="s">
        <v>78</v>
      </c>
      <c r="C103" s="31">
        <v>28.620699999999999</v>
      </c>
      <c r="D103" s="31">
        <v>30.358699999999999</v>
      </c>
    </row>
    <row r="104" spans="1:4" x14ac:dyDescent="0.2">
      <c r="C104" s="31"/>
      <c r="D104" s="31"/>
    </row>
    <row r="105" spans="1:4" x14ac:dyDescent="0.2">
      <c r="A105" s="7" t="s">
        <v>1329</v>
      </c>
      <c r="C105" s="31"/>
      <c r="D105" s="31"/>
    </row>
    <row r="107" spans="1:4" x14ac:dyDescent="0.2">
      <c r="A107" s="14" t="s">
        <v>36</v>
      </c>
    </row>
    <row r="108" spans="1:4" x14ac:dyDescent="0.2">
      <c r="A108" s="112" t="s">
        <v>59</v>
      </c>
      <c r="B108" s="113"/>
      <c r="C108" s="35" t="s">
        <v>60</v>
      </c>
    </row>
    <row r="109" spans="1:4" x14ac:dyDescent="0.2">
      <c r="A109" s="108" t="s">
        <v>77</v>
      </c>
      <c r="B109" s="109"/>
      <c r="C109" s="36">
        <v>2</v>
      </c>
    </row>
    <row r="110" spans="1:4" x14ac:dyDescent="0.2">
      <c r="A110" s="108" t="s">
        <v>78</v>
      </c>
      <c r="B110" s="109"/>
      <c r="C110" s="36">
        <v>2.5</v>
      </c>
    </row>
    <row r="111" spans="1:4" x14ac:dyDescent="0.2">
      <c r="A111" s="7" t="s">
        <v>61</v>
      </c>
    </row>
    <row r="112" spans="1:4" x14ac:dyDescent="0.2">
      <c r="A112" s="7" t="s">
        <v>35</v>
      </c>
    </row>
    <row r="114" spans="1:5" x14ac:dyDescent="0.2">
      <c r="A114" s="14" t="s">
        <v>38</v>
      </c>
      <c r="D114" s="32">
        <v>0.34434222660858699</v>
      </c>
    </row>
    <row r="116" spans="1:5" x14ac:dyDescent="0.2">
      <c r="A116" s="14" t="s">
        <v>1193</v>
      </c>
      <c r="D116" s="33">
        <v>1.95227652139611</v>
      </c>
      <c r="E116" s="10" t="s">
        <v>39</v>
      </c>
    </row>
    <row r="118" spans="1:5" x14ac:dyDescent="0.2">
      <c r="A118" s="14" t="s">
        <v>40</v>
      </c>
      <c r="D118" s="30">
        <v>1</v>
      </c>
    </row>
    <row r="119" spans="1:5" x14ac:dyDescent="0.2">
      <c r="A119" s="7" t="s">
        <v>840</v>
      </c>
      <c r="D119" s="30"/>
    </row>
    <row r="120" spans="1:5" x14ac:dyDescent="0.2">
      <c r="A120" s="97" t="s">
        <v>1332</v>
      </c>
      <c r="D120" s="30"/>
    </row>
    <row r="122" spans="1:5" x14ac:dyDescent="0.2">
      <c r="A122" s="59" t="s">
        <v>1296</v>
      </c>
    </row>
    <row r="124" spans="1:5" x14ac:dyDescent="0.2">
      <c r="A124" s="14" t="s">
        <v>1297</v>
      </c>
    </row>
    <row r="125" spans="1:5" x14ac:dyDescent="0.2">
      <c r="A125" s="14"/>
    </row>
    <row r="126" spans="1:5" x14ac:dyDescent="0.2">
      <c r="A126" s="51" t="s">
        <v>808</v>
      </c>
    </row>
    <row r="127" spans="1:5" x14ac:dyDescent="0.2">
      <c r="A127" s="52"/>
    </row>
    <row r="128" spans="1:5"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1" t="s">
        <v>811</v>
      </c>
    </row>
    <row r="140" spans="1:1" x14ac:dyDescent="0.2">
      <c r="A140" s="53"/>
    </row>
    <row r="141" spans="1:1" x14ac:dyDescent="0.2">
      <c r="A141" s="51" t="s">
        <v>809</v>
      </c>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3"/>
    </row>
    <row r="153" spans="1:1" x14ac:dyDescent="0.2">
      <c r="A153" s="53"/>
    </row>
  </sheetData>
  <mergeCells count="4">
    <mergeCell ref="A1:G1"/>
    <mergeCell ref="A108:B108"/>
    <mergeCell ref="A109:B109"/>
    <mergeCell ref="A110:B110"/>
  </mergeCells>
  <conditionalFormatting sqref="F2:F3 F256:F65543">
    <cfRule type="cellIs" dxfId="53" priority="3" stopIfTrue="1" operator="between">
      <formula>0.009</formula>
      <formula>-0.009</formula>
    </cfRule>
  </conditionalFormatting>
  <conditionalFormatting sqref="F5:F156">
    <cfRule type="cellIs" dxfId="52" priority="1" stopIfTrue="1" operator="between">
      <formula>0.009</formula>
      <formula>-0.009</formula>
    </cfRule>
  </conditionalFormatting>
  <hyperlinks>
    <hyperlink ref="A120" r:id="rId1" display="https://www.franklintempletonindia.com/download/en-in/valuation-policy/f5b41266-40b4-4c9f-9aa8-c9cef9e3ecd2/additional-disclosure-valuation-policy-ixahxj0q-en-in.pdf" xr:uid="{F850A30C-DE4F-473B-9B9A-DA3BEEE90FAF}"/>
  </hyperlinks>
  <pageMargins left="0.7" right="0.7" top="0.75" bottom="0.75" header="0.3" footer="0.3"/>
  <pageSetup paperSize="9" scale="43"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2"/>
  <sheetViews>
    <sheetView view="pageBreakPreview" zoomScaleNormal="70" zoomScaleSheetLayoutView="100" workbookViewId="0">
      <selection sqref="A1:I1"/>
    </sheetView>
  </sheetViews>
  <sheetFormatPr defaultColWidth="9.109375" defaultRowHeight="10.199999999999999" x14ac:dyDescent="0.2"/>
  <cols>
    <col min="1" max="1" width="38.6640625" style="7" bestFit="1" customWidth="1"/>
    <col min="2" max="2" width="36.44140625" style="7" bestFit="1" customWidth="1"/>
    <col min="3" max="3" width="35.44140625" style="7" bestFit="1" customWidth="1"/>
    <col min="4" max="4" width="15.44140625" style="7" bestFit="1" customWidth="1"/>
    <col min="5" max="5" width="23.109375" style="10" customWidth="1"/>
    <col min="6" max="6" width="17.5546875" style="11" customWidth="1"/>
    <col min="7" max="7" width="18.88671875" style="10" customWidth="1"/>
    <col min="8" max="8" width="14" style="7" customWidth="1"/>
    <col min="9" max="16384" width="9.109375" style="7"/>
  </cols>
  <sheetData>
    <row r="1" spans="1:11" s="1" customFormat="1" ht="15" customHeight="1" x14ac:dyDescent="0.2">
      <c r="A1" s="110" t="s">
        <v>10</v>
      </c>
      <c r="B1" s="111"/>
      <c r="C1" s="111"/>
      <c r="D1" s="111"/>
      <c r="E1" s="111"/>
      <c r="F1" s="111"/>
      <c r="G1" s="111"/>
      <c r="H1" s="111"/>
      <c r="I1" s="111"/>
    </row>
    <row r="2" spans="1:11" s="1" customFormat="1" ht="11.4" x14ac:dyDescent="0.2">
      <c r="E2" s="5"/>
      <c r="F2" s="9"/>
      <c r="G2" s="10"/>
    </row>
    <row r="3" spans="1:11" s="1" customFormat="1" ht="12" x14ac:dyDescent="0.2">
      <c r="A3" s="8" t="s">
        <v>7</v>
      </c>
      <c r="B3" s="2"/>
      <c r="C3" s="3"/>
      <c r="D3" s="3"/>
      <c r="E3" s="4"/>
      <c r="F3" s="9"/>
      <c r="G3" s="10"/>
    </row>
    <row r="4" spans="1:11" s="1" customFormat="1" ht="51" x14ac:dyDescent="0.25">
      <c r="A4" s="37" t="s">
        <v>2</v>
      </c>
      <c r="B4" s="37" t="s">
        <v>0</v>
      </c>
      <c r="C4" s="38" t="s">
        <v>4</v>
      </c>
      <c r="D4" s="38" t="s">
        <v>1</v>
      </c>
      <c r="E4" s="55" t="s">
        <v>6</v>
      </c>
      <c r="F4" s="55" t="s">
        <v>211</v>
      </c>
      <c r="G4" s="55" t="s">
        <v>212</v>
      </c>
      <c r="H4" s="55" t="s">
        <v>213</v>
      </c>
      <c r="I4" s="55" t="s">
        <v>5</v>
      </c>
      <c r="J4" s="34"/>
      <c r="K4" s="34"/>
    </row>
    <row r="5" spans="1:11" x14ac:dyDescent="0.2">
      <c r="A5" s="39" t="s">
        <v>81</v>
      </c>
      <c r="B5" s="40"/>
      <c r="C5" s="40"/>
      <c r="D5" s="40"/>
      <c r="E5" s="41"/>
      <c r="F5" s="42"/>
      <c r="G5" s="41"/>
      <c r="H5" s="40"/>
      <c r="I5" s="40"/>
    </row>
    <row r="6" spans="1:11" x14ac:dyDescent="0.2">
      <c r="A6" s="39" t="s">
        <v>41</v>
      </c>
      <c r="B6" s="40"/>
      <c r="C6" s="40"/>
      <c r="D6" s="40"/>
      <c r="E6" s="41"/>
      <c r="F6" s="42"/>
      <c r="G6" s="41"/>
      <c r="H6" s="40"/>
      <c r="I6" s="40"/>
    </row>
    <row r="7" spans="1:11" x14ac:dyDescent="0.2">
      <c r="A7" s="40" t="s">
        <v>86</v>
      </c>
      <c r="B7" s="40" t="s">
        <v>85</v>
      </c>
      <c r="C7" s="40" t="s">
        <v>84</v>
      </c>
      <c r="D7" s="43">
        <v>720000</v>
      </c>
      <c r="E7" s="41">
        <v>6853.68</v>
      </c>
      <c r="F7" s="42">
        <v>5.0383853892261596</v>
      </c>
      <c r="G7" s="41"/>
      <c r="H7" s="41"/>
      <c r="I7" s="44"/>
    </row>
    <row r="8" spans="1:11" x14ac:dyDescent="0.2">
      <c r="A8" s="40" t="s">
        <v>83</v>
      </c>
      <c r="B8" s="40" t="s">
        <v>82</v>
      </c>
      <c r="C8" s="40" t="s">
        <v>84</v>
      </c>
      <c r="D8" s="43">
        <v>447300</v>
      </c>
      <c r="E8" s="41">
        <v>6827.1399000000001</v>
      </c>
      <c r="F8" s="42">
        <v>5.0188748121247198</v>
      </c>
      <c r="G8" s="41"/>
      <c r="H8" s="41"/>
      <c r="I8" s="44"/>
    </row>
    <row r="9" spans="1:11" x14ac:dyDescent="0.2">
      <c r="A9" s="40" t="s">
        <v>88</v>
      </c>
      <c r="B9" s="40" t="s">
        <v>87</v>
      </c>
      <c r="C9" s="40" t="s">
        <v>89</v>
      </c>
      <c r="D9" s="43">
        <v>165271</v>
      </c>
      <c r="E9" s="41">
        <v>4997.0513204999997</v>
      </c>
      <c r="F9" s="42">
        <v>3.6735112176845899</v>
      </c>
      <c r="G9" s="41"/>
      <c r="H9" s="41"/>
      <c r="I9" s="44"/>
    </row>
    <row r="10" spans="1:11" x14ac:dyDescent="0.2">
      <c r="A10" s="40" t="s">
        <v>91</v>
      </c>
      <c r="B10" s="40" t="s">
        <v>90</v>
      </c>
      <c r="C10" s="40" t="s">
        <v>92</v>
      </c>
      <c r="D10" s="43">
        <v>288196</v>
      </c>
      <c r="E10" s="41">
        <v>4136.909482</v>
      </c>
      <c r="F10" s="42">
        <v>3.0411901767605101</v>
      </c>
      <c r="G10" s="41"/>
      <c r="H10" s="41"/>
      <c r="I10" s="44"/>
    </row>
    <row r="11" spans="1:11" x14ac:dyDescent="0.2">
      <c r="A11" s="40" t="s">
        <v>94</v>
      </c>
      <c r="B11" s="40" t="s">
        <v>93</v>
      </c>
      <c r="C11" s="40" t="s">
        <v>84</v>
      </c>
      <c r="D11" s="43">
        <v>334400</v>
      </c>
      <c r="E11" s="41">
        <v>3466.7248</v>
      </c>
      <c r="F11" s="42">
        <v>2.54851343815118</v>
      </c>
      <c r="G11" s="41"/>
      <c r="H11" s="41"/>
      <c r="I11" s="44"/>
    </row>
    <row r="12" spans="1:11" x14ac:dyDescent="0.2">
      <c r="A12" s="40" t="s">
        <v>101</v>
      </c>
      <c r="B12" s="40" t="s">
        <v>100</v>
      </c>
      <c r="C12" s="40" t="s">
        <v>102</v>
      </c>
      <c r="D12" s="43">
        <v>129700</v>
      </c>
      <c r="E12" s="41">
        <v>3041.4650000000001</v>
      </c>
      <c r="F12" s="42">
        <v>2.23588974358925</v>
      </c>
      <c r="G12" s="41"/>
      <c r="H12" s="41"/>
      <c r="I12" s="44"/>
    </row>
    <row r="13" spans="1:11" x14ac:dyDescent="0.2">
      <c r="A13" s="40" t="s">
        <v>96</v>
      </c>
      <c r="B13" s="40" t="s">
        <v>95</v>
      </c>
      <c r="C13" s="40" t="s">
        <v>92</v>
      </c>
      <c r="D13" s="43">
        <v>220200</v>
      </c>
      <c r="E13" s="41">
        <v>2719.0295999999998</v>
      </c>
      <c r="F13" s="42">
        <v>1.9988559444726699</v>
      </c>
      <c r="G13" s="41"/>
      <c r="H13" s="41"/>
      <c r="I13" s="44"/>
    </row>
    <row r="14" spans="1:11" x14ac:dyDescent="0.2">
      <c r="A14" s="40" t="s">
        <v>107</v>
      </c>
      <c r="B14" s="40" t="s">
        <v>106</v>
      </c>
      <c r="C14" s="40" t="s">
        <v>84</v>
      </c>
      <c r="D14" s="43">
        <v>445700</v>
      </c>
      <c r="E14" s="41">
        <v>2667.7373499999999</v>
      </c>
      <c r="F14" s="42">
        <v>1.9611491762867399</v>
      </c>
      <c r="G14" s="41"/>
      <c r="H14" s="41"/>
      <c r="I14" s="44"/>
    </row>
    <row r="15" spans="1:11" x14ac:dyDescent="0.2">
      <c r="A15" s="40" t="s">
        <v>109</v>
      </c>
      <c r="B15" s="40" t="s">
        <v>108</v>
      </c>
      <c r="C15" s="40" t="s">
        <v>110</v>
      </c>
      <c r="D15" s="43">
        <v>419800</v>
      </c>
      <c r="E15" s="41">
        <v>2645.5796</v>
      </c>
      <c r="F15" s="42">
        <v>1.94486022146858</v>
      </c>
      <c r="G15" s="41"/>
      <c r="H15" s="41"/>
      <c r="I15" s="44"/>
    </row>
    <row r="16" spans="1:11" x14ac:dyDescent="0.2">
      <c r="A16" s="40" t="s">
        <v>98</v>
      </c>
      <c r="B16" s="40" t="s">
        <v>97</v>
      </c>
      <c r="C16" s="40" t="s">
        <v>99</v>
      </c>
      <c r="D16" s="43">
        <v>218400</v>
      </c>
      <c r="E16" s="41">
        <v>2530.4915999999998</v>
      </c>
      <c r="F16" s="42">
        <v>1.8602549148777801</v>
      </c>
      <c r="G16" s="41"/>
      <c r="H16" s="41"/>
      <c r="I16" s="44"/>
    </row>
    <row r="17" spans="1:9" x14ac:dyDescent="0.2">
      <c r="A17" s="40" t="s">
        <v>112</v>
      </c>
      <c r="B17" s="40" t="s">
        <v>111</v>
      </c>
      <c r="C17" s="40" t="s">
        <v>113</v>
      </c>
      <c r="D17" s="43">
        <v>1024000</v>
      </c>
      <c r="E17" s="41">
        <v>2514.4319999999998</v>
      </c>
      <c r="F17" s="42">
        <v>1.8484489283133601</v>
      </c>
      <c r="G17" s="41"/>
      <c r="H17" s="41"/>
      <c r="I17" s="44"/>
    </row>
    <row r="18" spans="1:9" x14ac:dyDescent="0.2">
      <c r="A18" s="40" t="s">
        <v>120</v>
      </c>
      <c r="B18" s="40" t="s">
        <v>119</v>
      </c>
      <c r="C18" s="40" t="s">
        <v>121</v>
      </c>
      <c r="D18" s="43">
        <v>1816000</v>
      </c>
      <c r="E18" s="41">
        <v>2259.1039999999998</v>
      </c>
      <c r="F18" s="42">
        <v>1.6607481800058299</v>
      </c>
      <c r="G18" s="41"/>
      <c r="H18" s="41"/>
      <c r="I18" s="44"/>
    </row>
    <row r="19" spans="1:9" x14ac:dyDescent="0.2">
      <c r="A19" s="40" t="s">
        <v>104</v>
      </c>
      <c r="B19" s="40" t="s">
        <v>103</v>
      </c>
      <c r="C19" s="40" t="s">
        <v>105</v>
      </c>
      <c r="D19" s="43">
        <v>417600</v>
      </c>
      <c r="E19" s="41">
        <v>2254.6224000000002</v>
      </c>
      <c r="F19" s="42">
        <v>1.65745359549644</v>
      </c>
      <c r="G19" s="41"/>
      <c r="H19" s="41"/>
      <c r="I19" s="44"/>
    </row>
    <row r="20" spans="1:9" x14ac:dyDescent="0.2">
      <c r="A20" s="40" t="s">
        <v>115</v>
      </c>
      <c r="B20" s="40" t="s">
        <v>114</v>
      </c>
      <c r="C20" s="40" t="s">
        <v>116</v>
      </c>
      <c r="D20" s="43">
        <v>242500</v>
      </c>
      <c r="E20" s="41">
        <v>2246.52</v>
      </c>
      <c r="F20" s="42">
        <v>1.6514972313566401</v>
      </c>
      <c r="G20" s="41"/>
      <c r="H20" s="41"/>
      <c r="I20" s="44"/>
    </row>
    <row r="21" spans="1:9" x14ac:dyDescent="0.2">
      <c r="A21" s="40" t="s">
        <v>118</v>
      </c>
      <c r="B21" s="40" t="s">
        <v>117</v>
      </c>
      <c r="C21" s="40" t="s">
        <v>84</v>
      </c>
      <c r="D21" s="43">
        <v>153000</v>
      </c>
      <c r="E21" s="41">
        <v>2186.1405</v>
      </c>
      <c r="F21" s="42">
        <v>1.60711010055847</v>
      </c>
      <c r="G21" s="41"/>
      <c r="H21" s="41"/>
      <c r="I21" s="44"/>
    </row>
    <row r="22" spans="1:9" x14ac:dyDescent="0.2">
      <c r="A22" s="40" t="s">
        <v>144</v>
      </c>
      <c r="B22" s="40" t="s">
        <v>143</v>
      </c>
      <c r="C22" s="40" t="s">
        <v>133</v>
      </c>
      <c r="D22" s="43">
        <v>335400</v>
      </c>
      <c r="E22" s="41">
        <v>1788.0174</v>
      </c>
      <c r="F22" s="42">
        <v>1.31443556510402</v>
      </c>
      <c r="G22" s="41"/>
      <c r="H22" s="41"/>
      <c r="I22" s="44"/>
    </row>
    <row r="23" spans="1:9" x14ac:dyDescent="0.2">
      <c r="A23" s="40" t="s">
        <v>123</v>
      </c>
      <c r="B23" s="40" t="s">
        <v>122</v>
      </c>
      <c r="C23" s="40" t="s">
        <v>124</v>
      </c>
      <c r="D23" s="43">
        <v>1282000</v>
      </c>
      <c r="E23" s="41">
        <v>1773.0060000000001</v>
      </c>
      <c r="F23" s="42">
        <v>1.3034001478636801</v>
      </c>
      <c r="G23" s="41"/>
      <c r="H23" s="41"/>
      <c r="I23" s="44"/>
    </row>
    <row r="24" spans="1:9" x14ac:dyDescent="0.2">
      <c r="A24" s="40" t="s">
        <v>129</v>
      </c>
      <c r="B24" s="40" t="s">
        <v>128</v>
      </c>
      <c r="C24" s="40" t="s">
        <v>130</v>
      </c>
      <c r="D24" s="43">
        <v>1365000</v>
      </c>
      <c r="E24" s="41">
        <v>1759.4849999999999</v>
      </c>
      <c r="F24" s="42">
        <v>1.29346037698909</v>
      </c>
      <c r="G24" s="41"/>
      <c r="H24" s="41"/>
      <c r="I24" s="44"/>
    </row>
    <row r="25" spans="1:9" x14ac:dyDescent="0.2">
      <c r="A25" s="40" t="s">
        <v>126</v>
      </c>
      <c r="B25" s="40" t="s">
        <v>125</v>
      </c>
      <c r="C25" s="40" t="s">
        <v>127</v>
      </c>
      <c r="D25" s="43">
        <v>302000</v>
      </c>
      <c r="E25" s="41">
        <v>1696.183</v>
      </c>
      <c r="F25" s="42">
        <v>1.24692481187534</v>
      </c>
      <c r="G25" s="41"/>
      <c r="H25" s="41"/>
      <c r="I25" s="44"/>
    </row>
    <row r="26" spans="1:9" x14ac:dyDescent="0.2">
      <c r="A26" s="40" t="s">
        <v>135</v>
      </c>
      <c r="B26" s="40" t="s">
        <v>134</v>
      </c>
      <c r="C26" s="40" t="s">
        <v>136</v>
      </c>
      <c r="D26" s="43">
        <v>168000</v>
      </c>
      <c r="E26" s="41">
        <v>1692.18</v>
      </c>
      <c r="F26" s="42">
        <v>1.24398206335001</v>
      </c>
      <c r="G26" s="41"/>
      <c r="H26" s="41"/>
      <c r="I26" s="44"/>
    </row>
    <row r="27" spans="1:9" x14ac:dyDescent="0.2">
      <c r="A27" s="40" t="s">
        <v>138</v>
      </c>
      <c r="B27" s="40" t="s">
        <v>137</v>
      </c>
      <c r="C27" s="40" t="s">
        <v>139</v>
      </c>
      <c r="D27" s="43">
        <v>1625000</v>
      </c>
      <c r="E27" s="41">
        <v>1649.375</v>
      </c>
      <c r="F27" s="42">
        <v>1.21251457630863</v>
      </c>
      <c r="G27" s="41"/>
      <c r="H27" s="41"/>
      <c r="I27" s="44"/>
    </row>
    <row r="28" spans="1:9" x14ac:dyDescent="0.2">
      <c r="A28" s="40" t="s">
        <v>132</v>
      </c>
      <c r="B28" s="40" t="s">
        <v>131</v>
      </c>
      <c r="C28" s="40" t="s">
        <v>133</v>
      </c>
      <c r="D28" s="43">
        <v>112300</v>
      </c>
      <c r="E28" s="41">
        <v>1632.1682000000001</v>
      </c>
      <c r="F28" s="42">
        <v>1.1998652419779701</v>
      </c>
      <c r="G28" s="41"/>
      <c r="H28" s="41"/>
      <c r="I28" s="44"/>
    </row>
    <row r="29" spans="1:9" x14ac:dyDescent="0.2">
      <c r="A29" s="40" t="s">
        <v>156</v>
      </c>
      <c r="B29" s="40" t="s">
        <v>155</v>
      </c>
      <c r="C29" s="40" t="s">
        <v>157</v>
      </c>
      <c r="D29" s="43">
        <v>730000</v>
      </c>
      <c r="E29" s="41">
        <v>1400.5050000000001</v>
      </c>
      <c r="F29" s="42">
        <v>1.02956133486509</v>
      </c>
      <c r="G29" s="41"/>
      <c r="H29" s="41"/>
      <c r="I29" s="44"/>
    </row>
    <row r="30" spans="1:9" x14ac:dyDescent="0.2">
      <c r="A30" s="40" t="s">
        <v>162</v>
      </c>
      <c r="B30" s="40" t="s">
        <v>161</v>
      </c>
      <c r="C30" s="40" t="s">
        <v>163</v>
      </c>
      <c r="D30" s="43">
        <v>245600</v>
      </c>
      <c r="E30" s="41">
        <v>1390.5871999999999</v>
      </c>
      <c r="F30" s="42">
        <v>1.0222704052311899</v>
      </c>
      <c r="G30" s="41"/>
      <c r="H30" s="41"/>
      <c r="I30" s="44"/>
    </row>
    <row r="31" spans="1:9" x14ac:dyDescent="0.2">
      <c r="A31" s="40" t="s">
        <v>151</v>
      </c>
      <c r="B31" s="40" t="s">
        <v>150</v>
      </c>
      <c r="C31" s="40" t="s">
        <v>92</v>
      </c>
      <c r="D31" s="43">
        <v>113000</v>
      </c>
      <c r="E31" s="41">
        <v>1381.7639999999999</v>
      </c>
      <c r="F31" s="42">
        <v>1.0157841552215301</v>
      </c>
      <c r="G31" s="41"/>
      <c r="H31" s="41"/>
      <c r="I31" s="44"/>
    </row>
    <row r="32" spans="1:9" x14ac:dyDescent="0.2">
      <c r="A32" s="40" t="s">
        <v>153</v>
      </c>
      <c r="B32" s="40" t="s">
        <v>152</v>
      </c>
      <c r="C32" s="40" t="s">
        <v>154</v>
      </c>
      <c r="D32" s="43">
        <v>192000</v>
      </c>
      <c r="E32" s="41">
        <v>1375.104</v>
      </c>
      <c r="F32" s="42">
        <v>1.01088815093008</v>
      </c>
      <c r="G32" s="41"/>
      <c r="H32" s="41"/>
      <c r="I32" s="44"/>
    </row>
    <row r="33" spans="1:9" x14ac:dyDescent="0.2">
      <c r="A33" s="40" t="s">
        <v>146</v>
      </c>
      <c r="B33" s="40" t="s">
        <v>145</v>
      </c>
      <c r="C33" s="40" t="s">
        <v>110</v>
      </c>
      <c r="D33" s="43">
        <v>12200</v>
      </c>
      <c r="E33" s="41">
        <v>1294.4931999999999</v>
      </c>
      <c r="F33" s="42">
        <v>0.95162826763616304</v>
      </c>
      <c r="G33" s="41"/>
      <c r="H33" s="41"/>
      <c r="I33" s="44"/>
    </row>
    <row r="34" spans="1:9" x14ac:dyDescent="0.2">
      <c r="A34" s="40" t="s">
        <v>159</v>
      </c>
      <c r="B34" s="40" t="s">
        <v>158</v>
      </c>
      <c r="C34" s="40" t="s">
        <v>160</v>
      </c>
      <c r="D34" s="43">
        <v>116500</v>
      </c>
      <c r="E34" s="41">
        <v>1289.5385000000001</v>
      </c>
      <c r="F34" s="42">
        <v>0.947985890389487</v>
      </c>
      <c r="G34" s="41"/>
      <c r="H34" s="41"/>
      <c r="I34" s="44"/>
    </row>
    <row r="35" spans="1:9" x14ac:dyDescent="0.2">
      <c r="A35" s="40" t="s">
        <v>165</v>
      </c>
      <c r="B35" s="40" t="s">
        <v>164</v>
      </c>
      <c r="C35" s="40" t="s">
        <v>124</v>
      </c>
      <c r="D35" s="43">
        <v>64800</v>
      </c>
      <c r="E35" s="41">
        <v>1249.4412</v>
      </c>
      <c r="F35" s="42">
        <v>0.918508930498243</v>
      </c>
      <c r="G35" s="41"/>
      <c r="H35" s="41"/>
      <c r="I35" s="44"/>
    </row>
    <row r="36" spans="1:9" x14ac:dyDescent="0.2">
      <c r="A36" s="40" t="s">
        <v>148</v>
      </c>
      <c r="B36" s="40" t="s">
        <v>147</v>
      </c>
      <c r="C36" s="40" t="s">
        <v>149</v>
      </c>
      <c r="D36" s="43">
        <v>389400</v>
      </c>
      <c r="E36" s="41">
        <v>1206.5559000000001</v>
      </c>
      <c r="F36" s="42">
        <v>0.88698241205376105</v>
      </c>
      <c r="G36" s="41"/>
      <c r="H36" s="41"/>
      <c r="I36" s="44"/>
    </row>
    <row r="37" spans="1:9" x14ac:dyDescent="0.2">
      <c r="A37" s="40" t="s">
        <v>141</v>
      </c>
      <c r="B37" s="40" t="s">
        <v>140</v>
      </c>
      <c r="C37" s="40" t="s">
        <v>142</v>
      </c>
      <c r="D37" s="43">
        <v>311000</v>
      </c>
      <c r="E37" s="41">
        <v>1121.155</v>
      </c>
      <c r="F37" s="42">
        <v>0.82420115486247603</v>
      </c>
      <c r="G37" s="41"/>
      <c r="H37" s="41"/>
      <c r="I37" s="44"/>
    </row>
    <row r="38" spans="1:9" x14ac:dyDescent="0.2">
      <c r="A38" s="40" t="s">
        <v>167</v>
      </c>
      <c r="B38" s="40" t="s">
        <v>166</v>
      </c>
      <c r="C38" s="40" t="s">
        <v>168</v>
      </c>
      <c r="D38" s="43">
        <v>300000</v>
      </c>
      <c r="E38" s="41">
        <v>1116.1500000000001</v>
      </c>
      <c r="F38" s="42">
        <v>0.82052180028609101</v>
      </c>
      <c r="G38" s="41"/>
      <c r="H38" s="41"/>
      <c r="I38" s="44"/>
    </row>
    <row r="39" spans="1:9" x14ac:dyDescent="0.2">
      <c r="A39" s="40" t="s">
        <v>177</v>
      </c>
      <c r="B39" s="40" t="s">
        <v>176</v>
      </c>
      <c r="C39" s="40" t="s">
        <v>178</v>
      </c>
      <c r="D39" s="43">
        <v>140600</v>
      </c>
      <c r="E39" s="41">
        <v>1075.9414999999999</v>
      </c>
      <c r="F39" s="42">
        <v>0.79096309329616799</v>
      </c>
      <c r="G39" s="41"/>
      <c r="H39" s="41"/>
      <c r="I39" s="44"/>
    </row>
    <row r="40" spans="1:9" x14ac:dyDescent="0.2">
      <c r="A40" s="40" t="s">
        <v>173</v>
      </c>
      <c r="B40" s="40" t="s">
        <v>172</v>
      </c>
      <c r="C40" s="40" t="s">
        <v>99</v>
      </c>
      <c r="D40" s="43">
        <v>113000</v>
      </c>
      <c r="E40" s="41">
        <v>990.21900000000005</v>
      </c>
      <c r="F40" s="42">
        <v>0.72794541643819699</v>
      </c>
      <c r="G40" s="41"/>
      <c r="H40" s="41"/>
      <c r="I40" s="44"/>
    </row>
    <row r="41" spans="1:9" x14ac:dyDescent="0.2">
      <c r="A41" s="40" t="s">
        <v>170</v>
      </c>
      <c r="B41" s="40" t="s">
        <v>169</v>
      </c>
      <c r="C41" s="40" t="s">
        <v>171</v>
      </c>
      <c r="D41" s="43">
        <v>121000</v>
      </c>
      <c r="E41" s="41">
        <v>957.23099999999999</v>
      </c>
      <c r="F41" s="42">
        <v>0.703694757344134</v>
      </c>
      <c r="G41" s="41"/>
      <c r="H41" s="41"/>
      <c r="I41" s="44"/>
    </row>
    <row r="42" spans="1:9" x14ac:dyDescent="0.2">
      <c r="A42" s="40" t="s">
        <v>183</v>
      </c>
      <c r="B42" s="40" t="s">
        <v>182</v>
      </c>
      <c r="C42" s="40" t="s">
        <v>184</v>
      </c>
      <c r="D42" s="43">
        <v>28000</v>
      </c>
      <c r="E42" s="41">
        <v>891.82799999999997</v>
      </c>
      <c r="F42" s="42">
        <v>0.65561467195766199</v>
      </c>
      <c r="G42" s="41"/>
      <c r="H42" s="41"/>
      <c r="I42" s="44"/>
    </row>
    <row r="43" spans="1:9" x14ac:dyDescent="0.2">
      <c r="A43" s="40" t="s">
        <v>186</v>
      </c>
      <c r="B43" s="40" t="s">
        <v>185</v>
      </c>
      <c r="C43" s="40" t="s">
        <v>187</v>
      </c>
      <c r="D43" s="43">
        <v>31800</v>
      </c>
      <c r="E43" s="41">
        <v>826.17989999999998</v>
      </c>
      <c r="F43" s="42">
        <v>0.60735440479163505</v>
      </c>
      <c r="G43" s="41"/>
      <c r="H43" s="41"/>
      <c r="I43" s="44"/>
    </row>
    <row r="44" spans="1:9" x14ac:dyDescent="0.2">
      <c r="A44" s="40" t="s">
        <v>191</v>
      </c>
      <c r="B44" s="40" t="s">
        <v>190</v>
      </c>
      <c r="C44" s="40" t="s">
        <v>102</v>
      </c>
      <c r="D44" s="43">
        <v>323600</v>
      </c>
      <c r="E44" s="41">
        <v>825.01819999999998</v>
      </c>
      <c r="F44" s="42">
        <v>0.60650039755659202</v>
      </c>
      <c r="G44" s="41"/>
      <c r="H44" s="41"/>
      <c r="I44" s="44"/>
    </row>
    <row r="45" spans="1:9" x14ac:dyDescent="0.2">
      <c r="A45" s="40" t="s">
        <v>175</v>
      </c>
      <c r="B45" s="40" t="s">
        <v>174</v>
      </c>
      <c r="C45" s="40" t="s">
        <v>133</v>
      </c>
      <c r="D45" s="43">
        <v>85828</v>
      </c>
      <c r="E45" s="41">
        <v>802.36305800000002</v>
      </c>
      <c r="F45" s="42">
        <v>0.58984579208279697</v>
      </c>
      <c r="G45" s="41"/>
      <c r="H45" s="41"/>
      <c r="I45" s="44"/>
    </row>
    <row r="46" spans="1:9" x14ac:dyDescent="0.2">
      <c r="A46" s="40" t="s">
        <v>189</v>
      </c>
      <c r="B46" s="40" t="s">
        <v>188</v>
      </c>
      <c r="C46" s="40" t="s">
        <v>168</v>
      </c>
      <c r="D46" s="43">
        <v>9400</v>
      </c>
      <c r="E46" s="41">
        <v>775.95590000000004</v>
      </c>
      <c r="F46" s="42">
        <v>0.57043294540215395</v>
      </c>
      <c r="G46" s="41"/>
      <c r="H46" s="41"/>
      <c r="I46" s="44"/>
    </row>
    <row r="47" spans="1:9" x14ac:dyDescent="0.2">
      <c r="A47" s="40" t="s">
        <v>180</v>
      </c>
      <c r="B47" s="40" t="s">
        <v>179</v>
      </c>
      <c r="C47" s="40" t="s">
        <v>181</v>
      </c>
      <c r="D47" s="43">
        <v>48100</v>
      </c>
      <c r="E47" s="41">
        <v>702.16380000000004</v>
      </c>
      <c r="F47" s="42">
        <v>0.516185732447899</v>
      </c>
      <c r="G47" s="41"/>
      <c r="H47" s="41"/>
      <c r="I47" s="44"/>
    </row>
    <row r="48" spans="1:9" x14ac:dyDescent="0.2">
      <c r="A48" s="40" t="s">
        <v>193</v>
      </c>
      <c r="B48" s="40" t="s">
        <v>192</v>
      </c>
      <c r="C48" s="40" t="s">
        <v>149</v>
      </c>
      <c r="D48" s="43">
        <v>75000</v>
      </c>
      <c r="E48" s="41">
        <v>647.47500000000002</v>
      </c>
      <c r="F48" s="42">
        <v>0.47598203883011903</v>
      </c>
      <c r="G48" s="41"/>
      <c r="H48" s="41"/>
      <c r="I48" s="44"/>
    </row>
    <row r="49" spans="1:9" x14ac:dyDescent="0.2">
      <c r="A49" s="40" t="s">
        <v>195</v>
      </c>
      <c r="B49" s="40" t="s">
        <v>194</v>
      </c>
      <c r="C49" s="40" t="s">
        <v>105</v>
      </c>
      <c r="D49" s="43">
        <v>255608</v>
      </c>
      <c r="E49" s="41">
        <v>572.56191999999999</v>
      </c>
      <c r="F49" s="42">
        <v>0.42091075336976302</v>
      </c>
      <c r="G49" s="41"/>
      <c r="H49" s="41"/>
      <c r="I49" s="44"/>
    </row>
    <row r="50" spans="1:9" x14ac:dyDescent="0.2">
      <c r="A50" s="40" t="s">
        <v>197</v>
      </c>
      <c r="B50" s="40" t="s">
        <v>196</v>
      </c>
      <c r="C50" s="40" t="s">
        <v>139</v>
      </c>
      <c r="D50" s="43">
        <v>50000</v>
      </c>
      <c r="E50" s="41">
        <v>358.85</v>
      </c>
      <c r="F50" s="42">
        <v>0.263803474472664</v>
      </c>
      <c r="G50" s="41"/>
      <c r="H50" s="41"/>
      <c r="I50" s="44"/>
    </row>
    <row r="51" spans="1:9" x14ac:dyDescent="0.2">
      <c r="A51" s="40" t="s">
        <v>246</v>
      </c>
      <c r="B51" s="40" t="s">
        <v>245</v>
      </c>
      <c r="C51" s="40" t="s">
        <v>168</v>
      </c>
      <c r="D51" s="43">
        <v>26399</v>
      </c>
      <c r="E51" s="41">
        <v>170.3923455</v>
      </c>
      <c r="F51" s="42">
        <v>0.125261509729543</v>
      </c>
      <c r="G51" s="41"/>
      <c r="H51" s="41"/>
      <c r="I51" s="44"/>
    </row>
    <row r="52" spans="1:9" x14ac:dyDescent="0.2">
      <c r="A52" s="39" t="s">
        <v>25</v>
      </c>
      <c r="B52" s="39"/>
      <c r="C52" s="39"/>
      <c r="D52" s="39"/>
      <c r="E52" s="45">
        <f>SUM(E7:E51)</f>
        <v>85758.515776</v>
      </c>
      <c r="F52" s="46">
        <f>SUM(F7:F51)</f>
        <v>63.044153343535108</v>
      </c>
      <c r="G52" s="45">
        <f>SUM(G7:G51)</f>
        <v>0</v>
      </c>
      <c r="H52" s="45">
        <f>SUM(H7:H51)</f>
        <v>0</v>
      </c>
      <c r="I52" s="39"/>
    </row>
    <row r="53" spans="1:9" x14ac:dyDescent="0.2">
      <c r="A53" s="40"/>
      <c r="B53" s="40"/>
      <c r="C53" s="40"/>
      <c r="D53" s="40"/>
      <c r="E53" s="41"/>
      <c r="F53" s="42"/>
      <c r="G53" s="41"/>
      <c r="H53" s="40"/>
      <c r="I53" s="40"/>
    </row>
    <row r="54" spans="1:9" x14ac:dyDescent="0.2">
      <c r="A54" s="39" t="s">
        <v>264</v>
      </c>
      <c r="B54" s="40"/>
      <c r="C54" s="40"/>
      <c r="D54" s="40"/>
      <c r="E54" s="41"/>
      <c r="F54" s="42"/>
      <c r="G54" s="41"/>
      <c r="H54" s="40"/>
      <c r="I54" s="40"/>
    </row>
    <row r="55" spans="1:9" x14ac:dyDescent="0.2">
      <c r="A55" s="40"/>
      <c r="B55" s="21" t="s">
        <v>835</v>
      </c>
      <c r="C55" s="40"/>
      <c r="D55" s="40"/>
      <c r="E55" s="41"/>
      <c r="F55" s="42"/>
      <c r="G55" s="41">
        <v>-21206.883999999998</v>
      </c>
      <c r="H55" s="41">
        <v>-15.5899392000522</v>
      </c>
      <c r="I55" s="44"/>
    </row>
    <row r="56" spans="1:9" x14ac:dyDescent="0.2">
      <c r="A56" s="39" t="s">
        <v>25</v>
      </c>
      <c r="B56" s="39"/>
      <c r="C56" s="39"/>
      <c r="D56" s="39"/>
      <c r="E56" s="45"/>
      <c r="F56" s="46"/>
      <c r="G56" s="45">
        <f>SUM(G54:G55)</f>
        <v>-21206.883999999998</v>
      </c>
      <c r="H56" s="45">
        <f>SUM(H54:H55)</f>
        <v>-15.5899392000522</v>
      </c>
      <c r="I56" s="39"/>
    </row>
    <row r="57" spans="1:9" x14ac:dyDescent="0.2">
      <c r="A57" s="40"/>
      <c r="B57" s="40"/>
      <c r="C57" s="40"/>
      <c r="D57" s="40"/>
      <c r="E57" s="41"/>
      <c r="F57" s="42"/>
      <c r="G57" s="41"/>
      <c r="H57" s="40"/>
      <c r="I57" s="40"/>
    </row>
    <row r="58" spans="1:9" x14ac:dyDescent="0.2">
      <c r="A58" s="39" t="s">
        <v>24</v>
      </c>
      <c r="B58" s="40"/>
      <c r="C58" s="40"/>
      <c r="D58" s="40"/>
      <c r="E58" s="41"/>
      <c r="F58" s="42"/>
      <c r="G58" s="41"/>
      <c r="H58" s="40"/>
      <c r="I58" s="40"/>
    </row>
    <row r="59" spans="1:9" x14ac:dyDescent="0.2">
      <c r="A59" s="39" t="s">
        <v>41</v>
      </c>
      <c r="B59" s="40"/>
      <c r="C59" s="40"/>
      <c r="D59" s="40"/>
      <c r="E59" s="41"/>
      <c r="F59" s="42"/>
      <c r="G59" s="41"/>
      <c r="H59" s="40"/>
      <c r="I59" s="40"/>
    </row>
    <row r="60" spans="1:9" x14ac:dyDescent="0.2">
      <c r="A60" s="40" t="s">
        <v>199</v>
      </c>
      <c r="B60" s="40" t="s">
        <v>198</v>
      </c>
      <c r="C60" s="40" t="s">
        <v>71</v>
      </c>
      <c r="D60" s="43">
        <v>200</v>
      </c>
      <c r="E60" s="41">
        <v>2066.7042623000002</v>
      </c>
      <c r="F60" s="42">
        <v>1.5193082488566401</v>
      </c>
      <c r="G60" s="44"/>
      <c r="H60" s="44"/>
      <c r="I60" s="44">
        <v>7.8888999999999996</v>
      </c>
    </row>
    <row r="61" spans="1:9" x14ac:dyDescent="0.2">
      <c r="A61" s="40" t="s">
        <v>263</v>
      </c>
      <c r="B61" s="40" t="s">
        <v>262</v>
      </c>
      <c r="C61" s="40" t="s">
        <v>71</v>
      </c>
      <c r="D61" s="43">
        <v>150</v>
      </c>
      <c r="E61" s="41">
        <v>1524.3367212999999</v>
      </c>
      <c r="F61" s="42">
        <v>1.12059446382948</v>
      </c>
      <c r="G61" s="44"/>
      <c r="H61" s="44"/>
      <c r="I61" s="44">
        <v>7.9050000000000002</v>
      </c>
    </row>
    <row r="62" spans="1:9" x14ac:dyDescent="0.2">
      <c r="A62" s="40" t="s">
        <v>261</v>
      </c>
      <c r="B62" s="40" t="s">
        <v>260</v>
      </c>
      <c r="C62" s="40" t="s">
        <v>71</v>
      </c>
      <c r="D62" s="43">
        <v>150</v>
      </c>
      <c r="E62" s="41">
        <v>1514.4797705000001</v>
      </c>
      <c r="F62" s="42">
        <v>1.1133482666196499</v>
      </c>
      <c r="G62" s="44"/>
      <c r="H62" s="44"/>
      <c r="I62" s="44">
        <v>7.7949999999999999</v>
      </c>
    </row>
    <row r="63" spans="1:9" x14ac:dyDescent="0.2">
      <c r="A63" s="39" t="s">
        <v>25</v>
      </c>
      <c r="B63" s="39"/>
      <c r="C63" s="39"/>
      <c r="D63" s="39"/>
      <c r="E63" s="45">
        <f>SUM(E59:E62)</f>
        <v>5105.5207541</v>
      </c>
      <c r="F63" s="46">
        <f>SUM(F59:F62)</f>
        <v>3.7532509793057702</v>
      </c>
      <c r="G63" s="45"/>
      <c r="H63" s="39"/>
      <c r="I63" s="39"/>
    </row>
    <row r="64" spans="1:9" x14ac:dyDescent="0.2">
      <c r="A64" s="40"/>
      <c r="B64" s="40"/>
      <c r="C64" s="40"/>
      <c r="D64" s="40"/>
      <c r="E64" s="41"/>
      <c r="F64" s="42"/>
      <c r="G64" s="41"/>
      <c r="H64" s="40"/>
      <c r="I64" s="40"/>
    </row>
    <row r="65" spans="1:9" x14ac:dyDescent="0.2">
      <c r="A65" s="39" t="s">
        <v>43</v>
      </c>
      <c r="B65" s="40"/>
      <c r="C65" s="40"/>
      <c r="D65" s="40"/>
      <c r="E65" s="41"/>
      <c r="F65" s="42"/>
      <c r="G65" s="41"/>
      <c r="H65" s="40"/>
      <c r="I65" s="40"/>
    </row>
    <row r="66" spans="1:9" x14ac:dyDescent="0.2">
      <c r="A66" s="39" t="s">
        <v>44</v>
      </c>
      <c r="B66" s="40"/>
      <c r="C66" s="40"/>
      <c r="D66" s="40"/>
      <c r="E66" s="41"/>
      <c r="F66" s="42"/>
      <c r="G66" s="41"/>
      <c r="H66" s="40"/>
      <c r="I66" s="40"/>
    </row>
    <row r="67" spans="1:9" x14ac:dyDescent="0.2">
      <c r="A67" s="40" t="s">
        <v>205</v>
      </c>
      <c r="B67" s="40" t="s">
        <v>204</v>
      </c>
      <c r="C67" s="40" t="s">
        <v>47</v>
      </c>
      <c r="D67" s="43">
        <v>800</v>
      </c>
      <c r="E67" s="41">
        <v>3873.0639999999999</v>
      </c>
      <c r="F67" s="42">
        <v>2.84722792268356</v>
      </c>
      <c r="G67" s="44"/>
      <c r="H67" s="44"/>
      <c r="I67" s="44">
        <v>7.25</v>
      </c>
    </row>
    <row r="68" spans="1:9" x14ac:dyDescent="0.2">
      <c r="A68" s="40" t="s">
        <v>49</v>
      </c>
      <c r="B68" s="40" t="s">
        <v>48</v>
      </c>
      <c r="C68" s="40" t="s">
        <v>47</v>
      </c>
      <c r="D68" s="43">
        <v>500</v>
      </c>
      <c r="E68" s="41">
        <v>2437.71</v>
      </c>
      <c r="F68" s="42">
        <v>1.7920478410387599</v>
      </c>
      <c r="G68" s="44"/>
      <c r="H68" s="44"/>
      <c r="I68" s="44">
        <v>7.23</v>
      </c>
    </row>
    <row r="69" spans="1:9" x14ac:dyDescent="0.2">
      <c r="A69" s="40" t="s">
        <v>266</v>
      </c>
      <c r="B69" s="40" t="s">
        <v>265</v>
      </c>
      <c r="C69" s="40" t="s">
        <v>46</v>
      </c>
      <c r="D69" s="43">
        <v>500</v>
      </c>
      <c r="E69" s="41">
        <v>2433.9324999999999</v>
      </c>
      <c r="F69" s="42">
        <v>1.7892708656317</v>
      </c>
      <c r="G69" s="44"/>
      <c r="H69" s="44"/>
      <c r="I69" s="44">
        <v>7.2850999999999999</v>
      </c>
    </row>
    <row r="70" spans="1:9" x14ac:dyDescent="0.2">
      <c r="A70" s="40" t="s">
        <v>51</v>
      </c>
      <c r="B70" s="40" t="s">
        <v>50</v>
      </c>
      <c r="C70" s="40" t="s">
        <v>52</v>
      </c>
      <c r="D70" s="43">
        <v>500</v>
      </c>
      <c r="E70" s="41">
        <v>2433.5700000000002</v>
      </c>
      <c r="F70" s="42">
        <v>1.7890043789116401</v>
      </c>
      <c r="G70" s="44"/>
      <c r="H70" s="44"/>
      <c r="I70" s="44">
        <v>7.2199</v>
      </c>
    </row>
    <row r="71" spans="1:9" x14ac:dyDescent="0.2">
      <c r="A71" s="39" t="s">
        <v>25</v>
      </c>
      <c r="B71" s="39"/>
      <c r="C71" s="39"/>
      <c r="D71" s="39"/>
      <c r="E71" s="45">
        <f>SUM(E66:E70)</f>
        <v>11178.2765</v>
      </c>
      <c r="F71" s="46">
        <f>SUM(F66:F70)</f>
        <v>8.2175510082656587</v>
      </c>
      <c r="G71" s="45"/>
      <c r="H71" s="39"/>
      <c r="I71" s="39"/>
    </row>
    <row r="72" spans="1:9" x14ac:dyDescent="0.2">
      <c r="A72" s="40"/>
      <c r="B72" s="40"/>
      <c r="C72" s="40"/>
      <c r="D72" s="40"/>
      <c r="E72" s="41"/>
      <c r="F72" s="42"/>
      <c r="G72" s="41"/>
      <c r="H72" s="40"/>
      <c r="I72" s="40"/>
    </row>
    <row r="73" spans="1:9" x14ac:dyDescent="0.2">
      <c r="A73" s="39" t="s">
        <v>54</v>
      </c>
      <c r="B73" s="40"/>
      <c r="C73" s="40"/>
      <c r="D73" s="40"/>
      <c r="E73" s="41"/>
      <c r="F73" s="42"/>
      <c r="G73" s="41"/>
      <c r="H73" s="40"/>
      <c r="I73" s="40"/>
    </row>
    <row r="74" spans="1:9" x14ac:dyDescent="0.2">
      <c r="A74" s="40" t="s">
        <v>268</v>
      </c>
      <c r="B74" s="40" t="s">
        <v>267</v>
      </c>
      <c r="C74" s="40" t="s">
        <v>53</v>
      </c>
      <c r="D74" s="43">
        <v>500</v>
      </c>
      <c r="E74" s="41">
        <v>2460.59</v>
      </c>
      <c r="F74" s="42">
        <v>1.8088677476736601</v>
      </c>
      <c r="G74" s="44"/>
      <c r="H74" s="44"/>
      <c r="I74" s="44">
        <v>7.4</v>
      </c>
    </row>
    <row r="75" spans="1:9" x14ac:dyDescent="0.2">
      <c r="A75" s="40" t="s">
        <v>56</v>
      </c>
      <c r="B75" s="40" t="s">
        <v>55</v>
      </c>
      <c r="C75" s="40" t="s">
        <v>47</v>
      </c>
      <c r="D75" s="43">
        <v>500</v>
      </c>
      <c r="E75" s="41">
        <v>2413.3975</v>
      </c>
      <c r="F75" s="42">
        <v>1.7741748523997201</v>
      </c>
      <c r="G75" s="44"/>
      <c r="H75" s="44"/>
      <c r="I75" s="44">
        <v>7.7500999999999998</v>
      </c>
    </row>
    <row r="76" spans="1:9" x14ac:dyDescent="0.2">
      <c r="A76" s="40" t="s">
        <v>207</v>
      </c>
      <c r="B76" s="40" t="s">
        <v>206</v>
      </c>
      <c r="C76" s="40" t="s">
        <v>47</v>
      </c>
      <c r="D76" s="43">
        <v>500</v>
      </c>
      <c r="E76" s="41">
        <v>2412.4699999999998</v>
      </c>
      <c r="F76" s="42">
        <v>1.77349301396424</v>
      </c>
      <c r="G76" s="44"/>
      <c r="H76" s="44"/>
      <c r="I76" s="44">
        <v>7.6551</v>
      </c>
    </row>
    <row r="77" spans="1:9" x14ac:dyDescent="0.2">
      <c r="A77" s="39" t="s">
        <v>25</v>
      </c>
      <c r="B77" s="39"/>
      <c r="C77" s="39"/>
      <c r="D77" s="39"/>
      <c r="E77" s="45">
        <f>SUM(E73:E76)</f>
        <v>7286.4575000000004</v>
      </c>
      <c r="F77" s="46">
        <f>SUM(F73:F76)</f>
        <v>5.3565356140376199</v>
      </c>
      <c r="G77" s="45"/>
      <c r="H77" s="39"/>
      <c r="I77" s="39"/>
    </row>
    <row r="78" spans="1:9" x14ac:dyDescent="0.2">
      <c r="A78" s="40"/>
      <c r="B78" s="40"/>
      <c r="C78" s="40"/>
      <c r="D78" s="40"/>
      <c r="E78" s="41"/>
      <c r="F78" s="42"/>
      <c r="G78" s="41"/>
      <c r="H78" s="40"/>
      <c r="I78" s="40"/>
    </row>
    <row r="79" spans="1:9" x14ac:dyDescent="0.2">
      <c r="A79" s="39" t="s">
        <v>62</v>
      </c>
      <c r="B79" s="40"/>
      <c r="C79" s="40"/>
      <c r="D79" s="40"/>
      <c r="E79" s="41"/>
      <c r="F79" s="42"/>
      <c r="G79" s="41"/>
      <c r="H79" s="40"/>
      <c r="I79" s="40"/>
    </row>
    <row r="80" spans="1:9" x14ac:dyDescent="0.2">
      <c r="A80" s="40" t="s">
        <v>210</v>
      </c>
      <c r="B80" s="40" t="s">
        <v>834</v>
      </c>
      <c r="C80" s="40" t="s">
        <v>65</v>
      </c>
      <c r="D80" s="43">
        <v>15000000</v>
      </c>
      <c r="E80" s="41">
        <v>15403.754999999999</v>
      </c>
      <c r="F80" s="42">
        <v>11.3238514391129</v>
      </c>
      <c r="G80" s="44"/>
      <c r="H80" s="44"/>
      <c r="I80" s="44">
        <v>7.3641007861125001</v>
      </c>
    </row>
    <row r="81" spans="1:9" x14ac:dyDescent="0.2">
      <c r="A81" s="40" t="s">
        <v>68</v>
      </c>
      <c r="B81" s="40" t="s">
        <v>1196</v>
      </c>
      <c r="C81" s="40" t="s">
        <v>65</v>
      </c>
      <c r="D81" s="43">
        <v>480000</v>
      </c>
      <c r="E81" s="41">
        <v>491.98896000000002</v>
      </c>
      <c r="F81" s="42">
        <v>0.361678687613745</v>
      </c>
      <c r="G81" s="44"/>
      <c r="H81" s="44"/>
      <c r="I81" s="44">
        <v>7.3730063945125002</v>
      </c>
    </row>
    <row r="82" spans="1:9" x14ac:dyDescent="0.2">
      <c r="A82" s="39" t="s">
        <v>25</v>
      </c>
      <c r="B82" s="39"/>
      <c r="C82" s="39"/>
      <c r="D82" s="39"/>
      <c r="E82" s="45">
        <f>SUM(E80:E81)</f>
        <v>15895.74396</v>
      </c>
      <c r="F82" s="46">
        <f>SUM(F80:F81)</f>
        <v>11.685530126726645</v>
      </c>
      <c r="G82" s="45"/>
      <c r="H82" s="39"/>
      <c r="I82" s="39"/>
    </row>
    <row r="83" spans="1:9" x14ac:dyDescent="0.2">
      <c r="A83" s="40"/>
      <c r="B83" s="40"/>
      <c r="C83" s="40"/>
      <c r="D83" s="40"/>
      <c r="E83" s="41"/>
      <c r="F83" s="42"/>
      <c r="G83" s="41"/>
      <c r="H83" s="40"/>
      <c r="I83" s="40"/>
    </row>
    <row r="84" spans="1:9" x14ac:dyDescent="0.2">
      <c r="A84" s="39" t="s">
        <v>26</v>
      </c>
      <c r="B84" s="39"/>
      <c r="C84" s="39"/>
      <c r="D84" s="39"/>
      <c r="E84" s="45">
        <f>E52+E56+E63+E71+E77+E82</f>
        <v>125224.5144901</v>
      </c>
      <c r="F84" s="46">
        <f>F52+F56+F63+F71+F77+F82</f>
        <v>92.057021071870807</v>
      </c>
      <c r="G84" s="45"/>
      <c r="H84" s="39"/>
      <c r="I84" s="39"/>
    </row>
    <row r="85" spans="1:9" x14ac:dyDescent="0.2">
      <c r="A85" s="39"/>
      <c r="B85" s="39"/>
      <c r="C85" s="39"/>
      <c r="D85" s="39"/>
      <c r="E85" s="45"/>
      <c r="F85" s="46"/>
      <c r="G85" s="45"/>
      <c r="H85" s="39"/>
      <c r="I85" s="39"/>
    </row>
    <row r="86" spans="1:9" x14ac:dyDescent="0.2">
      <c r="A86" s="39" t="s">
        <v>249</v>
      </c>
      <c r="B86" s="39"/>
      <c r="C86" s="39"/>
      <c r="D86" s="39"/>
      <c r="E86" s="81">
        <v>3500.6305699999998</v>
      </c>
      <c r="F86" s="81">
        <f>E86/E90*100</f>
        <v>2.5734387828095917</v>
      </c>
      <c r="G86" s="45"/>
      <c r="H86" s="39"/>
      <c r="I86" s="39"/>
    </row>
    <row r="87" spans="1:9" x14ac:dyDescent="0.2">
      <c r="A87" s="39"/>
      <c r="B87" s="39"/>
      <c r="C87" s="39"/>
      <c r="D87" s="39"/>
      <c r="E87" s="45"/>
      <c r="F87" s="46"/>
      <c r="G87" s="45"/>
      <c r="H87" s="39"/>
      <c r="I87" s="39"/>
    </row>
    <row r="88" spans="1:9" x14ac:dyDescent="0.2">
      <c r="A88" s="39" t="s">
        <v>28</v>
      </c>
      <c r="B88" s="39"/>
      <c r="C88" s="39"/>
      <c r="D88" s="39"/>
      <c r="E88" s="45">
        <f>E90-(E52+E56+E63+E71+E77+E82+E86)</f>
        <v>7304.1474718999962</v>
      </c>
      <c r="F88" s="46">
        <f>F90-(F52+F56+F63+F71+F77+F82+F86)</f>
        <v>5.3695401453196041</v>
      </c>
      <c r="G88" s="45"/>
      <c r="H88" s="39"/>
      <c r="I88" s="39"/>
    </row>
    <row r="89" spans="1:9" x14ac:dyDescent="0.2">
      <c r="A89" s="40"/>
      <c r="B89" s="40"/>
      <c r="C89" s="40"/>
      <c r="D89" s="40"/>
      <c r="E89" s="41"/>
      <c r="F89" s="42"/>
      <c r="G89" s="41"/>
      <c r="H89" s="40"/>
      <c r="I89" s="40"/>
    </row>
    <row r="90" spans="1:9" x14ac:dyDescent="0.2">
      <c r="A90" s="47" t="s">
        <v>27</v>
      </c>
      <c r="B90" s="47"/>
      <c r="C90" s="47"/>
      <c r="D90" s="47"/>
      <c r="E90" s="48">
        <v>136029.29253199999</v>
      </c>
      <c r="F90" s="49">
        <v>100</v>
      </c>
      <c r="G90" s="48"/>
      <c r="H90" s="47"/>
      <c r="I90" s="47"/>
    </row>
    <row r="91" spans="1:9" x14ac:dyDescent="0.2">
      <c r="A91" s="7" t="s">
        <v>1195</v>
      </c>
    </row>
    <row r="93" spans="1:9" x14ac:dyDescent="0.2">
      <c r="A93" s="14" t="s">
        <v>58</v>
      </c>
    </row>
    <row r="94" spans="1:9" x14ac:dyDescent="0.2">
      <c r="A94" s="14" t="s">
        <v>30</v>
      </c>
    </row>
    <row r="96" spans="1:9" x14ac:dyDescent="0.2">
      <c r="A96" s="14" t="s">
        <v>31</v>
      </c>
    </row>
    <row r="97" spans="1:4" x14ac:dyDescent="0.2">
      <c r="A97" s="14" t="s">
        <v>32</v>
      </c>
    </row>
    <row r="98" spans="1:4" x14ac:dyDescent="0.2">
      <c r="A98" s="14" t="s">
        <v>33</v>
      </c>
      <c r="B98" s="14"/>
      <c r="C98" s="30" t="s">
        <v>34</v>
      </c>
      <c r="D98" s="14" t="s">
        <v>845</v>
      </c>
    </row>
    <row r="99" spans="1:4" x14ac:dyDescent="0.2">
      <c r="A99" s="7" t="s">
        <v>69</v>
      </c>
      <c r="C99" s="31">
        <v>10.090199999999999</v>
      </c>
      <c r="D99" s="31">
        <v>11.349399999999999</v>
      </c>
    </row>
    <row r="100" spans="1:4" x14ac:dyDescent="0.2">
      <c r="A100" s="7" t="s">
        <v>77</v>
      </c>
      <c r="C100" s="31">
        <v>10.090199999999999</v>
      </c>
      <c r="D100" s="31">
        <v>11.349399999999999</v>
      </c>
    </row>
    <row r="101" spans="1:4" x14ac:dyDescent="0.2">
      <c r="A101" s="7" t="s">
        <v>70</v>
      </c>
      <c r="C101" s="31">
        <v>10.197699999999999</v>
      </c>
      <c r="D101" s="31">
        <v>11.580299999999999</v>
      </c>
    </row>
    <row r="102" spans="1:4" x14ac:dyDescent="0.2">
      <c r="A102" s="7" t="s">
        <v>78</v>
      </c>
      <c r="C102" s="31">
        <v>10.197699999999999</v>
      </c>
      <c r="D102" s="31">
        <v>11.580299999999999</v>
      </c>
    </row>
    <row r="104" spans="1:4" x14ac:dyDescent="0.2">
      <c r="A104" s="7" t="s">
        <v>35</v>
      </c>
    </row>
    <row r="105" spans="1:4" x14ac:dyDescent="0.2">
      <c r="A105" s="7" t="s">
        <v>1329</v>
      </c>
    </row>
    <row r="107" spans="1:4" x14ac:dyDescent="0.2">
      <c r="A107" s="14" t="s">
        <v>36</v>
      </c>
      <c r="D107" s="30" t="s">
        <v>37</v>
      </c>
    </row>
    <row r="109" spans="1:4" x14ac:dyDescent="0.2">
      <c r="A109" s="14" t="s">
        <v>250</v>
      </c>
      <c r="D109" s="33" t="s">
        <v>269</v>
      </c>
    </row>
    <row r="111" spans="1:4" x14ac:dyDescent="0.2">
      <c r="A111" s="14" t="s">
        <v>252</v>
      </c>
      <c r="D111" s="33">
        <f>ABS(+H52+H56)</f>
        <v>15.5899392000522</v>
      </c>
    </row>
    <row r="113" spans="1:9" x14ac:dyDescent="0.2">
      <c r="A113" s="14" t="s">
        <v>253</v>
      </c>
      <c r="D113" s="32">
        <v>1.37637949908498</v>
      </c>
    </row>
    <row r="115" spans="1:9" x14ac:dyDescent="0.2">
      <c r="A115" s="14" t="s">
        <v>1192</v>
      </c>
      <c r="D115" s="33">
        <v>1.99818034922182</v>
      </c>
      <c r="E115" s="10" t="s">
        <v>39</v>
      </c>
    </row>
    <row r="117" spans="1:9" x14ac:dyDescent="0.2">
      <c r="A117" s="14" t="s">
        <v>254</v>
      </c>
      <c r="D117" s="30" t="s">
        <v>37</v>
      </c>
    </row>
    <row r="119" spans="1:9" x14ac:dyDescent="0.2">
      <c r="A119" s="14" t="s">
        <v>806</v>
      </c>
      <c r="G119" s="11"/>
      <c r="H119" s="11"/>
      <c r="I119" s="11"/>
    </row>
    <row r="120" spans="1:9" x14ac:dyDescent="0.2">
      <c r="G120" s="11"/>
      <c r="H120" s="11"/>
      <c r="I120" s="11"/>
    </row>
    <row r="121" spans="1:9" x14ac:dyDescent="0.2">
      <c r="A121" s="51" t="s">
        <v>808</v>
      </c>
      <c r="G121" s="11"/>
      <c r="H121" s="11"/>
      <c r="I121" s="11"/>
    </row>
    <row r="122" spans="1:9" x14ac:dyDescent="0.2">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A137" s="51" t="s">
        <v>812</v>
      </c>
      <c r="G137" s="11"/>
      <c r="H137" s="11"/>
      <c r="I137" s="11"/>
    </row>
    <row r="138" spans="1:9" x14ac:dyDescent="0.2">
      <c r="G138" s="11"/>
      <c r="H138" s="11"/>
      <c r="I138" s="11"/>
    </row>
    <row r="139" spans="1:9" x14ac:dyDescent="0.2">
      <c r="A139" s="51" t="s">
        <v>1048</v>
      </c>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sheetData>
  <mergeCells count="1">
    <mergeCell ref="A1:I1"/>
  </mergeCells>
  <conditionalFormatting sqref="F2:F3 F5:F118">
    <cfRule type="cellIs" dxfId="51" priority="2" stopIfTrue="1" operator="between">
      <formula>0.009</formula>
      <formula>-0.009</formula>
    </cfRule>
  </conditionalFormatting>
  <conditionalFormatting sqref="F119:I152">
    <cfRule type="cellIs" dxfId="50" priority="1" stopIfTrue="1" operator="between">
      <formula>0.009</formula>
      <formula>-0.009</formula>
    </cfRule>
  </conditionalFormatting>
  <pageMargins left="0.7" right="0.7" top="0.75" bottom="0.75" header="0.3" footer="0.3"/>
  <pageSetup paperSize="9" scale="40" orientation="portrait" r:id="rId1"/>
  <headerFooter>
    <oddFooter>&amp;C&amp;1#&amp;"Calibri"&amp;10&amp;K000000PUBLIC</oddFooter>
    <evenFooter>&amp;LPUBLIC</evenFooter>
    <firstFooter>&amp;LPUBLIC</firstFooter>
  </headerFooter>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21"/>
  <sheetViews>
    <sheetView view="pageBreakPreview" zoomScaleNormal="100" zoomScaleSheetLayoutView="100" workbookViewId="0">
      <selection sqref="A1:F1"/>
    </sheetView>
  </sheetViews>
  <sheetFormatPr defaultColWidth="9.109375" defaultRowHeight="10.199999999999999" x14ac:dyDescent="0.2"/>
  <cols>
    <col min="1" max="1" width="40.5546875" style="7" bestFit="1" customWidth="1"/>
    <col min="2" max="2" width="32.109375" style="7" bestFit="1" customWidth="1"/>
    <col min="3" max="3" width="24.3320312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11</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83</v>
      </c>
      <c r="B7" s="21" t="s">
        <v>82</v>
      </c>
      <c r="C7" s="21" t="s">
        <v>84</v>
      </c>
      <c r="D7" s="24">
        <v>600000</v>
      </c>
      <c r="E7" s="22">
        <v>9157.7999999999993</v>
      </c>
      <c r="F7" s="23">
        <v>6.7739449770435698</v>
      </c>
    </row>
    <row r="8" spans="1:6" x14ac:dyDescent="0.2">
      <c r="A8" s="21" t="s">
        <v>86</v>
      </c>
      <c r="B8" s="21" t="s">
        <v>85</v>
      </c>
      <c r="C8" s="21" t="s">
        <v>84</v>
      </c>
      <c r="D8" s="24">
        <v>700000</v>
      </c>
      <c r="E8" s="22">
        <v>6663.3</v>
      </c>
      <c r="F8" s="23">
        <v>4.9287850319437503</v>
      </c>
    </row>
    <row r="9" spans="1:6" x14ac:dyDescent="0.2">
      <c r="A9" s="21" t="s">
        <v>107</v>
      </c>
      <c r="B9" s="21" t="s">
        <v>106</v>
      </c>
      <c r="C9" s="21" t="s">
        <v>84</v>
      </c>
      <c r="D9" s="24">
        <v>900000</v>
      </c>
      <c r="E9" s="22">
        <v>5386.95</v>
      </c>
      <c r="F9" s="23">
        <v>3.9846800425959201</v>
      </c>
    </row>
    <row r="10" spans="1:6" x14ac:dyDescent="0.2">
      <c r="A10" s="21" t="s">
        <v>96</v>
      </c>
      <c r="B10" s="21" t="s">
        <v>95</v>
      </c>
      <c r="C10" s="21" t="s">
        <v>92</v>
      </c>
      <c r="D10" s="24">
        <v>400000</v>
      </c>
      <c r="E10" s="22">
        <v>4939.2</v>
      </c>
      <c r="F10" s="23">
        <v>3.65348326351456</v>
      </c>
    </row>
    <row r="11" spans="1:6" x14ac:dyDescent="0.2">
      <c r="A11" s="21" t="s">
        <v>271</v>
      </c>
      <c r="B11" s="21" t="s">
        <v>270</v>
      </c>
      <c r="C11" s="21" t="s">
        <v>110</v>
      </c>
      <c r="D11" s="24">
        <v>1100000</v>
      </c>
      <c r="E11" s="22">
        <v>4708.55</v>
      </c>
      <c r="F11" s="23">
        <v>3.4828734654238498</v>
      </c>
    </row>
    <row r="12" spans="1:6" x14ac:dyDescent="0.2">
      <c r="A12" s="21" t="s">
        <v>112</v>
      </c>
      <c r="B12" s="21" t="s">
        <v>111</v>
      </c>
      <c r="C12" s="21" t="s">
        <v>113</v>
      </c>
      <c r="D12" s="24">
        <v>1900000</v>
      </c>
      <c r="E12" s="22">
        <v>4665.45</v>
      </c>
      <c r="F12" s="23">
        <v>3.4509927704413701</v>
      </c>
    </row>
    <row r="13" spans="1:6" x14ac:dyDescent="0.2">
      <c r="A13" s="21" t="s">
        <v>273</v>
      </c>
      <c r="B13" s="21" t="s">
        <v>272</v>
      </c>
      <c r="C13" s="21" t="s">
        <v>274</v>
      </c>
      <c r="D13" s="24">
        <v>1500000</v>
      </c>
      <c r="E13" s="22">
        <v>4428</v>
      </c>
      <c r="F13" s="23">
        <v>3.27535307151815</v>
      </c>
    </row>
    <row r="14" spans="1:6" x14ac:dyDescent="0.2">
      <c r="A14" s="21" t="s">
        <v>156</v>
      </c>
      <c r="B14" s="21" t="s">
        <v>155</v>
      </c>
      <c r="C14" s="21" t="s">
        <v>157</v>
      </c>
      <c r="D14" s="24">
        <v>2300000</v>
      </c>
      <c r="E14" s="22">
        <v>4412.55</v>
      </c>
      <c r="F14" s="23">
        <v>3.2639248409501902</v>
      </c>
    </row>
    <row r="15" spans="1:6" x14ac:dyDescent="0.2">
      <c r="A15" s="21" t="s">
        <v>120</v>
      </c>
      <c r="B15" s="21" t="s">
        <v>119</v>
      </c>
      <c r="C15" s="21" t="s">
        <v>121</v>
      </c>
      <c r="D15" s="24">
        <v>3400000</v>
      </c>
      <c r="E15" s="22">
        <v>4229.6000000000004</v>
      </c>
      <c r="F15" s="23">
        <v>3.1285983178168899</v>
      </c>
    </row>
    <row r="16" spans="1:6" x14ac:dyDescent="0.2">
      <c r="A16" s="21" t="s">
        <v>94</v>
      </c>
      <c r="B16" s="21" t="s">
        <v>93</v>
      </c>
      <c r="C16" s="21" t="s">
        <v>84</v>
      </c>
      <c r="D16" s="24">
        <v>400000</v>
      </c>
      <c r="E16" s="22">
        <v>4146.8</v>
      </c>
      <c r="F16" s="23">
        <v>3.0673518782681701</v>
      </c>
    </row>
    <row r="17" spans="1:6" x14ac:dyDescent="0.2">
      <c r="A17" s="21" t="s">
        <v>118</v>
      </c>
      <c r="B17" s="21" t="s">
        <v>117</v>
      </c>
      <c r="C17" s="21" t="s">
        <v>84</v>
      </c>
      <c r="D17" s="24">
        <v>280000</v>
      </c>
      <c r="E17" s="22">
        <v>4000.78</v>
      </c>
      <c r="F17" s="23">
        <v>2.95934215480316</v>
      </c>
    </row>
    <row r="18" spans="1:6" x14ac:dyDescent="0.2">
      <c r="A18" s="21" t="s">
        <v>276</v>
      </c>
      <c r="B18" s="21" t="s">
        <v>275</v>
      </c>
      <c r="C18" s="21" t="s">
        <v>277</v>
      </c>
      <c r="D18" s="24">
        <v>700000</v>
      </c>
      <c r="E18" s="22">
        <v>3769.15</v>
      </c>
      <c r="F18" s="23">
        <v>2.7880074592395299</v>
      </c>
    </row>
    <row r="19" spans="1:6" x14ac:dyDescent="0.2">
      <c r="A19" s="21" t="s">
        <v>279</v>
      </c>
      <c r="B19" s="21" t="s">
        <v>278</v>
      </c>
      <c r="C19" s="21" t="s">
        <v>168</v>
      </c>
      <c r="D19" s="24">
        <v>190000</v>
      </c>
      <c r="E19" s="22">
        <v>3690.56</v>
      </c>
      <c r="F19" s="23">
        <v>2.7298751200591802</v>
      </c>
    </row>
    <row r="20" spans="1:6" x14ac:dyDescent="0.2">
      <c r="A20" s="21" t="s">
        <v>151</v>
      </c>
      <c r="B20" s="21" t="s">
        <v>150</v>
      </c>
      <c r="C20" s="21" t="s">
        <v>92</v>
      </c>
      <c r="D20" s="24">
        <v>300000</v>
      </c>
      <c r="E20" s="22">
        <v>3668.4</v>
      </c>
      <c r="F20" s="23">
        <v>2.71348356087561</v>
      </c>
    </row>
    <row r="21" spans="1:6" x14ac:dyDescent="0.2">
      <c r="A21" s="21" t="s">
        <v>281</v>
      </c>
      <c r="B21" s="21" t="s">
        <v>280</v>
      </c>
      <c r="C21" s="21" t="s">
        <v>218</v>
      </c>
      <c r="D21" s="24">
        <v>800000</v>
      </c>
      <c r="E21" s="22">
        <v>3555.2</v>
      </c>
      <c r="F21" s="23">
        <v>2.62975050584041</v>
      </c>
    </row>
    <row r="22" spans="1:6" x14ac:dyDescent="0.2">
      <c r="A22" s="21" t="s">
        <v>104</v>
      </c>
      <c r="B22" s="21" t="s">
        <v>103</v>
      </c>
      <c r="C22" s="21" t="s">
        <v>105</v>
      </c>
      <c r="D22" s="24">
        <v>600000</v>
      </c>
      <c r="E22" s="22">
        <v>3239.4</v>
      </c>
      <c r="F22" s="23">
        <v>2.3961559936485801</v>
      </c>
    </row>
    <row r="23" spans="1:6" x14ac:dyDescent="0.2">
      <c r="A23" s="21" t="s">
        <v>167</v>
      </c>
      <c r="B23" s="21" t="s">
        <v>166</v>
      </c>
      <c r="C23" s="21" t="s">
        <v>168</v>
      </c>
      <c r="D23" s="24">
        <v>800000</v>
      </c>
      <c r="E23" s="22">
        <v>2976.4</v>
      </c>
      <c r="F23" s="23">
        <v>2.2016171820385302</v>
      </c>
    </row>
    <row r="24" spans="1:6" x14ac:dyDescent="0.2">
      <c r="A24" s="21" t="s">
        <v>132</v>
      </c>
      <c r="B24" s="21" t="s">
        <v>131</v>
      </c>
      <c r="C24" s="21" t="s">
        <v>133</v>
      </c>
      <c r="D24" s="24">
        <v>190000</v>
      </c>
      <c r="E24" s="22">
        <v>2761.46</v>
      </c>
      <c r="F24" s="23">
        <v>2.0426279342534999</v>
      </c>
    </row>
    <row r="25" spans="1:6" x14ac:dyDescent="0.2">
      <c r="A25" s="21" t="s">
        <v>244</v>
      </c>
      <c r="B25" s="21" t="s">
        <v>243</v>
      </c>
      <c r="C25" s="21" t="s">
        <v>168</v>
      </c>
      <c r="D25" s="24">
        <v>130000</v>
      </c>
      <c r="E25" s="22">
        <v>2615.9250000000002</v>
      </c>
      <c r="F25" s="23">
        <v>1.93497696106846</v>
      </c>
    </row>
    <row r="26" spans="1:6" x14ac:dyDescent="0.2">
      <c r="A26" s="21" t="s">
        <v>123</v>
      </c>
      <c r="B26" s="21" t="s">
        <v>122</v>
      </c>
      <c r="C26" s="21" t="s">
        <v>124</v>
      </c>
      <c r="D26" s="24">
        <v>1800000</v>
      </c>
      <c r="E26" s="22">
        <v>2489.4</v>
      </c>
      <c r="F26" s="23">
        <v>1.8413875194754501</v>
      </c>
    </row>
    <row r="27" spans="1:6" x14ac:dyDescent="0.2">
      <c r="A27" s="21" t="s">
        <v>180</v>
      </c>
      <c r="B27" s="21" t="s">
        <v>179</v>
      </c>
      <c r="C27" s="21" t="s">
        <v>181</v>
      </c>
      <c r="D27" s="24">
        <v>170000</v>
      </c>
      <c r="E27" s="22">
        <v>2481.66</v>
      </c>
      <c r="F27" s="23">
        <v>1.8356623088219799</v>
      </c>
    </row>
    <row r="28" spans="1:6" x14ac:dyDescent="0.2">
      <c r="A28" s="21" t="s">
        <v>148</v>
      </c>
      <c r="B28" s="21" t="s">
        <v>147</v>
      </c>
      <c r="C28" s="21" t="s">
        <v>149</v>
      </c>
      <c r="D28" s="24">
        <v>700000</v>
      </c>
      <c r="E28" s="22">
        <v>2168.9499999999998</v>
      </c>
      <c r="F28" s="23">
        <v>1.60435344274374</v>
      </c>
    </row>
    <row r="29" spans="1:6" x14ac:dyDescent="0.2">
      <c r="A29" s="21" t="s">
        <v>236</v>
      </c>
      <c r="B29" s="21" t="s">
        <v>235</v>
      </c>
      <c r="C29" s="21" t="s">
        <v>113</v>
      </c>
      <c r="D29" s="24">
        <v>1066666</v>
      </c>
      <c r="E29" s="22">
        <v>2130.6653350000001</v>
      </c>
      <c r="F29" s="23">
        <v>1.5760346091620401</v>
      </c>
    </row>
    <row r="30" spans="1:6" x14ac:dyDescent="0.2">
      <c r="A30" s="21" t="s">
        <v>238</v>
      </c>
      <c r="B30" s="21" t="s">
        <v>237</v>
      </c>
      <c r="C30" s="21" t="s">
        <v>102</v>
      </c>
      <c r="D30" s="24">
        <v>2200000</v>
      </c>
      <c r="E30" s="22">
        <v>2000.9</v>
      </c>
      <c r="F30" s="23">
        <v>1.48004831996402</v>
      </c>
    </row>
    <row r="31" spans="1:6" x14ac:dyDescent="0.2">
      <c r="A31" s="21" t="s">
        <v>246</v>
      </c>
      <c r="B31" s="21" t="s">
        <v>245</v>
      </c>
      <c r="C31" s="21" t="s">
        <v>168</v>
      </c>
      <c r="D31" s="24">
        <v>300000</v>
      </c>
      <c r="E31" s="22">
        <v>1936.35</v>
      </c>
      <c r="F31" s="23">
        <v>1.4323012466201801</v>
      </c>
    </row>
    <row r="32" spans="1:6" x14ac:dyDescent="0.2">
      <c r="A32" s="21" t="s">
        <v>129</v>
      </c>
      <c r="B32" s="21" t="s">
        <v>128</v>
      </c>
      <c r="C32" s="21" t="s">
        <v>130</v>
      </c>
      <c r="D32" s="24">
        <v>1500000</v>
      </c>
      <c r="E32" s="22">
        <v>1933.5</v>
      </c>
      <c r="F32" s="23">
        <v>1.4301931264183301</v>
      </c>
    </row>
    <row r="33" spans="1:6" x14ac:dyDescent="0.2">
      <c r="A33" s="21" t="s">
        <v>283</v>
      </c>
      <c r="B33" s="21" t="s">
        <v>282</v>
      </c>
      <c r="C33" s="21" t="s">
        <v>84</v>
      </c>
      <c r="D33" s="24">
        <v>1500000</v>
      </c>
      <c r="E33" s="22">
        <v>1900.5</v>
      </c>
      <c r="F33" s="23">
        <v>1.40578331355471</v>
      </c>
    </row>
    <row r="34" spans="1:6" x14ac:dyDescent="0.2">
      <c r="A34" s="21" t="s">
        <v>285</v>
      </c>
      <c r="B34" s="21" t="s">
        <v>284</v>
      </c>
      <c r="C34" s="21" t="s">
        <v>102</v>
      </c>
      <c r="D34" s="24">
        <v>1300000</v>
      </c>
      <c r="E34" s="22">
        <v>1801.15</v>
      </c>
      <c r="F34" s="23">
        <v>1.3322949830092401</v>
      </c>
    </row>
    <row r="35" spans="1:6" x14ac:dyDescent="0.2">
      <c r="A35" s="21" t="s">
        <v>162</v>
      </c>
      <c r="B35" s="21" t="s">
        <v>161</v>
      </c>
      <c r="C35" s="21" t="s">
        <v>163</v>
      </c>
      <c r="D35" s="24">
        <v>300000</v>
      </c>
      <c r="E35" s="22">
        <v>1698.6</v>
      </c>
      <c r="F35" s="23">
        <v>1.2564396403072999</v>
      </c>
    </row>
    <row r="36" spans="1:6" x14ac:dyDescent="0.2">
      <c r="A36" s="21" t="s">
        <v>287</v>
      </c>
      <c r="B36" s="21" t="s">
        <v>286</v>
      </c>
      <c r="C36" s="21" t="s">
        <v>121</v>
      </c>
      <c r="D36" s="24">
        <v>600000</v>
      </c>
      <c r="E36" s="22">
        <v>1693.2</v>
      </c>
      <c r="F36" s="23">
        <v>1.25244530729326</v>
      </c>
    </row>
    <row r="37" spans="1:6" x14ac:dyDescent="0.2">
      <c r="A37" s="21" t="s">
        <v>289</v>
      </c>
      <c r="B37" s="21" t="s">
        <v>288</v>
      </c>
      <c r="C37" s="21" t="s">
        <v>290</v>
      </c>
      <c r="D37" s="24">
        <v>300000</v>
      </c>
      <c r="E37" s="22">
        <v>1477.95</v>
      </c>
      <c r="F37" s="23">
        <v>1.0932267552055701</v>
      </c>
    </row>
    <row r="38" spans="1:6" x14ac:dyDescent="0.2">
      <c r="A38" s="21" t="s">
        <v>230</v>
      </c>
      <c r="B38" s="21" t="s">
        <v>229</v>
      </c>
      <c r="C38" s="21" t="s">
        <v>99</v>
      </c>
      <c r="D38" s="24">
        <v>120000</v>
      </c>
      <c r="E38" s="22">
        <v>1405.5</v>
      </c>
      <c r="F38" s="23">
        <v>1.0396361206004401</v>
      </c>
    </row>
    <row r="39" spans="1:6" x14ac:dyDescent="0.2">
      <c r="A39" s="21" t="s">
        <v>292</v>
      </c>
      <c r="B39" s="21" t="s">
        <v>291</v>
      </c>
      <c r="C39" s="21" t="s">
        <v>133</v>
      </c>
      <c r="D39" s="24">
        <v>1100000</v>
      </c>
      <c r="E39" s="22">
        <v>1371.7</v>
      </c>
      <c r="F39" s="23">
        <v>1.01463455469771</v>
      </c>
    </row>
    <row r="40" spans="1:6" x14ac:dyDescent="0.2">
      <c r="A40" s="21" t="s">
        <v>186</v>
      </c>
      <c r="B40" s="21" t="s">
        <v>185</v>
      </c>
      <c r="C40" s="21" t="s">
        <v>187</v>
      </c>
      <c r="D40" s="24">
        <v>50017</v>
      </c>
      <c r="E40" s="22">
        <v>1299.4666685</v>
      </c>
      <c r="F40" s="23">
        <v>0.96120418789677897</v>
      </c>
    </row>
    <row r="41" spans="1:6" x14ac:dyDescent="0.2">
      <c r="A41" s="21" t="s">
        <v>191</v>
      </c>
      <c r="B41" s="21" t="s">
        <v>190</v>
      </c>
      <c r="C41" s="21" t="s">
        <v>102</v>
      </c>
      <c r="D41" s="24">
        <v>500000</v>
      </c>
      <c r="E41" s="22">
        <v>1274.75</v>
      </c>
      <c r="F41" s="23">
        <v>0.94292148326959502</v>
      </c>
    </row>
    <row r="42" spans="1:6" x14ac:dyDescent="0.2">
      <c r="A42" s="21" t="s">
        <v>294</v>
      </c>
      <c r="B42" s="21" t="s">
        <v>293</v>
      </c>
      <c r="C42" s="21" t="s">
        <v>149</v>
      </c>
      <c r="D42" s="24">
        <v>47000</v>
      </c>
      <c r="E42" s="22">
        <v>1179.0419999999999</v>
      </c>
      <c r="F42" s="23">
        <v>0.87212710843471197</v>
      </c>
    </row>
    <row r="43" spans="1:6" x14ac:dyDescent="0.2">
      <c r="A43" s="21" t="s">
        <v>197</v>
      </c>
      <c r="B43" s="21" t="s">
        <v>196</v>
      </c>
      <c r="C43" s="21" t="s">
        <v>139</v>
      </c>
      <c r="D43" s="24">
        <v>160000</v>
      </c>
      <c r="E43" s="22">
        <v>1148.32</v>
      </c>
      <c r="F43" s="23">
        <v>0.84940231234998298</v>
      </c>
    </row>
    <row r="44" spans="1:6" x14ac:dyDescent="0.2">
      <c r="A44" s="21" t="s">
        <v>296</v>
      </c>
      <c r="B44" s="21" t="s">
        <v>295</v>
      </c>
      <c r="C44" s="21" t="s">
        <v>149</v>
      </c>
      <c r="D44" s="24">
        <v>115000</v>
      </c>
      <c r="E44" s="22">
        <v>709.03250000000003</v>
      </c>
      <c r="F44" s="23">
        <v>0.52446517088554501</v>
      </c>
    </row>
    <row r="45" spans="1:6" x14ac:dyDescent="0.2">
      <c r="A45" s="21" t="s">
        <v>298</v>
      </c>
      <c r="B45" s="21" t="s">
        <v>297</v>
      </c>
      <c r="C45" s="21" t="s">
        <v>139</v>
      </c>
      <c r="D45" s="24">
        <v>300000</v>
      </c>
      <c r="E45" s="22">
        <v>642.75</v>
      </c>
      <c r="F45" s="23">
        <v>0.47543658236637099</v>
      </c>
    </row>
    <row r="46" spans="1:6" x14ac:dyDescent="0.2">
      <c r="A46" s="21" t="s">
        <v>300</v>
      </c>
      <c r="B46" s="21" t="s">
        <v>299</v>
      </c>
      <c r="C46" s="21" t="s">
        <v>301</v>
      </c>
      <c r="D46" s="24">
        <v>275000</v>
      </c>
      <c r="E46" s="22">
        <v>575.57500000000005</v>
      </c>
      <c r="F46" s="23">
        <v>0.42574781936293099</v>
      </c>
    </row>
    <row r="47" spans="1:6" x14ac:dyDescent="0.2">
      <c r="A47" s="21" t="s">
        <v>303</v>
      </c>
      <c r="B47" s="21" t="s">
        <v>302</v>
      </c>
      <c r="C47" s="21" t="s">
        <v>304</v>
      </c>
      <c r="D47" s="24">
        <v>219510</v>
      </c>
      <c r="E47" s="22">
        <v>572.04305999999997</v>
      </c>
      <c r="F47" s="23">
        <v>0.42313527407670398</v>
      </c>
    </row>
    <row r="48" spans="1:6" x14ac:dyDescent="0.2">
      <c r="A48" s="21" t="s">
        <v>306</v>
      </c>
      <c r="B48" s="21" t="s">
        <v>305</v>
      </c>
      <c r="C48" s="21" t="s">
        <v>304</v>
      </c>
      <c r="D48" s="24">
        <v>10000</v>
      </c>
      <c r="E48" s="22">
        <v>546.07000000000005</v>
      </c>
      <c r="F48" s="23">
        <v>0.40392322758896099</v>
      </c>
    </row>
    <row r="49" spans="1:9" x14ac:dyDescent="0.2">
      <c r="A49" s="21" t="s">
        <v>308</v>
      </c>
      <c r="B49" s="21" t="s">
        <v>307</v>
      </c>
      <c r="C49" s="21" t="s">
        <v>113</v>
      </c>
      <c r="D49" s="24">
        <v>330777</v>
      </c>
      <c r="E49" s="22">
        <v>446.38356149999998</v>
      </c>
      <c r="F49" s="23">
        <v>0.330186036412429</v>
      </c>
    </row>
    <row r="50" spans="1:9" x14ac:dyDescent="0.2">
      <c r="A50" s="21" t="s">
        <v>309</v>
      </c>
      <c r="B50" s="21" t="s">
        <v>1197</v>
      </c>
      <c r="C50" s="21" t="s">
        <v>105</v>
      </c>
      <c r="D50" s="24">
        <v>658</v>
      </c>
      <c r="E50" s="22">
        <v>5.1271360000000001</v>
      </c>
      <c r="F50" s="23">
        <v>3.79249788746416E-3</v>
      </c>
    </row>
    <row r="51" spans="1:9" x14ac:dyDescent="0.2">
      <c r="A51" s="20" t="s">
        <v>25</v>
      </c>
      <c r="B51" s="20"/>
      <c r="C51" s="20"/>
      <c r="D51" s="20"/>
      <c r="E51" s="25">
        <f>SUM(E7:E50)</f>
        <v>117904.06026099998</v>
      </c>
      <c r="F51" s="26">
        <f>SUM(F7:F50)</f>
        <v>87.212607479748812</v>
      </c>
      <c r="G51" s="14"/>
      <c r="H51" s="14"/>
      <c r="I51" s="14"/>
    </row>
    <row r="52" spans="1:9" x14ac:dyDescent="0.2">
      <c r="A52" s="21"/>
      <c r="B52" s="21"/>
      <c r="C52" s="21"/>
      <c r="D52" s="21"/>
      <c r="E52" s="22"/>
      <c r="F52" s="23"/>
    </row>
    <row r="53" spans="1:9" x14ac:dyDescent="0.2">
      <c r="A53" s="20" t="s">
        <v>310</v>
      </c>
      <c r="B53" s="21"/>
      <c r="C53" s="21"/>
      <c r="D53" s="21"/>
      <c r="E53" s="22"/>
      <c r="F53" s="23"/>
    </row>
    <row r="54" spans="1:9" x14ac:dyDescent="0.2">
      <c r="A54" s="21" t="s">
        <v>312</v>
      </c>
      <c r="B54" s="21" t="s">
        <v>311</v>
      </c>
      <c r="C54" s="21" t="s">
        <v>423</v>
      </c>
      <c r="D54" s="24">
        <v>1500000</v>
      </c>
      <c r="E54" s="22">
        <v>3613.8</v>
      </c>
      <c r="F54" s="23">
        <v>2.6730964159558002</v>
      </c>
    </row>
    <row r="55" spans="1:9" x14ac:dyDescent="0.2">
      <c r="A55" s="20" t="s">
        <v>25</v>
      </c>
      <c r="B55" s="20"/>
      <c r="C55" s="20"/>
      <c r="D55" s="20"/>
      <c r="E55" s="25">
        <f>SUM(E53:E54)</f>
        <v>3613.8</v>
      </c>
      <c r="F55" s="26">
        <f>SUM(F53:F54)</f>
        <v>2.6730964159558002</v>
      </c>
      <c r="G55" s="14"/>
      <c r="H55" s="14"/>
      <c r="I55" s="14"/>
    </row>
    <row r="56" spans="1:9" x14ac:dyDescent="0.2">
      <c r="A56" s="21"/>
      <c r="B56" s="21"/>
      <c r="C56" s="21"/>
      <c r="D56" s="21"/>
      <c r="E56" s="22"/>
      <c r="F56" s="23"/>
    </row>
    <row r="57" spans="1:9" x14ac:dyDescent="0.2">
      <c r="A57" s="20" t="s">
        <v>313</v>
      </c>
      <c r="B57" s="21"/>
      <c r="C57" s="21"/>
      <c r="D57" s="21"/>
      <c r="E57" s="22"/>
      <c r="F57" s="23"/>
    </row>
    <row r="58" spans="1:9" x14ac:dyDescent="0.2">
      <c r="A58" s="21" t="s">
        <v>315</v>
      </c>
      <c r="B58" s="21" t="s">
        <v>314</v>
      </c>
      <c r="C58" s="21" t="s">
        <v>160</v>
      </c>
      <c r="D58" s="24">
        <v>46000</v>
      </c>
      <c r="E58" s="22">
        <v>2587.559616</v>
      </c>
      <c r="F58" s="23">
        <v>1.91399533333377</v>
      </c>
    </row>
    <row r="59" spans="1:9" x14ac:dyDescent="0.2">
      <c r="A59" s="20" t="s">
        <v>25</v>
      </c>
      <c r="B59" s="20"/>
      <c r="C59" s="20"/>
      <c r="D59" s="20"/>
      <c r="E59" s="25">
        <f>SUM(E57:E58)</f>
        <v>2587.559616</v>
      </c>
      <c r="F59" s="26">
        <f>SUM(F57:F58)</f>
        <v>1.91399533333377</v>
      </c>
      <c r="G59" s="14"/>
      <c r="H59" s="14"/>
      <c r="I59" s="14"/>
    </row>
    <row r="60" spans="1:9" x14ac:dyDescent="0.2">
      <c r="A60" s="21"/>
      <c r="B60" s="21"/>
      <c r="C60" s="21"/>
      <c r="D60" s="21"/>
      <c r="E60" s="22"/>
      <c r="F60" s="23"/>
    </row>
    <row r="61" spans="1:9" x14ac:dyDescent="0.2">
      <c r="A61" s="20" t="s">
        <v>26</v>
      </c>
      <c r="B61" s="20"/>
      <c r="C61" s="20"/>
      <c r="D61" s="20"/>
      <c r="E61" s="25">
        <f>E51+E55+E59</f>
        <v>124105.41987699998</v>
      </c>
      <c r="F61" s="26">
        <f>F51+F55+F59</f>
        <v>91.799699229038382</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E65-(E51+E55+E59)</f>
        <v>11086.112251400016</v>
      </c>
      <c r="F63" s="26">
        <f>F65-(F51+F55+F59)</f>
        <v>8.2003007709616185</v>
      </c>
      <c r="G63" s="14"/>
      <c r="H63" s="14"/>
      <c r="I63" s="14"/>
    </row>
    <row r="64" spans="1:9" x14ac:dyDescent="0.2">
      <c r="A64" s="20"/>
      <c r="B64" s="20"/>
      <c r="C64" s="20"/>
      <c r="D64" s="20"/>
      <c r="E64" s="25"/>
      <c r="F64" s="26"/>
      <c r="G64" s="14"/>
      <c r="H64" s="14"/>
      <c r="I64" s="14"/>
    </row>
    <row r="65" spans="1:9" x14ac:dyDescent="0.2">
      <c r="A65" s="27" t="s">
        <v>27</v>
      </c>
      <c r="B65" s="27"/>
      <c r="C65" s="27"/>
      <c r="D65" s="27"/>
      <c r="E65" s="28">
        <v>135191.53212839999</v>
      </c>
      <c r="F65" s="29">
        <v>100</v>
      </c>
      <c r="G65" s="14"/>
      <c r="H65" s="14"/>
      <c r="I65" s="14"/>
    </row>
    <row r="66" spans="1:9" x14ac:dyDescent="0.2">
      <c r="A66" s="14"/>
      <c r="B66" s="14"/>
      <c r="C66" s="14"/>
      <c r="D66" s="14"/>
      <c r="E66" s="73"/>
      <c r="F66" s="15" t="s">
        <v>29</v>
      </c>
      <c r="G66" s="14"/>
      <c r="H66" s="14"/>
      <c r="I66" s="14"/>
    </row>
    <row r="67" spans="1:9" x14ac:dyDescent="0.2">
      <c r="A67" s="14" t="s">
        <v>1198</v>
      </c>
      <c r="B67" s="14"/>
      <c r="C67" s="14"/>
      <c r="D67" s="14"/>
      <c r="E67" s="73"/>
      <c r="F67" s="15"/>
      <c r="G67" s="14"/>
      <c r="H67" s="14"/>
      <c r="I67" s="14"/>
    </row>
    <row r="68" spans="1:9" x14ac:dyDescent="0.2">
      <c r="F68" s="15"/>
    </row>
    <row r="69" spans="1:9" x14ac:dyDescent="0.2">
      <c r="A69" s="14" t="s">
        <v>31</v>
      </c>
    </row>
    <row r="70" spans="1:9" x14ac:dyDescent="0.2">
      <c r="A70" s="14" t="s">
        <v>32</v>
      </c>
    </row>
    <row r="71" spans="1:9" x14ac:dyDescent="0.2">
      <c r="A71" s="14" t="s">
        <v>33</v>
      </c>
      <c r="B71" s="14"/>
      <c r="C71" s="30" t="s">
        <v>34</v>
      </c>
      <c r="D71" s="14" t="s">
        <v>845</v>
      </c>
    </row>
    <row r="72" spans="1:9" x14ac:dyDescent="0.2">
      <c r="A72" s="7" t="s">
        <v>69</v>
      </c>
      <c r="C72" s="31">
        <v>440.70670000000001</v>
      </c>
      <c r="D72" s="31">
        <v>536.37019999999995</v>
      </c>
    </row>
    <row r="73" spans="1:9" x14ac:dyDescent="0.2">
      <c r="A73" s="7" t="s">
        <v>77</v>
      </c>
      <c r="C73" s="31">
        <v>74.588099999999997</v>
      </c>
      <c r="D73" s="31">
        <v>90.778700000000001</v>
      </c>
    </row>
    <row r="74" spans="1:9" x14ac:dyDescent="0.2">
      <c r="A74" s="7" t="s">
        <v>70</v>
      </c>
      <c r="C74" s="31">
        <v>478.07940000000002</v>
      </c>
      <c r="D74" s="31">
        <v>585.69420000000002</v>
      </c>
    </row>
    <row r="75" spans="1:9" x14ac:dyDescent="0.2">
      <c r="A75" s="7" t="s">
        <v>78</v>
      </c>
      <c r="C75" s="31">
        <v>83.602699999999999</v>
      </c>
      <c r="D75" s="31">
        <v>102.4169</v>
      </c>
    </row>
    <row r="77" spans="1:9" x14ac:dyDescent="0.2">
      <c r="A77" s="7" t="s">
        <v>35</v>
      </c>
    </row>
    <row r="78" spans="1:9" x14ac:dyDescent="0.2">
      <c r="A78" s="7" t="s">
        <v>1329</v>
      </c>
    </row>
    <row r="80" spans="1:9" x14ac:dyDescent="0.2">
      <c r="A80" s="14" t="s">
        <v>36</v>
      </c>
      <c r="D80" s="30" t="s">
        <v>37</v>
      </c>
    </row>
    <row r="82" spans="1:4" x14ac:dyDescent="0.2">
      <c r="A82" s="14" t="s">
        <v>38</v>
      </c>
      <c r="D82" s="32">
        <v>0.20461889149922199</v>
      </c>
    </row>
    <row r="83" spans="1:4" x14ac:dyDescent="0.2">
      <c r="A83" s="14"/>
      <c r="D83" s="32"/>
    </row>
    <row r="84" spans="1:4" x14ac:dyDescent="0.2">
      <c r="A84" s="117" t="s">
        <v>839</v>
      </c>
      <c r="B84" s="117"/>
      <c r="C84" s="117"/>
      <c r="D84" s="30" t="s">
        <v>37</v>
      </c>
    </row>
    <row r="85" spans="1:4" x14ac:dyDescent="0.2">
      <c r="A85" s="95"/>
      <c r="B85" s="95"/>
      <c r="C85" s="95"/>
      <c r="D85" s="30"/>
    </row>
    <row r="86" spans="1:4" x14ac:dyDescent="0.2">
      <c r="A86" s="14" t="s">
        <v>818</v>
      </c>
    </row>
    <row r="87" spans="1:4" x14ac:dyDescent="0.2">
      <c r="A87" s="50"/>
    </row>
    <row r="88" spans="1:4" x14ac:dyDescent="0.2">
      <c r="A88" s="51" t="s">
        <v>808</v>
      </c>
    </row>
    <row r="89" spans="1:4" x14ac:dyDescent="0.2">
      <c r="A89" s="52"/>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1" t="s">
        <v>813</v>
      </c>
    </row>
    <row r="103" spans="1:1" x14ac:dyDescent="0.2">
      <c r="A103" s="53"/>
    </row>
    <row r="104" spans="1:1" x14ac:dyDescent="0.2">
      <c r="A104" s="51" t="s">
        <v>1274</v>
      </c>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9" spans="1:1" x14ac:dyDescent="0.2">
      <c r="A119" s="14" t="s">
        <v>814</v>
      </c>
    </row>
    <row r="121" spans="1:1" x14ac:dyDescent="0.2">
      <c r="A121" s="51" t="s">
        <v>1273</v>
      </c>
    </row>
  </sheetData>
  <mergeCells count="2">
    <mergeCell ref="A1:F1"/>
    <mergeCell ref="A84:C84"/>
  </mergeCells>
  <conditionalFormatting sqref="F2:F3">
    <cfRule type="cellIs" dxfId="49" priority="4" stopIfTrue="1" operator="between">
      <formula>0.009</formula>
      <formula>-0.009</formula>
    </cfRule>
  </conditionalFormatting>
  <conditionalFormatting sqref="F5:F135">
    <cfRule type="cellIs" dxfId="48"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217"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3"/>
  <sheetViews>
    <sheetView view="pageBreakPreview" zoomScaleNormal="100" zoomScaleSheetLayoutView="100" workbookViewId="0">
      <selection sqref="A1:F1"/>
    </sheetView>
  </sheetViews>
  <sheetFormatPr defaultColWidth="9.109375" defaultRowHeight="10.199999999999999" x14ac:dyDescent="0.2"/>
  <cols>
    <col min="1" max="1" width="40.5546875" style="7" bestFit="1" customWidth="1"/>
    <col min="2" max="2" width="36.33203125" style="7" bestFit="1" customWidth="1"/>
    <col min="3" max="3" width="24.664062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12</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112</v>
      </c>
      <c r="B7" s="21" t="s">
        <v>111</v>
      </c>
      <c r="C7" s="21" t="s">
        <v>113</v>
      </c>
      <c r="D7" s="24">
        <v>3800000</v>
      </c>
      <c r="E7" s="22">
        <v>9330.9</v>
      </c>
      <c r="F7" s="23">
        <v>5.7961475097306296</v>
      </c>
    </row>
    <row r="8" spans="1:6" x14ac:dyDescent="0.2">
      <c r="A8" s="21" t="s">
        <v>236</v>
      </c>
      <c r="B8" s="21" t="s">
        <v>235</v>
      </c>
      <c r="C8" s="21" t="s">
        <v>113</v>
      </c>
      <c r="D8" s="24">
        <v>3733333</v>
      </c>
      <c r="E8" s="22">
        <v>7457.3326674999998</v>
      </c>
      <c r="F8" s="23">
        <v>4.6323291611702002</v>
      </c>
    </row>
    <row r="9" spans="1:6" x14ac:dyDescent="0.2">
      <c r="A9" s="21" t="s">
        <v>318</v>
      </c>
      <c r="B9" s="21" t="s">
        <v>317</v>
      </c>
      <c r="C9" s="21" t="s">
        <v>113</v>
      </c>
      <c r="D9" s="24">
        <v>14000000</v>
      </c>
      <c r="E9" s="22">
        <v>7392</v>
      </c>
      <c r="F9" s="23">
        <v>4.5917459614751897</v>
      </c>
    </row>
    <row r="10" spans="1:6" x14ac:dyDescent="0.2">
      <c r="A10" s="21" t="s">
        <v>91</v>
      </c>
      <c r="B10" s="21" t="s">
        <v>90</v>
      </c>
      <c r="C10" s="21" t="s">
        <v>92</v>
      </c>
      <c r="D10" s="24">
        <v>500000</v>
      </c>
      <c r="E10" s="22">
        <v>7177.25</v>
      </c>
      <c r="F10" s="23">
        <v>4.4583480386901799</v>
      </c>
    </row>
    <row r="11" spans="1:6" x14ac:dyDescent="0.2">
      <c r="A11" s="21" t="s">
        <v>156</v>
      </c>
      <c r="B11" s="21" t="s">
        <v>155</v>
      </c>
      <c r="C11" s="21" t="s">
        <v>157</v>
      </c>
      <c r="D11" s="24">
        <v>3500000</v>
      </c>
      <c r="E11" s="22">
        <v>6714.75</v>
      </c>
      <c r="F11" s="23">
        <v>4.1710533272207098</v>
      </c>
    </row>
    <row r="12" spans="1:6" x14ac:dyDescent="0.2">
      <c r="A12" s="21" t="s">
        <v>281</v>
      </c>
      <c r="B12" s="21" t="s">
        <v>280</v>
      </c>
      <c r="C12" s="21" t="s">
        <v>218</v>
      </c>
      <c r="D12" s="24">
        <v>1500000</v>
      </c>
      <c r="E12" s="22">
        <v>6666</v>
      </c>
      <c r="F12" s="23">
        <v>4.14077091168744</v>
      </c>
    </row>
    <row r="13" spans="1:6" x14ac:dyDescent="0.2">
      <c r="A13" s="21" t="s">
        <v>96</v>
      </c>
      <c r="B13" s="21" t="s">
        <v>95</v>
      </c>
      <c r="C13" s="21" t="s">
        <v>92</v>
      </c>
      <c r="D13" s="24">
        <v>530000</v>
      </c>
      <c r="E13" s="22">
        <v>6544.44</v>
      </c>
      <c r="F13" s="23">
        <v>4.06526054384695</v>
      </c>
    </row>
    <row r="14" spans="1:6" x14ac:dyDescent="0.2">
      <c r="A14" s="21" t="s">
        <v>120</v>
      </c>
      <c r="B14" s="21" t="s">
        <v>119</v>
      </c>
      <c r="C14" s="21" t="s">
        <v>121</v>
      </c>
      <c r="D14" s="24">
        <v>5250000</v>
      </c>
      <c r="E14" s="22">
        <v>6531</v>
      </c>
      <c r="F14" s="23">
        <v>4.0569119148260899</v>
      </c>
    </row>
    <row r="15" spans="1:6" x14ac:dyDescent="0.2">
      <c r="A15" s="21" t="s">
        <v>273</v>
      </c>
      <c r="B15" s="21" t="s">
        <v>272</v>
      </c>
      <c r="C15" s="21" t="s">
        <v>274</v>
      </c>
      <c r="D15" s="24">
        <v>2200000</v>
      </c>
      <c r="E15" s="22">
        <v>6494.4</v>
      </c>
      <c r="F15" s="23">
        <v>4.03417680901034</v>
      </c>
    </row>
    <row r="16" spans="1:6" x14ac:dyDescent="0.2">
      <c r="A16" s="21" t="s">
        <v>83</v>
      </c>
      <c r="B16" s="21" t="s">
        <v>82</v>
      </c>
      <c r="C16" s="21" t="s">
        <v>84</v>
      </c>
      <c r="D16" s="24">
        <v>420000</v>
      </c>
      <c r="E16" s="22">
        <v>6410.46</v>
      </c>
      <c r="F16" s="23">
        <v>3.9820351482952101</v>
      </c>
    </row>
    <row r="17" spans="1:6" x14ac:dyDescent="0.2">
      <c r="A17" s="21" t="s">
        <v>320</v>
      </c>
      <c r="B17" s="21" t="s">
        <v>319</v>
      </c>
      <c r="C17" s="21" t="s">
        <v>121</v>
      </c>
      <c r="D17" s="24">
        <v>1900000</v>
      </c>
      <c r="E17" s="22">
        <v>4559.05</v>
      </c>
      <c r="F17" s="23">
        <v>2.83198044178347</v>
      </c>
    </row>
    <row r="18" spans="1:6" x14ac:dyDescent="0.2">
      <c r="A18" s="21" t="s">
        <v>151</v>
      </c>
      <c r="B18" s="21" t="s">
        <v>150</v>
      </c>
      <c r="C18" s="21" t="s">
        <v>92</v>
      </c>
      <c r="D18" s="24">
        <v>350000</v>
      </c>
      <c r="E18" s="22">
        <v>4279.8</v>
      </c>
      <c r="F18" s="23">
        <v>2.6585165538313702</v>
      </c>
    </row>
    <row r="19" spans="1:6" x14ac:dyDescent="0.2">
      <c r="A19" s="21" t="s">
        <v>322</v>
      </c>
      <c r="B19" s="21" t="s">
        <v>321</v>
      </c>
      <c r="C19" s="21" t="s">
        <v>92</v>
      </c>
      <c r="D19" s="24">
        <v>120000</v>
      </c>
      <c r="E19" s="22">
        <v>4234.32</v>
      </c>
      <c r="F19" s="23">
        <v>2.6302653895554098</v>
      </c>
    </row>
    <row r="20" spans="1:6" x14ac:dyDescent="0.2">
      <c r="A20" s="21" t="s">
        <v>285</v>
      </c>
      <c r="B20" s="21" t="s">
        <v>284</v>
      </c>
      <c r="C20" s="21" t="s">
        <v>102</v>
      </c>
      <c r="D20" s="24">
        <v>2700000</v>
      </c>
      <c r="E20" s="22">
        <v>3740.85</v>
      </c>
      <c r="F20" s="23">
        <v>2.3237328030282001</v>
      </c>
    </row>
    <row r="21" spans="1:6" x14ac:dyDescent="0.2">
      <c r="A21" s="21" t="s">
        <v>191</v>
      </c>
      <c r="B21" s="21" t="s">
        <v>190</v>
      </c>
      <c r="C21" s="21" t="s">
        <v>102</v>
      </c>
      <c r="D21" s="24">
        <v>1400000</v>
      </c>
      <c r="E21" s="22">
        <v>3569.3</v>
      </c>
      <c r="F21" s="23">
        <v>2.21716975923882</v>
      </c>
    </row>
    <row r="22" spans="1:6" x14ac:dyDescent="0.2">
      <c r="A22" s="21" t="s">
        <v>217</v>
      </c>
      <c r="B22" s="21" t="s">
        <v>216</v>
      </c>
      <c r="C22" s="21" t="s">
        <v>218</v>
      </c>
      <c r="D22" s="24">
        <v>120000</v>
      </c>
      <c r="E22" s="22">
        <v>2958.72</v>
      </c>
      <c r="F22" s="23">
        <v>1.8378910458787701</v>
      </c>
    </row>
    <row r="23" spans="1:6" x14ac:dyDescent="0.2">
      <c r="A23" s="21" t="s">
        <v>294</v>
      </c>
      <c r="B23" s="21" t="s">
        <v>293</v>
      </c>
      <c r="C23" s="21" t="s">
        <v>149</v>
      </c>
      <c r="D23" s="24">
        <v>115000</v>
      </c>
      <c r="E23" s="22">
        <v>2884.89</v>
      </c>
      <c r="F23" s="23">
        <v>1.79202949226193</v>
      </c>
    </row>
    <row r="24" spans="1:6" x14ac:dyDescent="0.2">
      <c r="A24" s="21" t="s">
        <v>123</v>
      </c>
      <c r="B24" s="21" t="s">
        <v>122</v>
      </c>
      <c r="C24" s="21" t="s">
        <v>124</v>
      </c>
      <c r="D24" s="24">
        <v>1700000</v>
      </c>
      <c r="E24" s="22">
        <v>2351.1</v>
      </c>
      <c r="F24" s="23">
        <v>1.46045101867212</v>
      </c>
    </row>
    <row r="25" spans="1:6" x14ac:dyDescent="0.2">
      <c r="A25" s="21" t="s">
        <v>238</v>
      </c>
      <c r="B25" s="21" t="s">
        <v>237</v>
      </c>
      <c r="C25" s="21" t="s">
        <v>102</v>
      </c>
      <c r="D25" s="24">
        <v>2550000</v>
      </c>
      <c r="E25" s="22">
        <v>2319.2249999999999</v>
      </c>
      <c r="F25" s="23">
        <v>1.44065097774652</v>
      </c>
    </row>
    <row r="26" spans="1:6" x14ac:dyDescent="0.2">
      <c r="A26" s="21" t="s">
        <v>324</v>
      </c>
      <c r="B26" s="21" t="s">
        <v>323</v>
      </c>
      <c r="C26" s="21" t="s">
        <v>277</v>
      </c>
      <c r="D26" s="24">
        <v>100000</v>
      </c>
      <c r="E26" s="22">
        <v>2005.55</v>
      </c>
      <c r="F26" s="23">
        <v>1.24580304559477</v>
      </c>
    </row>
    <row r="27" spans="1:6" x14ac:dyDescent="0.2">
      <c r="A27" s="21" t="s">
        <v>279</v>
      </c>
      <c r="B27" s="21" t="s">
        <v>278</v>
      </c>
      <c r="C27" s="21" t="s">
        <v>168</v>
      </c>
      <c r="D27" s="24">
        <v>100000</v>
      </c>
      <c r="E27" s="22">
        <v>1942.4</v>
      </c>
      <c r="F27" s="23">
        <v>1.20657567039629</v>
      </c>
    </row>
    <row r="28" spans="1:6" x14ac:dyDescent="0.2">
      <c r="A28" s="21" t="s">
        <v>326</v>
      </c>
      <c r="B28" s="21" t="s">
        <v>325</v>
      </c>
      <c r="C28" s="21" t="s">
        <v>113</v>
      </c>
      <c r="D28" s="24">
        <v>2000000</v>
      </c>
      <c r="E28" s="22">
        <v>1799</v>
      </c>
      <c r="F28" s="23">
        <v>1.1174987803969001</v>
      </c>
    </row>
    <row r="29" spans="1:6" x14ac:dyDescent="0.2">
      <c r="A29" s="21" t="s">
        <v>287</v>
      </c>
      <c r="B29" s="21" t="s">
        <v>286</v>
      </c>
      <c r="C29" s="21" t="s">
        <v>121</v>
      </c>
      <c r="D29" s="24">
        <v>600000</v>
      </c>
      <c r="E29" s="22">
        <v>1693.2</v>
      </c>
      <c r="F29" s="23">
        <v>1.0517781739677701</v>
      </c>
    </row>
    <row r="30" spans="1:6" x14ac:dyDescent="0.2">
      <c r="A30" s="21" t="s">
        <v>328</v>
      </c>
      <c r="B30" s="21" t="s">
        <v>327</v>
      </c>
      <c r="C30" s="21" t="s">
        <v>171</v>
      </c>
      <c r="D30" s="24">
        <v>335961</v>
      </c>
      <c r="E30" s="22">
        <v>1686.860181</v>
      </c>
      <c r="F30" s="23">
        <v>1.0478400194372399</v>
      </c>
    </row>
    <row r="31" spans="1:6" x14ac:dyDescent="0.2">
      <c r="A31" s="21" t="s">
        <v>330</v>
      </c>
      <c r="B31" s="21" t="s">
        <v>329</v>
      </c>
      <c r="C31" s="21" t="s">
        <v>301</v>
      </c>
      <c r="D31" s="24">
        <v>600000</v>
      </c>
      <c r="E31" s="22">
        <v>1661.1</v>
      </c>
      <c r="F31" s="23">
        <v>1.0318383680474099</v>
      </c>
    </row>
    <row r="32" spans="1:6" x14ac:dyDescent="0.2">
      <c r="A32" s="21" t="s">
        <v>195</v>
      </c>
      <c r="B32" s="21" t="s">
        <v>194</v>
      </c>
      <c r="C32" s="21" t="s">
        <v>105</v>
      </c>
      <c r="D32" s="24">
        <v>500000</v>
      </c>
      <c r="E32" s="22">
        <v>1120</v>
      </c>
      <c r="F32" s="23">
        <v>0.69571908507199798</v>
      </c>
    </row>
    <row r="33" spans="1:9" x14ac:dyDescent="0.2">
      <c r="A33" s="21" t="s">
        <v>300</v>
      </c>
      <c r="B33" s="21" t="s">
        <v>299</v>
      </c>
      <c r="C33" s="21" t="s">
        <v>301</v>
      </c>
      <c r="D33" s="24">
        <v>500000</v>
      </c>
      <c r="E33" s="22">
        <v>1046.5</v>
      </c>
      <c r="F33" s="23">
        <v>0.650062520114148</v>
      </c>
    </row>
    <row r="34" spans="1:9" x14ac:dyDescent="0.2">
      <c r="A34" s="21" t="s">
        <v>308</v>
      </c>
      <c r="B34" s="21" t="s">
        <v>307</v>
      </c>
      <c r="C34" s="21" t="s">
        <v>113</v>
      </c>
      <c r="D34" s="24">
        <v>567045</v>
      </c>
      <c r="E34" s="22">
        <v>765.22722750000003</v>
      </c>
      <c r="F34" s="23">
        <v>0.47534213088257299</v>
      </c>
    </row>
    <row r="35" spans="1:9" x14ac:dyDescent="0.2">
      <c r="A35" s="20" t="s">
        <v>25</v>
      </c>
      <c r="B35" s="20"/>
      <c r="C35" s="20"/>
      <c r="D35" s="20"/>
      <c r="E35" s="25">
        <f>SUM(E7:E34)</f>
        <v>115335.62507600003</v>
      </c>
      <c r="F35" s="26">
        <f>SUM(F7:F34)</f>
        <v>71.643924601858672</v>
      </c>
      <c r="G35" s="14"/>
      <c r="H35" s="14"/>
      <c r="I35" s="14"/>
    </row>
    <row r="36" spans="1:9" x14ac:dyDescent="0.2">
      <c r="A36" s="21"/>
      <c r="B36" s="21"/>
      <c r="C36" s="21"/>
      <c r="D36" s="21"/>
      <c r="E36" s="22"/>
      <c r="F36" s="23"/>
    </row>
    <row r="37" spans="1:9" x14ac:dyDescent="0.2">
      <c r="A37" s="20" t="s">
        <v>310</v>
      </c>
      <c r="B37" s="21"/>
      <c r="C37" s="21"/>
      <c r="D37" s="21"/>
      <c r="E37" s="22"/>
      <c r="F37" s="23"/>
    </row>
    <row r="38" spans="1:9" x14ac:dyDescent="0.2">
      <c r="A38" s="21" t="s">
        <v>332</v>
      </c>
      <c r="B38" s="21" t="s">
        <v>331</v>
      </c>
      <c r="C38" s="21" t="s">
        <v>423</v>
      </c>
      <c r="D38" s="24">
        <v>1900000</v>
      </c>
      <c r="E38" s="22">
        <v>5711.59</v>
      </c>
      <c r="F38" s="23">
        <v>3.54791265098783</v>
      </c>
    </row>
    <row r="39" spans="1:9" x14ac:dyDescent="0.2">
      <c r="A39" s="21" t="s">
        <v>312</v>
      </c>
      <c r="B39" s="21" t="s">
        <v>311</v>
      </c>
      <c r="C39" s="21" t="s">
        <v>423</v>
      </c>
      <c r="D39" s="24">
        <v>2350000</v>
      </c>
      <c r="E39" s="22">
        <v>5661.62</v>
      </c>
      <c r="F39" s="23">
        <v>3.5168723985940402</v>
      </c>
    </row>
    <row r="40" spans="1:9" x14ac:dyDescent="0.2">
      <c r="A40" s="20" t="s">
        <v>25</v>
      </c>
      <c r="B40" s="20"/>
      <c r="C40" s="20"/>
      <c r="D40" s="20"/>
      <c r="E40" s="25">
        <f>SUM(E37:E39)</f>
        <v>11373.21</v>
      </c>
      <c r="F40" s="26">
        <f>SUM(F37:F39)</f>
        <v>7.0647850495818698</v>
      </c>
      <c r="G40" s="14"/>
      <c r="H40" s="14"/>
      <c r="I40" s="14"/>
    </row>
    <row r="41" spans="1:9" x14ac:dyDescent="0.2">
      <c r="A41" s="21"/>
      <c r="B41" s="21"/>
      <c r="C41" s="21"/>
      <c r="D41" s="21"/>
      <c r="E41" s="22"/>
      <c r="F41" s="23"/>
    </row>
    <row r="42" spans="1:9" x14ac:dyDescent="0.2">
      <c r="A42" s="20" t="s">
        <v>313</v>
      </c>
      <c r="B42" s="21"/>
      <c r="C42" s="21"/>
      <c r="D42" s="21"/>
      <c r="E42" s="22"/>
      <c r="F42" s="23"/>
    </row>
    <row r="43" spans="1:9" x14ac:dyDescent="0.2">
      <c r="A43" s="21" t="s">
        <v>334</v>
      </c>
      <c r="B43" s="21" t="s">
        <v>333</v>
      </c>
      <c r="C43" s="21" t="s">
        <v>335</v>
      </c>
      <c r="D43" s="24">
        <v>86900</v>
      </c>
      <c r="E43" s="22">
        <v>3564.7909439999999</v>
      </c>
      <c r="F43" s="23">
        <v>2.2143688339577001</v>
      </c>
    </row>
    <row r="44" spans="1:9" x14ac:dyDescent="0.2">
      <c r="A44" s="21" t="s">
        <v>337</v>
      </c>
      <c r="B44" s="21" t="s">
        <v>336</v>
      </c>
      <c r="C44" s="21" t="s">
        <v>338</v>
      </c>
      <c r="D44" s="24">
        <v>155000</v>
      </c>
      <c r="E44" s="22">
        <v>2942.3774570999999</v>
      </c>
      <c r="F44" s="23">
        <v>1.8277394217768601</v>
      </c>
    </row>
    <row r="45" spans="1:9" x14ac:dyDescent="0.2">
      <c r="A45" s="21" t="s">
        <v>340</v>
      </c>
      <c r="B45" s="21" t="s">
        <v>339</v>
      </c>
      <c r="C45" s="21" t="s">
        <v>338</v>
      </c>
      <c r="D45" s="24">
        <v>187038</v>
      </c>
      <c r="E45" s="22">
        <v>2043.3820057999999</v>
      </c>
      <c r="F45" s="23">
        <v>1.2693034460069299</v>
      </c>
    </row>
    <row r="46" spans="1:9" x14ac:dyDescent="0.2">
      <c r="A46" s="21" t="s">
        <v>342</v>
      </c>
      <c r="B46" s="21" t="s">
        <v>341</v>
      </c>
      <c r="C46" s="21" t="s">
        <v>149</v>
      </c>
      <c r="D46" s="24">
        <v>2297307</v>
      </c>
      <c r="E46" s="22">
        <v>1768.8214995000001</v>
      </c>
      <c r="F46" s="23">
        <v>1.0987525672212699</v>
      </c>
    </row>
    <row r="47" spans="1:9" x14ac:dyDescent="0.2">
      <c r="A47" s="21" t="s">
        <v>344</v>
      </c>
      <c r="B47" s="21" t="s">
        <v>343</v>
      </c>
      <c r="C47" s="21" t="s">
        <v>338</v>
      </c>
      <c r="D47" s="24">
        <v>858000</v>
      </c>
      <c r="E47" s="22">
        <v>1533.4609803000001</v>
      </c>
      <c r="F47" s="23">
        <v>0.95255184839993301</v>
      </c>
    </row>
    <row r="48" spans="1:9" x14ac:dyDescent="0.2">
      <c r="A48" s="21" t="s">
        <v>346</v>
      </c>
      <c r="B48" s="21" t="s">
        <v>345</v>
      </c>
      <c r="C48" s="21" t="s">
        <v>136</v>
      </c>
      <c r="D48" s="24">
        <v>4177000</v>
      </c>
      <c r="E48" s="22">
        <v>1464.5034035000001</v>
      </c>
      <c r="F48" s="23">
        <v>0.90971693568557799</v>
      </c>
    </row>
    <row r="49" spans="1:9" x14ac:dyDescent="0.2">
      <c r="A49" s="21" t="s">
        <v>348</v>
      </c>
      <c r="B49" s="21" t="s">
        <v>347</v>
      </c>
      <c r="C49" s="21" t="s">
        <v>149</v>
      </c>
      <c r="D49" s="24">
        <v>65000</v>
      </c>
      <c r="E49" s="22">
        <v>1449.2248993000001</v>
      </c>
      <c r="F49" s="23">
        <v>0.90022626875406597</v>
      </c>
    </row>
    <row r="50" spans="1:9" x14ac:dyDescent="0.2">
      <c r="A50" s="21" t="s">
        <v>350</v>
      </c>
      <c r="B50" s="21" t="s">
        <v>349</v>
      </c>
      <c r="C50" s="21" t="s">
        <v>110</v>
      </c>
      <c r="D50" s="24">
        <v>12220</v>
      </c>
      <c r="E50" s="22">
        <v>1442.2718314000001</v>
      </c>
      <c r="F50" s="23">
        <v>0.89590717764885996</v>
      </c>
    </row>
    <row r="51" spans="1:9" x14ac:dyDescent="0.2">
      <c r="A51" s="21" t="s">
        <v>315</v>
      </c>
      <c r="B51" s="21" t="s">
        <v>314</v>
      </c>
      <c r="C51" s="21" t="s">
        <v>160</v>
      </c>
      <c r="D51" s="24">
        <v>25300</v>
      </c>
      <c r="E51" s="22">
        <v>1423.1577887999999</v>
      </c>
      <c r="F51" s="23">
        <v>0.884033959586628</v>
      </c>
    </row>
    <row r="52" spans="1:9" x14ac:dyDescent="0.2">
      <c r="A52" s="21" t="s">
        <v>352</v>
      </c>
      <c r="B52" s="21" t="s">
        <v>351</v>
      </c>
      <c r="C52" s="21" t="s">
        <v>116</v>
      </c>
      <c r="D52" s="24">
        <v>43300</v>
      </c>
      <c r="E52" s="22">
        <v>1390.6135876000001</v>
      </c>
      <c r="F52" s="23">
        <v>0.86381822576228595</v>
      </c>
    </row>
    <row r="53" spans="1:9" x14ac:dyDescent="0.2">
      <c r="A53" s="21" t="s">
        <v>354</v>
      </c>
      <c r="B53" s="21" t="s">
        <v>353</v>
      </c>
      <c r="C53" s="21" t="s">
        <v>277</v>
      </c>
      <c r="D53" s="24">
        <v>1316500</v>
      </c>
      <c r="E53" s="22">
        <v>1357.1113419999999</v>
      </c>
      <c r="F53" s="23">
        <v>0.84300737606881404</v>
      </c>
    </row>
    <row r="54" spans="1:9" x14ac:dyDescent="0.2">
      <c r="A54" s="21" t="s">
        <v>356</v>
      </c>
      <c r="B54" s="21" t="s">
        <v>355</v>
      </c>
      <c r="C54" s="21" t="s">
        <v>357</v>
      </c>
      <c r="D54" s="24">
        <v>1575983</v>
      </c>
      <c r="E54" s="22">
        <v>979.43923259999997</v>
      </c>
      <c r="F54" s="23">
        <v>0.60840586320365297</v>
      </c>
    </row>
    <row r="55" spans="1:9" x14ac:dyDescent="0.2">
      <c r="A55" s="21" t="s">
        <v>359</v>
      </c>
      <c r="B55" s="21" t="s">
        <v>358</v>
      </c>
      <c r="C55" s="21" t="s">
        <v>357</v>
      </c>
      <c r="D55" s="24">
        <v>244000</v>
      </c>
      <c r="E55" s="22">
        <v>655.3940781</v>
      </c>
      <c r="F55" s="23">
        <v>0.40711622176548001</v>
      </c>
    </row>
    <row r="56" spans="1:9" x14ac:dyDescent="0.2">
      <c r="A56" s="20" t="s">
        <v>25</v>
      </c>
      <c r="B56" s="20"/>
      <c r="C56" s="20"/>
      <c r="D56" s="20"/>
      <c r="E56" s="25">
        <f>SUM(E42:E55)</f>
        <v>22014.549050000001</v>
      </c>
      <c r="F56" s="26">
        <f>SUM(F42:F55)</f>
        <v>13.674948145838059</v>
      </c>
      <c r="G56" s="14"/>
      <c r="H56" s="14"/>
      <c r="I56" s="14"/>
    </row>
    <row r="57" spans="1:9" x14ac:dyDescent="0.2">
      <c r="A57" s="21"/>
      <c r="B57" s="21"/>
      <c r="C57" s="21"/>
      <c r="D57" s="21"/>
      <c r="E57" s="22"/>
      <c r="F57" s="23"/>
    </row>
    <row r="58" spans="1:9" x14ac:dyDescent="0.2">
      <c r="A58" s="20" t="s">
        <v>360</v>
      </c>
      <c r="B58" s="21"/>
      <c r="C58" s="21"/>
      <c r="D58" s="21"/>
      <c r="E58" s="22"/>
      <c r="F58" s="23"/>
    </row>
    <row r="59" spans="1:9" x14ac:dyDescent="0.2">
      <c r="A59" s="21" t="s">
        <v>362</v>
      </c>
      <c r="B59" s="21" t="s">
        <v>361</v>
      </c>
      <c r="C59" s="21" t="s">
        <v>363</v>
      </c>
      <c r="D59" s="24">
        <v>3408000</v>
      </c>
      <c r="E59" s="22">
        <v>3085.9639272999998</v>
      </c>
      <c r="F59" s="23">
        <v>1.9169321429163799</v>
      </c>
    </row>
    <row r="60" spans="1:9" x14ac:dyDescent="0.2">
      <c r="A60" s="20" t="s">
        <v>25</v>
      </c>
      <c r="B60" s="20"/>
      <c r="C60" s="20"/>
      <c r="D60" s="20"/>
      <c r="E60" s="25">
        <f>SUM(E59:E59)</f>
        <v>3085.9639272999998</v>
      </c>
      <c r="F60" s="26">
        <f>SUM(F59:F59)</f>
        <v>1.9169321429163799</v>
      </c>
      <c r="G60" s="14"/>
      <c r="H60" s="14"/>
      <c r="I60" s="14"/>
    </row>
    <row r="61" spans="1:9" x14ac:dyDescent="0.2">
      <c r="A61" s="21"/>
      <c r="B61" s="21"/>
      <c r="C61" s="21"/>
      <c r="D61" s="21"/>
      <c r="E61" s="22"/>
      <c r="F61" s="23"/>
    </row>
    <row r="62" spans="1:9" x14ac:dyDescent="0.2">
      <c r="A62" s="20" t="s">
        <v>26</v>
      </c>
      <c r="B62" s="20"/>
      <c r="C62" s="20"/>
      <c r="D62" s="20"/>
      <c r="E62" s="25">
        <f>E35+E40+E56+E60</f>
        <v>151809.34805330003</v>
      </c>
      <c r="F62" s="26">
        <f>F35+F40+F56+F60</f>
        <v>94.300589940194982</v>
      </c>
      <c r="G62" s="14"/>
      <c r="H62" s="14"/>
      <c r="I62" s="14"/>
    </row>
    <row r="63" spans="1:9" x14ac:dyDescent="0.2">
      <c r="A63" s="20"/>
      <c r="B63" s="20"/>
      <c r="C63" s="20"/>
      <c r="D63" s="20"/>
      <c r="E63" s="25"/>
      <c r="F63" s="26"/>
      <c r="G63" s="14"/>
      <c r="H63" s="14"/>
      <c r="I63" s="14"/>
    </row>
    <row r="64" spans="1:9" x14ac:dyDescent="0.2">
      <c r="A64" s="20" t="s">
        <v>28</v>
      </c>
      <c r="B64" s="20"/>
      <c r="C64" s="20"/>
      <c r="D64" s="20"/>
      <c r="E64" s="25">
        <f>E66-(E35+E40+E56+E60)</f>
        <v>9175.1676846999617</v>
      </c>
      <c r="F64" s="26">
        <f>F66-(F35+F40+F56+F60)</f>
        <v>5.6994100598050181</v>
      </c>
      <c r="G64" s="14"/>
      <c r="H64" s="14"/>
      <c r="I64" s="14"/>
    </row>
    <row r="65" spans="1:9" x14ac:dyDescent="0.2">
      <c r="A65" s="20"/>
      <c r="B65" s="20"/>
      <c r="C65" s="20"/>
      <c r="D65" s="20"/>
      <c r="E65" s="25"/>
      <c r="F65" s="26"/>
      <c r="G65" s="14"/>
      <c r="H65" s="14"/>
      <c r="I65" s="14"/>
    </row>
    <row r="66" spans="1:9" x14ac:dyDescent="0.2">
      <c r="A66" s="27" t="s">
        <v>27</v>
      </c>
      <c r="B66" s="27"/>
      <c r="C66" s="27"/>
      <c r="D66" s="27"/>
      <c r="E66" s="28">
        <v>160984.51573799999</v>
      </c>
      <c r="F66" s="29">
        <v>100</v>
      </c>
      <c r="G66" s="14"/>
      <c r="H66" s="14"/>
      <c r="I66" s="14"/>
    </row>
    <row r="68" spans="1:9" x14ac:dyDescent="0.2">
      <c r="A68" s="14" t="s">
        <v>31</v>
      </c>
    </row>
    <row r="69" spans="1:9" x14ac:dyDescent="0.2">
      <c r="A69" s="14" t="s">
        <v>32</v>
      </c>
    </row>
    <row r="70" spans="1:9" x14ac:dyDescent="0.2">
      <c r="A70" s="14" t="s">
        <v>33</v>
      </c>
      <c r="B70" s="14"/>
      <c r="C70" s="30" t="s">
        <v>34</v>
      </c>
      <c r="D70" s="14" t="s">
        <v>845</v>
      </c>
    </row>
    <row r="71" spans="1:9" x14ac:dyDescent="0.2">
      <c r="A71" s="7" t="s">
        <v>69</v>
      </c>
      <c r="C71" s="31">
        <v>88.309899999999999</v>
      </c>
      <c r="D71" s="31">
        <v>99.309700000000007</v>
      </c>
    </row>
    <row r="72" spans="1:9" x14ac:dyDescent="0.2">
      <c r="A72" s="7" t="s">
        <v>77</v>
      </c>
      <c r="C72" s="31">
        <v>20.394500000000001</v>
      </c>
      <c r="D72" s="31">
        <v>21.087</v>
      </c>
    </row>
    <row r="73" spans="1:9" x14ac:dyDescent="0.2">
      <c r="A73" s="7" t="s">
        <v>70</v>
      </c>
      <c r="C73" s="31">
        <v>94.783500000000004</v>
      </c>
      <c r="D73" s="31">
        <v>107.10120000000001</v>
      </c>
    </row>
    <row r="74" spans="1:9" x14ac:dyDescent="0.2">
      <c r="A74" s="7" t="s">
        <v>78</v>
      </c>
      <c r="C74" s="31">
        <v>22.539000000000001</v>
      </c>
      <c r="D74" s="31">
        <v>23.5063</v>
      </c>
    </row>
    <row r="75" spans="1:9" x14ac:dyDescent="0.2">
      <c r="C75" s="31"/>
      <c r="D75" s="31"/>
    </row>
    <row r="76" spans="1:9" x14ac:dyDescent="0.2">
      <c r="A76" s="57" t="s">
        <v>1329</v>
      </c>
      <c r="C76" s="31"/>
      <c r="D76" s="31"/>
    </row>
    <row r="78" spans="1:9" x14ac:dyDescent="0.2">
      <c r="A78" s="14" t="s">
        <v>36</v>
      </c>
    </row>
    <row r="79" spans="1:9" x14ac:dyDescent="0.2">
      <c r="A79" s="112" t="s">
        <v>59</v>
      </c>
      <c r="B79" s="113"/>
      <c r="C79" s="35" t="s">
        <v>60</v>
      </c>
    </row>
    <row r="80" spans="1:9" x14ac:dyDescent="0.2">
      <c r="A80" s="108" t="s">
        <v>77</v>
      </c>
      <c r="B80" s="109"/>
      <c r="C80" s="36">
        <v>1.75</v>
      </c>
    </row>
    <row r="81" spans="1:4" x14ac:dyDescent="0.2">
      <c r="A81" s="108" t="s">
        <v>78</v>
      </c>
      <c r="B81" s="109"/>
      <c r="C81" s="36">
        <v>1.85</v>
      </c>
    </row>
    <row r="82" spans="1:4" x14ac:dyDescent="0.2">
      <c r="A82" s="7" t="s">
        <v>61</v>
      </c>
    </row>
    <row r="83" spans="1:4" x14ac:dyDescent="0.2">
      <c r="A83" s="7" t="s">
        <v>35</v>
      </c>
    </row>
    <row r="85" spans="1:4" x14ac:dyDescent="0.2">
      <c r="A85" s="14" t="s">
        <v>38</v>
      </c>
      <c r="D85" s="32">
        <v>0.10487114405133301</v>
      </c>
    </row>
    <row r="86" spans="1:4" x14ac:dyDescent="0.2">
      <c r="A86" s="14"/>
      <c r="D86" s="32"/>
    </row>
    <row r="87" spans="1:4" x14ac:dyDescent="0.2">
      <c r="A87" s="117" t="s">
        <v>839</v>
      </c>
      <c r="B87" s="117"/>
      <c r="C87" s="117"/>
      <c r="D87" s="30" t="s">
        <v>37</v>
      </c>
    </row>
    <row r="88" spans="1:4" x14ac:dyDescent="0.2">
      <c r="A88" s="95"/>
      <c r="B88" s="95"/>
      <c r="C88" s="95"/>
      <c r="D88" s="30"/>
    </row>
    <row r="89" spans="1:4" x14ac:dyDescent="0.2">
      <c r="A89" s="14" t="s">
        <v>818</v>
      </c>
    </row>
    <row r="90" spans="1:4" x14ac:dyDescent="0.2">
      <c r="A90" s="50"/>
    </row>
    <row r="91" spans="1:4" x14ac:dyDescent="0.2">
      <c r="A91" s="51" t="s">
        <v>808</v>
      </c>
    </row>
    <row r="92" spans="1:4" x14ac:dyDescent="0.2">
      <c r="A92" s="52"/>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1" t="s">
        <v>815</v>
      </c>
    </row>
    <row r="105" spans="1:1" x14ac:dyDescent="0.2">
      <c r="A105" s="53"/>
    </row>
    <row r="106" spans="1:1" x14ac:dyDescent="0.2">
      <c r="A106" s="51" t="s">
        <v>1274</v>
      </c>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21" spans="1:1" x14ac:dyDescent="0.2">
      <c r="A121" s="14" t="s">
        <v>816</v>
      </c>
    </row>
    <row r="123" spans="1:1" x14ac:dyDescent="0.2">
      <c r="A123" s="51" t="s">
        <v>1273</v>
      </c>
    </row>
  </sheetData>
  <mergeCells count="5">
    <mergeCell ref="A1:F1"/>
    <mergeCell ref="A79:B79"/>
    <mergeCell ref="A80:B80"/>
    <mergeCell ref="A81:B81"/>
    <mergeCell ref="A87:C87"/>
  </mergeCells>
  <conditionalFormatting sqref="F2:F3">
    <cfRule type="cellIs" dxfId="47" priority="2" stopIfTrue="1" operator="between">
      <formula>0.009</formula>
      <formula>-0.009</formula>
    </cfRule>
  </conditionalFormatting>
  <conditionalFormatting sqref="F5:F137">
    <cfRule type="cellIs" dxfId="46"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220"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1"/>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29.88671875" style="7" bestFit="1" customWidth="1"/>
    <col min="3" max="3" width="23.554687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13</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138</v>
      </c>
      <c r="B7" s="21" t="s">
        <v>137</v>
      </c>
      <c r="C7" s="21" t="s">
        <v>139</v>
      </c>
      <c r="D7" s="24">
        <v>8203374</v>
      </c>
      <c r="E7" s="22">
        <v>8326.42461</v>
      </c>
      <c r="F7" s="23">
        <v>8.5872784307339103</v>
      </c>
    </row>
    <row r="8" spans="1:6" x14ac:dyDescent="0.2">
      <c r="A8" s="21" t="s">
        <v>177</v>
      </c>
      <c r="B8" s="21" t="s">
        <v>176</v>
      </c>
      <c r="C8" s="21" t="s">
        <v>178</v>
      </c>
      <c r="D8" s="24">
        <v>1013190</v>
      </c>
      <c r="E8" s="22">
        <v>7753.4364750000004</v>
      </c>
      <c r="F8" s="23">
        <v>7.9963394763545503</v>
      </c>
    </row>
    <row r="9" spans="1:6" x14ac:dyDescent="0.2">
      <c r="A9" s="21" t="s">
        <v>365</v>
      </c>
      <c r="B9" s="21" t="s">
        <v>364</v>
      </c>
      <c r="C9" s="21" t="s">
        <v>92</v>
      </c>
      <c r="D9" s="24">
        <v>831380</v>
      </c>
      <c r="E9" s="22">
        <v>4301.5601200000001</v>
      </c>
      <c r="F9" s="23">
        <v>4.4363212503741396</v>
      </c>
    </row>
    <row r="10" spans="1:6" x14ac:dyDescent="0.2">
      <c r="A10" s="21" t="s">
        <v>96</v>
      </c>
      <c r="B10" s="21" t="s">
        <v>95</v>
      </c>
      <c r="C10" s="21" t="s">
        <v>92</v>
      </c>
      <c r="D10" s="24">
        <v>337787</v>
      </c>
      <c r="E10" s="22">
        <v>4170.9938760000005</v>
      </c>
      <c r="F10" s="23">
        <v>4.3016645707788399</v>
      </c>
    </row>
    <row r="11" spans="1:6" x14ac:dyDescent="0.2">
      <c r="A11" s="21" t="s">
        <v>367</v>
      </c>
      <c r="B11" s="21" t="s">
        <v>366</v>
      </c>
      <c r="C11" s="21" t="s">
        <v>92</v>
      </c>
      <c r="D11" s="24">
        <v>807546</v>
      </c>
      <c r="E11" s="22">
        <v>3903.2735910000001</v>
      </c>
      <c r="F11" s="23">
        <v>4.0255570292430196</v>
      </c>
    </row>
    <row r="12" spans="1:6" x14ac:dyDescent="0.2">
      <c r="A12" s="21" t="s">
        <v>322</v>
      </c>
      <c r="B12" s="21" t="s">
        <v>321</v>
      </c>
      <c r="C12" s="21" t="s">
        <v>92</v>
      </c>
      <c r="D12" s="24">
        <v>107998</v>
      </c>
      <c r="E12" s="22">
        <v>3810.8174279999998</v>
      </c>
      <c r="F12" s="23">
        <v>3.9302043596992702</v>
      </c>
    </row>
    <row r="13" spans="1:6" x14ac:dyDescent="0.2">
      <c r="A13" s="21" t="s">
        <v>151</v>
      </c>
      <c r="B13" s="21" t="s">
        <v>150</v>
      </c>
      <c r="C13" s="21" t="s">
        <v>92</v>
      </c>
      <c r="D13" s="24">
        <v>290546</v>
      </c>
      <c r="E13" s="22">
        <v>3552.796488</v>
      </c>
      <c r="F13" s="23">
        <v>3.6641000284262</v>
      </c>
    </row>
    <row r="14" spans="1:6" x14ac:dyDescent="0.2">
      <c r="A14" s="21" t="s">
        <v>369</v>
      </c>
      <c r="B14" s="21" t="s">
        <v>368</v>
      </c>
      <c r="C14" s="21" t="s">
        <v>92</v>
      </c>
      <c r="D14" s="24">
        <v>143364</v>
      </c>
      <c r="E14" s="22">
        <v>3407.1888239999998</v>
      </c>
      <c r="F14" s="23">
        <v>3.5139307047389301</v>
      </c>
    </row>
    <row r="15" spans="1:6" x14ac:dyDescent="0.2">
      <c r="A15" s="21" t="s">
        <v>371</v>
      </c>
      <c r="B15" s="21" t="s">
        <v>370</v>
      </c>
      <c r="C15" s="21" t="s">
        <v>92</v>
      </c>
      <c r="D15" s="24">
        <v>168047</v>
      </c>
      <c r="E15" s="22">
        <v>3351.7814385000001</v>
      </c>
      <c r="F15" s="23">
        <v>3.456787492773</v>
      </c>
    </row>
    <row r="16" spans="1:6" x14ac:dyDescent="0.2">
      <c r="A16" s="21" t="s">
        <v>373</v>
      </c>
      <c r="B16" s="21" t="s">
        <v>372</v>
      </c>
      <c r="C16" s="21" t="s">
        <v>139</v>
      </c>
      <c r="D16" s="24">
        <v>111001</v>
      </c>
      <c r="E16" s="22">
        <v>3192.721763</v>
      </c>
      <c r="F16" s="23">
        <v>3.2927447271686301</v>
      </c>
    </row>
    <row r="17" spans="1:9" x14ac:dyDescent="0.2">
      <c r="A17" s="21" t="s">
        <v>375</v>
      </c>
      <c r="B17" s="21" t="s">
        <v>374</v>
      </c>
      <c r="C17" s="21" t="s">
        <v>92</v>
      </c>
      <c r="D17" s="24">
        <v>519919</v>
      </c>
      <c r="E17" s="22">
        <v>3085.4593055</v>
      </c>
      <c r="F17" s="23">
        <v>3.1821219051459599</v>
      </c>
    </row>
    <row r="18" spans="1:9" x14ac:dyDescent="0.2">
      <c r="A18" s="21" t="s">
        <v>91</v>
      </c>
      <c r="B18" s="21" t="s">
        <v>90</v>
      </c>
      <c r="C18" s="21" t="s">
        <v>92</v>
      </c>
      <c r="D18" s="24">
        <v>182145</v>
      </c>
      <c r="E18" s="22">
        <v>2614.6004025000002</v>
      </c>
      <c r="F18" s="23">
        <v>2.6965117313872402</v>
      </c>
    </row>
    <row r="19" spans="1:9" x14ac:dyDescent="0.2">
      <c r="A19" s="21" t="s">
        <v>159</v>
      </c>
      <c r="B19" s="21" t="s">
        <v>158</v>
      </c>
      <c r="C19" s="21" t="s">
        <v>160</v>
      </c>
      <c r="D19" s="24">
        <v>234910</v>
      </c>
      <c r="E19" s="22">
        <v>2600.2187899999999</v>
      </c>
      <c r="F19" s="23">
        <v>2.6816795655291501</v>
      </c>
    </row>
    <row r="20" spans="1:9" x14ac:dyDescent="0.2">
      <c r="A20" s="21" t="s">
        <v>377</v>
      </c>
      <c r="B20" s="21" t="s">
        <v>376</v>
      </c>
      <c r="C20" s="21" t="s">
        <v>139</v>
      </c>
      <c r="D20" s="24">
        <v>56375</v>
      </c>
      <c r="E20" s="22">
        <v>2348.1878750000001</v>
      </c>
      <c r="F20" s="23">
        <v>2.42175291734232</v>
      </c>
    </row>
    <row r="21" spans="1:9" x14ac:dyDescent="0.2">
      <c r="A21" s="21" t="s">
        <v>379</v>
      </c>
      <c r="B21" s="21" t="s">
        <v>378</v>
      </c>
      <c r="C21" s="21" t="s">
        <v>92</v>
      </c>
      <c r="D21" s="24">
        <v>45187</v>
      </c>
      <c r="E21" s="22">
        <v>2306.5478214999998</v>
      </c>
      <c r="F21" s="23">
        <v>2.3788083462900902</v>
      </c>
    </row>
    <row r="22" spans="1:9" x14ac:dyDescent="0.2">
      <c r="A22" s="21" t="s">
        <v>115</v>
      </c>
      <c r="B22" s="21" t="s">
        <v>114</v>
      </c>
      <c r="C22" s="21" t="s">
        <v>116</v>
      </c>
      <c r="D22" s="24">
        <v>242266</v>
      </c>
      <c r="E22" s="22">
        <v>2244.3522240000002</v>
      </c>
      <c r="F22" s="23">
        <v>2.3146642582913999</v>
      </c>
    </row>
    <row r="23" spans="1:9" x14ac:dyDescent="0.2">
      <c r="A23" s="21" t="s">
        <v>186</v>
      </c>
      <c r="B23" s="21" t="s">
        <v>185</v>
      </c>
      <c r="C23" s="21" t="s">
        <v>187</v>
      </c>
      <c r="D23" s="24">
        <v>81587</v>
      </c>
      <c r="E23" s="22">
        <v>2119.6710535000002</v>
      </c>
      <c r="F23" s="23">
        <v>2.18607702231649</v>
      </c>
    </row>
    <row r="24" spans="1:9" x14ac:dyDescent="0.2">
      <c r="A24" s="21" t="s">
        <v>381</v>
      </c>
      <c r="B24" s="21" t="s">
        <v>380</v>
      </c>
      <c r="C24" s="21" t="s">
        <v>92</v>
      </c>
      <c r="D24" s="24">
        <v>295912</v>
      </c>
      <c r="E24" s="22">
        <v>2090.0264560000001</v>
      </c>
      <c r="F24" s="23">
        <v>2.1555037060825599</v>
      </c>
    </row>
    <row r="25" spans="1:9" x14ac:dyDescent="0.2">
      <c r="A25" s="21" t="s">
        <v>383</v>
      </c>
      <c r="B25" s="21" t="s">
        <v>382</v>
      </c>
      <c r="C25" s="21" t="s">
        <v>187</v>
      </c>
      <c r="D25" s="24">
        <v>1166520</v>
      </c>
      <c r="E25" s="22">
        <v>1954.5042599999999</v>
      </c>
      <c r="F25" s="23">
        <v>2.0157358122858899</v>
      </c>
    </row>
    <row r="26" spans="1:9" x14ac:dyDescent="0.2">
      <c r="A26" s="21" t="s">
        <v>385</v>
      </c>
      <c r="B26" s="21" t="s">
        <v>384</v>
      </c>
      <c r="C26" s="21" t="s">
        <v>92</v>
      </c>
      <c r="D26" s="24">
        <v>33090</v>
      </c>
      <c r="E26" s="22">
        <v>1918.1280300000001</v>
      </c>
      <c r="F26" s="23">
        <v>1.97821997206615</v>
      </c>
    </row>
    <row r="27" spans="1:9" x14ac:dyDescent="0.2">
      <c r="A27" s="21" t="s">
        <v>387</v>
      </c>
      <c r="B27" s="21" t="s">
        <v>386</v>
      </c>
      <c r="C27" s="21" t="s">
        <v>139</v>
      </c>
      <c r="D27" s="24">
        <v>1035791</v>
      </c>
      <c r="E27" s="22">
        <v>1586.8318119999999</v>
      </c>
      <c r="F27" s="23">
        <v>1.6365447632858601</v>
      </c>
    </row>
    <row r="28" spans="1:9" x14ac:dyDescent="0.2">
      <c r="A28" s="21" t="s">
        <v>389</v>
      </c>
      <c r="B28" s="21" t="s">
        <v>388</v>
      </c>
      <c r="C28" s="21" t="s">
        <v>178</v>
      </c>
      <c r="D28" s="24">
        <v>180000</v>
      </c>
      <c r="E28" s="22">
        <v>1543.86</v>
      </c>
      <c r="F28" s="23">
        <v>1.5922267118290601</v>
      </c>
    </row>
    <row r="29" spans="1:9" x14ac:dyDescent="0.2">
      <c r="A29" s="21" t="s">
        <v>391</v>
      </c>
      <c r="B29" s="21" t="s">
        <v>390</v>
      </c>
      <c r="C29" s="21" t="s">
        <v>338</v>
      </c>
      <c r="D29" s="24">
        <v>103006</v>
      </c>
      <c r="E29" s="22">
        <v>852.58066199999996</v>
      </c>
      <c r="F29" s="23">
        <v>0.879290676632144</v>
      </c>
    </row>
    <row r="30" spans="1:9" x14ac:dyDescent="0.2">
      <c r="A30" s="21" t="s">
        <v>393</v>
      </c>
      <c r="B30" s="21" t="s">
        <v>392</v>
      </c>
      <c r="C30" s="21" t="s">
        <v>187</v>
      </c>
      <c r="D30" s="24">
        <v>575671</v>
      </c>
      <c r="E30" s="22">
        <v>412.18043599999999</v>
      </c>
      <c r="F30" s="23">
        <v>0.42509340244099098</v>
      </c>
    </row>
    <row r="31" spans="1:9" x14ac:dyDescent="0.2">
      <c r="A31" s="21" t="s">
        <v>395</v>
      </c>
      <c r="B31" s="21" t="s">
        <v>394</v>
      </c>
      <c r="C31" s="21" t="s">
        <v>92</v>
      </c>
      <c r="D31" s="24">
        <v>63629</v>
      </c>
      <c r="E31" s="22">
        <v>52.462110500000001</v>
      </c>
      <c r="F31" s="23">
        <v>5.4105666120650701E-2</v>
      </c>
    </row>
    <row r="32" spans="1:9" x14ac:dyDescent="0.2">
      <c r="A32" s="20" t="s">
        <v>25</v>
      </c>
      <c r="B32" s="20"/>
      <c r="C32" s="20"/>
      <c r="D32" s="20"/>
      <c r="E32" s="25">
        <f>SUM(E7:E31)</f>
        <v>73500.605851999993</v>
      </c>
      <c r="F32" s="26">
        <f>SUM(F7:F31)</f>
        <v>75.803264527336452</v>
      </c>
      <c r="G32" s="14"/>
      <c r="H32" s="14"/>
      <c r="I32" s="14"/>
    </row>
    <row r="33" spans="1:9" x14ac:dyDescent="0.2">
      <c r="A33" s="21"/>
      <c r="B33" s="21"/>
      <c r="C33" s="21"/>
      <c r="D33" s="21"/>
      <c r="E33" s="22"/>
      <c r="F33" s="23"/>
    </row>
    <row r="34" spans="1:9" x14ac:dyDescent="0.2">
      <c r="A34" s="20" t="s">
        <v>313</v>
      </c>
      <c r="B34" s="21"/>
      <c r="C34" s="21"/>
      <c r="D34" s="21"/>
      <c r="E34" s="22"/>
      <c r="F34" s="23"/>
    </row>
    <row r="35" spans="1:9" x14ac:dyDescent="0.2">
      <c r="A35" s="21" t="s">
        <v>315</v>
      </c>
      <c r="B35" s="21" t="s">
        <v>314</v>
      </c>
      <c r="C35" s="21" t="s">
        <v>160</v>
      </c>
      <c r="D35" s="24">
        <v>62010</v>
      </c>
      <c r="E35" s="22">
        <v>3488.1428649999998</v>
      </c>
      <c r="F35" s="23">
        <v>3.59742090884468</v>
      </c>
    </row>
    <row r="36" spans="1:9" x14ac:dyDescent="0.2">
      <c r="A36" s="21" t="s">
        <v>397</v>
      </c>
      <c r="B36" s="21" t="s">
        <v>396</v>
      </c>
      <c r="C36" s="21" t="s">
        <v>160</v>
      </c>
      <c r="D36" s="24">
        <v>94899</v>
      </c>
      <c r="E36" s="22">
        <v>1569.7782616</v>
      </c>
      <c r="F36" s="23">
        <v>1.61895695190503</v>
      </c>
    </row>
    <row r="37" spans="1:9" x14ac:dyDescent="0.2">
      <c r="A37" s="21" t="s">
        <v>399</v>
      </c>
      <c r="B37" s="21" t="s">
        <v>398</v>
      </c>
      <c r="C37" s="21" t="s">
        <v>139</v>
      </c>
      <c r="D37" s="24">
        <v>14487</v>
      </c>
      <c r="E37" s="22">
        <v>1529.2542102</v>
      </c>
      <c r="F37" s="23">
        <v>1.57716334554784</v>
      </c>
    </row>
    <row r="38" spans="1:9" x14ac:dyDescent="0.2">
      <c r="A38" s="21" t="s">
        <v>401</v>
      </c>
      <c r="B38" s="21" t="s">
        <v>400</v>
      </c>
      <c r="C38" s="21" t="s">
        <v>139</v>
      </c>
      <c r="D38" s="24">
        <v>111883</v>
      </c>
      <c r="E38" s="22">
        <v>1015.7017935</v>
      </c>
      <c r="F38" s="23">
        <v>1.04752213728148</v>
      </c>
    </row>
    <row r="39" spans="1:9" x14ac:dyDescent="0.2">
      <c r="A39" s="21" t="s">
        <v>403</v>
      </c>
      <c r="B39" s="21" t="s">
        <v>402</v>
      </c>
      <c r="C39" s="21" t="s">
        <v>92</v>
      </c>
      <c r="D39" s="24">
        <v>3800</v>
      </c>
      <c r="E39" s="22">
        <v>947.31865919999996</v>
      </c>
      <c r="F39" s="23">
        <v>0.97699666666169804</v>
      </c>
    </row>
    <row r="40" spans="1:9" x14ac:dyDescent="0.2">
      <c r="A40" s="21" t="s">
        <v>405</v>
      </c>
      <c r="B40" s="21" t="s">
        <v>404</v>
      </c>
      <c r="C40" s="21" t="s">
        <v>92</v>
      </c>
      <c r="D40" s="24">
        <v>25217</v>
      </c>
      <c r="E40" s="22">
        <v>818.89261869999996</v>
      </c>
      <c r="F40" s="23">
        <v>0.84454723978455903</v>
      </c>
    </row>
    <row r="41" spans="1:9" x14ac:dyDescent="0.2">
      <c r="A41" s="21" t="s">
        <v>407</v>
      </c>
      <c r="B41" s="21" t="s">
        <v>406</v>
      </c>
      <c r="C41" s="21" t="s">
        <v>92</v>
      </c>
      <c r="D41" s="24">
        <v>2901</v>
      </c>
      <c r="E41" s="22">
        <v>760.63871879999999</v>
      </c>
      <c r="F41" s="23">
        <v>0.78446833658802795</v>
      </c>
    </row>
    <row r="42" spans="1:9" x14ac:dyDescent="0.2">
      <c r="A42" s="21" t="s">
        <v>409</v>
      </c>
      <c r="B42" s="21" t="s">
        <v>408</v>
      </c>
      <c r="C42" s="21" t="s">
        <v>338</v>
      </c>
      <c r="D42" s="24">
        <v>5322</v>
      </c>
      <c r="E42" s="22">
        <v>756.64355639999997</v>
      </c>
      <c r="F42" s="23">
        <v>0.780348012017552</v>
      </c>
    </row>
    <row r="43" spans="1:9" x14ac:dyDescent="0.2">
      <c r="A43" s="21" t="s">
        <v>337</v>
      </c>
      <c r="B43" s="21" t="s">
        <v>336</v>
      </c>
      <c r="C43" s="21" t="s">
        <v>338</v>
      </c>
      <c r="D43" s="24">
        <v>37000</v>
      </c>
      <c r="E43" s="22">
        <v>702.3739736</v>
      </c>
      <c r="F43" s="23">
        <v>0.72437824832526199</v>
      </c>
    </row>
    <row r="44" spans="1:9" x14ac:dyDescent="0.2">
      <c r="A44" s="21" t="s">
        <v>411</v>
      </c>
      <c r="B44" s="21" t="s">
        <v>410</v>
      </c>
      <c r="C44" s="21" t="s">
        <v>92</v>
      </c>
      <c r="D44" s="24">
        <v>7250</v>
      </c>
      <c r="E44" s="22">
        <v>421.066776</v>
      </c>
      <c r="F44" s="23">
        <v>0.43425813753251102</v>
      </c>
    </row>
    <row r="45" spans="1:9" x14ac:dyDescent="0.2">
      <c r="A45" s="21" t="s">
        <v>413</v>
      </c>
      <c r="B45" s="21" t="s">
        <v>412</v>
      </c>
      <c r="C45" s="21" t="s">
        <v>414</v>
      </c>
      <c r="D45" s="24">
        <v>1273</v>
      </c>
      <c r="E45" s="22">
        <v>390.357821</v>
      </c>
      <c r="F45" s="23">
        <v>0.40258711914784101</v>
      </c>
    </row>
    <row r="46" spans="1:9" x14ac:dyDescent="0.2">
      <c r="A46" s="21" t="s">
        <v>416</v>
      </c>
      <c r="B46" s="21" t="s">
        <v>415</v>
      </c>
      <c r="C46" s="21" t="s">
        <v>338</v>
      </c>
      <c r="D46" s="24">
        <v>1149</v>
      </c>
      <c r="E46" s="22">
        <v>363.33331240000001</v>
      </c>
      <c r="F46" s="23">
        <v>0.37471597508881099</v>
      </c>
    </row>
    <row r="47" spans="1:9" x14ac:dyDescent="0.2">
      <c r="A47" s="20" t="s">
        <v>25</v>
      </c>
      <c r="B47" s="20"/>
      <c r="C47" s="20"/>
      <c r="D47" s="20"/>
      <c r="E47" s="25">
        <f>SUM(E34:E46)</f>
        <v>12763.5025664</v>
      </c>
      <c r="F47" s="26">
        <f>SUM(F34:F46)</f>
        <v>13.163363078725292</v>
      </c>
      <c r="G47" s="14"/>
      <c r="H47" s="14"/>
      <c r="I47" s="14"/>
    </row>
    <row r="48" spans="1:9" x14ac:dyDescent="0.2">
      <c r="A48" s="21"/>
      <c r="B48" s="21"/>
      <c r="C48" s="21"/>
      <c r="D48" s="21"/>
      <c r="E48" s="22"/>
      <c r="F48" s="23"/>
    </row>
    <row r="49" spans="1:9" x14ac:dyDescent="0.2">
      <c r="A49" s="20" t="s">
        <v>360</v>
      </c>
      <c r="B49" s="21"/>
      <c r="C49" s="21"/>
      <c r="D49" s="21"/>
      <c r="E49" s="22"/>
      <c r="F49" s="23"/>
    </row>
    <row r="50" spans="1:9" x14ac:dyDescent="0.2">
      <c r="A50" s="21" t="s">
        <v>418</v>
      </c>
      <c r="B50" s="21" t="s">
        <v>417</v>
      </c>
      <c r="C50" s="21" t="s">
        <v>363</v>
      </c>
      <c r="D50" s="24">
        <v>175810.12400000001</v>
      </c>
      <c r="E50" s="22">
        <v>7350.7338000999998</v>
      </c>
      <c r="F50" s="23">
        <v>7.5810207584003404</v>
      </c>
    </row>
    <row r="51" spans="1:9" x14ac:dyDescent="0.2">
      <c r="A51" s="20" t="s">
        <v>25</v>
      </c>
      <c r="B51" s="20"/>
      <c r="C51" s="20"/>
      <c r="D51" s="20"/>
      <c r="E51" s="25">
        <f>SUM(E50:E50)</f>
        <v>7350.7338000999998</v>
      </c>
      <c r="F51" s="26">
        <f>SUM(F50:F50)</f>
        <v>7.5810207584003404</v>
      </c>
      <c r="G51" s="14"/>
      <c r="H51" s="14"/>
      <c r="I51" s="14"/>
    </row>
    <row r="52" spans="1:9" x14ac:dyDescent="0.2">
      <c r="A52" s="21"/>
      <c r="B52" s="21"/>
      <c r="C52" s="21"/>
      <c r="D52" s="21"/>
      <c r="E52" s="22"/>
      <c r="F52" s="23"/>
    </row>
    <row r="53" spans="1:9" x14ac:dyDescent="0.2">
      <c r="A53" s="20" t="s">
        <v>26</v>
      </c>
      <c r="B53" s="20"/>
      <c r="C53" s="20"/>
      <c r="D53" s="20"/>
      <c r="E53" s="25">
        <f>E32+E47+E51</f>
        <v>93614.842218499994</v>
      </c>
      <c r="F53" s="26">
        <f>F32+F47+F51</f>
        <v>96.547648364462091</v>
      </c>
      <c r="G53" s="14"/>
      <c r="H53" s="14"/>
      <c r="I53" s="14"/>
    </row>
    <row r="54" spans="1:9" x14ac:dyDescent="0.2">
      <c r="A54" s="20"/>
      <c r="B54" s="20"/>
      <c r="C54" s="20"/>
      <c r="D54" s="20"/>
      <c r="E54" s="25"/>
      <c r="F54" s="26"/>
      <c r="G54" s="14"/>
      <c r="H54" s="14"/>
      <c r="I54" s="14"/>
    </row>
    <row r="55" spans="1:9" x14ac:dyDescent="0.2">
      <c r="A55" s="20" t="s">
        <v>28</v>
      </c>
      <c r="B55" s="20"/>
      <c r="C55" s="20"/>
      <c r="D55" s="20"/>
      <c r="E55" s="25">
        <f>E57-(E32+E47+E51)</f>
        <v>3347.4803283000074</v>
      </c>
      <c r="F55" s="26">
        <f>F57-(F32+F47+F51)</f>
        <v>3.4523516355379087</v>
      </c>
      <c r="G55" s="14"/>
      <c r="H55" s="14"/>
      <c r="I55" s="14"/>
    </row>
    <row r="56" spans="1:9" x14ac:dyDescent="0.2">
      <c r="A56" s="20"/>
      <c r="B56" s="20"/>
      <c r="C56" s="20"/>
      <c r="D56" s="20"/>
      <c r="E56" s="25"/>
      <c r="F56" s="26"/>
      <c r="G56" s="14"/>
      <c r="H56" s="14"/>
      <c r="I56" s="14"/>
    </row>
    <row r="57" spans="1:9" x14ac:dyDescent="0.2">
      <c r="A57" s="27" t="s">
        <v>27</v>
      </c>
      <c r="B57" s="27"/>
      <c r="C57" s="27"/>
      <c r="D57" s="27"/>
      <c r="E57" s="28">
        <v>96962.322546800002</v>
      </c>
      <c r="F57" s="29">
        <v>100</v>
      </c>
      <c r="G57" s="14"/>
      <c r="H57" s="14"/>
      <c r="I57" s="14"/>
    </row>
    <row r="59" spans="1:9" x14ac:dyDescent="0.2">
      <c r="A59" s="14" t="s">
        <v>31</v>
      </c>
    </row>
    <row r="60" spans="1:9" x14ac:dyDescent="0.2">
      <c r="A60" s="14" t="s">
        <v>32</v>
      </c>
    </row>
    <row r="61" spans="1:9" x14ac:dyDescent="0.2">
      <c r="A61" s="14" t="s">
        <v>33</v>
      </c>
      <c r="B61" s="14"/>
      <c r="C61" s="30" t="s">
        <v>34</v>
      </c>
      <c r="D61" s="14" t="s">
        <v>845</v>
      </c>
    </row>
    <row r="62" spans="1:9" x14ac:dyDescent="0.2">
      <c r="A62" s="7" t="s">
        <v>69</v>
      </c>
      <c r="C62" s="31">
        <v>294.33730000000003</v>
      </c>
      <c r="D62" s="31">
        <v>366.51609999999999</v>
      </c>
    </row>
    <row r="63" spans="1:9" x14ac:dyDescent="0.2">
      <c r="A63" s="7" t="s">
        <v>77</v>
      </c>
      <c r="C63" s="31">
        <v>32.927</v>
      </c>
      <c r="D63" s="31">
        <v>41.0015</v>
      </c>
    </row>
    <row r="64" spans="1:9" x14ac:dyDescent="0.2">
      <c r="A64" s="7" t="s">
        <v>70</v>
      </c>
      <c r="C64" s="31">
        <v>316.30399999999997</v>
      </c>
      <c r="D64" s="31">
        <v>396.21350000000001</v>
      </c>
    </row>
    <row r="65" spans="1:4" x14ac:dyDescent="0.2">
      <c r="A65" s="7" t="s">
        <v>78</v>
      </c>
      <c r="C65" s="31">
        <v>36.075400000000002</v>
      </c>
      <c r="D65" s="31">
        <v>45.185400000000001</v>
      </c>
    </row>
    <row r="67" spans="1:4" x14ac:dyDescent="0.2">
      <c r="A67" s="7" t="s">
        <v>35</v>
      </c>
    </row>
    <row r="68" spans="1:4" x14ac:dyDescent="0.2">
      <c r="A68" s="57" t="s">
        <v>1329</v>
      </c>
    </row>
    <row r="70" spans="1:4" x14ac:dyDescent="0.2">
      <c r="A70" s="14" t="s">
        <v>36</v>
      </c>
      <c r="D70" s="30" t="s">
        <v>37</v>
      </c>
    </row>
    <row r="72" spans="1:4" x14ac:dyDescent="0.2">
      <c r="A72" s="14" t="s">
        <v>38</v>
      </c>
      <c r="D72" s="32">
        <v>0.321361048277711</v>
      </c>
    </row>
    <row r="73" spans="1:4" x14ac:dyDescent="0.2">
      <c r="A73" s="14"/>
      <c r="D73" s="32"/>
    </row>
    <row r="74" spans="1:4" x14ac:dyDescent="0.2">
      <c r="A74" s="117" t="s">
        <v>839</v>
      </c>
      <c r="B74" s="117"/>
      <c r="C74" s="117"/>
      <c r="D74" s="30" t="s">
        <v>37</v>
      </c>
    </row>
    <row r="75" spans="1:4" x14ac:dyDescent="0.2">
      <c r="A75" s="95"/>
      <c r="B75" s="95"/>
      <c r="C75" s="95"/>
      <c r="D75" s="30"/>
    </row>
    <row r="76" spans="1:4" x14ac:dyDescent="0.2">
      <c r="A76" s="128" t="s">
        <v>1337</v>
      </c>
      <c r="B76" s="95"/>
      <c r="C76" s="95"/>
      <c r="D76" s="30"/>
    </row>
    <row r="77" spans="1:4" x14ac:dyDescent="0.2">
      <c r="A77" s="95"/>
      <c r="B77" s="95"/>
      <c r="C77" s="95"/>
      <c r="D77" s="30"/>
    </row>
    <row r="78" spans="1:4" x14ac:dyDescent="0.2">
      <c r="A78" s="100" t="s">
        <v>1333</v>
      </c>
      <c r="B78" s="100" t="s">
        <v>1334</v>
      </c>
      <c r="C78" s="100" t="s">
        <v>1335</v>
      </c>
      <c r="D78" s="101" t="s">
        <v>3</v>
      </c>
    </row>
    <row r="79" spans="1:4" x14ac:dyDescent="0.2">
      <c r="A79" s="102" t="s">
        <v>379</v>
      </c>
      <c r="B79" s="107">
        <v>20000</v>
      </c>
      <c r="C79" s="103">
        <v>1020.89</v>
      </c>
      <c r="D79" s="104">
        <f>C79/E57</f>
        <v>1.0528728821519879E-2</v>
      </c>
    </row>
    <row r="80" spans="1:4" x14ac:dyDescent="0.2">
      <c r="A80" s="99"/>
      <c r="B80" s="99"/>
      <c r="C80" s="105"/>
      <c r="D80" s="106"/>
    </row>
    <row r="81" spans="1:1" x14ac:dyDescent="0.2">
      <c r="A81" s="14" t="s">
        <v>810</v>
      </c>
    </row>
    <row r="82" spans="1:1" x14ac:dyDescent="0.2">
      <c r="A82" s="14"/>
    </row>
    <row r="83" spans="1:1" x14ac:dyDescent="0.2">
      <c r="A83" s="51" t="s">
        <v>808</v>
      </c>
    </row>
    <row r="84" spans="1:1" x14ac:dyDescent="0.2">
      <c r="A84" s="52"/>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1" t="s">
        <v>817</v>
      </c>
    </row>
    <row r="98" spans="1:1" x14ac:dyDescent="0.2">
      <c r="A98" s="53"/>
    </row>
    <row r="99" spans="1:1" x14ac:dyDescent="0.2">
      <c r="A99" s="51" t="s">
        <v>809</v>
      </c>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sheetData>
  <mergeCells count="2">
    <mergeCell ref="A1:F1"/>
    <mergeCell ref="A74:C74"/>
  </mergeCells>
  <conditionalFormatting sqref="F2:F3">
    <cfRule type="cellIs" dxfId="45" priority="2" stopIfTrue="1" operator="between">
      <formula>0.009</formula>
      <formula>-0.009</formula>
    </cfRule>
  </conditionalFormatting>
  <conditionalFormatting sqref="F5:F113">
    <cfRule type="cellIs" dxfId="44" priority="1" stopIfTrue="1" operator="between">
      <formula>0.009</formula>
      <formula>-0.009</formula>
    </cfRule>
  </conditionalFormatting>
  <pageMargins left="0.7" right="0.7" top="0.75" bottom="0.75" header="0.3" footer="0.3"/>
  <pageSetup paperSize="9" scale="53"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61"/>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48.5546875" style="7" bestFit="1" customWidth="1"/>
    <col min="3" max="3" width="25.5546875" style="7" bestFit="1" customWidth="1"/>
    <col min="4" max="4" width="15.44140625" style="7" bestFit="1" customWidth="1"/>
    <col min="5" max="5" width="23.109375" style="10" customWidth="1"/>
    <col min="6" max="6" width="13.5546875" style="11" bestFit="1" customWidth="1"/>
    <col min="7" max="7" width="13.5546875" style="11" customWidth="1"/>
    <col min="8" max="16384" width="9.109375" style="7"/>
  </cols>
  <sheetData>
    <row r="1" spans="1:7" s="1" customFormat="1" ht="13.8" x14ac:dyDescent="0.2">
      <c r="A1" s="110" t="s">
        <v>14</v>
      </c>
      <c r="B1" s="111"/>
      <c r="C1" s="111"/>
      <c r="D1" s="111"/>
      <c r="E1" s="111"/>
      <c r="F1" s="111"/>
      <c r="G1" s="92"/>
    </row>
    <row r="2" spans="1:7" s="1" customFormat="1" ht="11.4" x14ac:dyDescent="0.2">
      <c r="E2" s="5"/>
      <c r="F2" s="9"/>
      <c r="G2" s="9"/>
    </row>
    <row r="3" spans="1:7" s="1" customFormat="1" ht="12" x14ac:dyDescent="0.2">
      <c r="A3" s="8" t="s">
        <v>7</v>
      </c>
      <c r="B3" s="2"/>
      <c r="C3" s="3"/>
      <c r="D3" s="3"/>
      <c r="E3" s="4"/>
      <c r="F3" s="9"/>
      <c r="G3" s="9"/>
    </row>
    <row r="4" spans="1:7" s="1" customFormat="1" ht="30.6" x14ac:dyDescent="0.2">
      <c r="A4" s="6" t="s">
        <v>2</v>
      </c>
      <c r="B4" s="6" t="s">
        <v>0</v>
      </c>
      <c r="C4" s="13" t="s">
        <v>4</v>
      </c>
      <c r="D4" s="13" t="s">
        <v>1</v>
      </c>
      <c r="E4" s="54" t="s">
        <v>6</v>
      </c>
      <c r="F4" s="12" t="s">
        <v>3</v>
      </c>
      <c r="G4" s="55" t="s">
        <v>5</v>
      </c>
    </row>
    <row r="5" spans="1:7" x14ac:dyDescent="0.2">
      <c r="A5" s="16" t="s">
        <v>81</v>
      </c>
      <c r="B5" s="17"/>
      <c r="C5" s="17"/>
      <c r="D5" s="17"/>
      <c r="E5" s="18"/>
      <c r="F5" s="19"/>
      <c r="G5" s="40"/>
    </row>
    <row r="6" spans="1:7" x14ac:dyDescent="0.2">
      <c r="A6" s="20" t="s">
        <v>41</v>
      </c>
      <c r="B6" s="21"/>
      <c r="C6" s="21"/>
      <c r="D6" s="21"/>
      <c r="E6" s="22"/>
      <c r="F6" s="23"/>
      <c r="G6" s="40"/>
    </row>
    <row r="7" spans="1:7" x14ac:dyDescent="0.2">
      <c r="A7" s="21" t="s">
        <v>420</v>
      </c>
      <c r="B7" s="21" t="s">
        <v>419</v>
      </c>
      <c r="C7" s="21" t="s">
        <v>84</v>
      </c>
      <c r="D7" s="24">
        <v>48064081</v>
      </c>
      <c r="E7" s="22">
        <v>43089.448616499998</v>
      </c>
      <c r="F7" s="23">
        <v>4.4333853278410302</v>
      </c>
      <c r="G7" s="44"/>
    </row>
    <row r="8" spans="1:7" x14ac:dyDescent="0.2">
      <c r="A8" s="21" t="s">
        <v>422</v>
      </c>
      <c r="B8" s="21" t="s">
        <v>421</v>
      </c>
      <c r="C8" s="21" t="s">
        <v>423</v>
      </c>
      <c r="D8" s="24">
        <v>5893691</v>
      </c>
      <c r="E8" s="22">
        <v>33467.324343499997</v>
      </c>
      <c r="F8" s="23">
        <v>3.4433846213050399</v>
      </c>
      <c r="G8" s="44"/>
    </row>
    <row r="9" spans="1:7" x14ac:dyDescent="0.2">
      <c r="A9" s="21" t="s">
        <v>425</v>
      </c>
      <c r="B9" s="21" t="s">
        <v>424</v>
      </c>
      <c r="C9" s="21" t="s">
        <v>414</v>
      </c>
      <c r="D9" s="24">
        <v>1387967</v>
      </c>
      <c r="E9" s="22">
        <v>29431.146251499998</v>
      </c>
      <c r="F9" s="23">
        <v>3.0281105041334802</v>
      </c>
      <c r="G9" s="44"/>
    </row>
    <row r="10" spans="1:7" x14ac:dyDescent="0.2">
      <c r="A10" s="21" t="s">
        <v>427</v>
      </c>
      <c r="B10" s="21" t="s">
        <v>426</v>
      </c>
      <c r="C10" s="21" t="s">
        <v>149</v>
      </c>
      <c r="D10" s="24">
        <v>11013469</v>
      </c>
      <c r="E10" s="22">
        <v>25061.148709500001</v>
      </c>
      <c r="F10" s="23">
        <v>2.5784903858109298</v>
      </c>
      <c r="G10" s="44"/>
    </row>
    <row r="11" spans="1:7" x14ac:dyDescent="0.2">
      <c r="A11" s="21" t="s">
        <v>429</v>
      </c>
      <c r="B11" s="21" t="s">
        <v>428</v>
      </c>
      <c r="C11" s="21" t="s">
        <v>99</v>
      </c>
      <c r="D11" s="24">
        <v>1663976</v>
      </c>
      <c r="E11" s="22">
        <v>24661.788295999999</v>
      </c>
      <c r="F11" s="23">
        <v>2.5374010088386498</v>
      </c>
      <c r="G11" s="44"/>
    </row>
    <row r="12" spans="1:7" x14ac:dyDescent="0.2">
      <c r="A12" s="21" t="s">
        <v>141</v>
      </c>
      <c r="B12" s="21" t="s">
        <v>140</v>
      </c>
      <c r="C12" s="21" t="s">
        <v>142</v>
      </c>
      <c r="D12" s="24">
        <v>6413765</v>
      </c>
      <c r="E12" s="22">
        <v>23121.622824999999</v>
      </c>
      <c r="F12" s="23">
        <v>2.37893653039173</v>
      </c>
      <c r="G12" s="44"/>
    </row>
    <row r="13" spans="1:7" x14ac:dyDescent="0.2">
      <c r="A13" s="21" t="s">
        <v>431</v>
      </c>
      <c r="B13" s="21" t="s">
        <v>430</v>
      </c>
      <c r="C13" s="21" t="s">
        <v>84</v>
      </c>
      <c r="D13" s="24">
        <v>17148917</v>
      </c>
      <c r="E13" s="22">
        <v>22945.250946</v>
      </c>
      <c r="F13" s="23">
        <v>2.3607899881242398</v>
      </c>
      <c r="G13" s="44"/>
    </row>
    <row r="14" spans="1:7" x14ac:dyDescent="0.2">
      <c r="A14" s="21" t="s">
        <v>433</v>
      </c>
      <c r="B14" s="21" t="s">
        <v>432</v>
      </c>
      <c r="C14" s="21" t="s">
        <v>92</v>
      </c>
      <c r="D14" s="24">
        <v>1872610</v>
      </c>
      <c r="E14" s="22">
        <v>21578.085029999998</v>
      </c>
      <c r="F14" s="23">
        <v>2.2201250804187902</v>
      </c>
      <c r="G14" s="44"/>
    </row>
    <row r="15" spans="1:7" x14ac:dyDescent="0.2">
      <c r="A15" s="21" t="s">
        <v>86</v>
      </c>
      <c r="B15" s="21" t="s">
        <v>85</v>
      </c>
      <c r="C15" s="21" t="s">
        <v>84</v>
      </c>
      <c r="D15" s="24">
        <v>2259945</v>
      </c>
      <c r="E15" s="22">
        <v>21512.416454999999</v>
      </c>
      <c r="F15" s="23">
        <v>2.2133685749109899</v>
      </c>
      <c r="G15" s="44"/>
    </row>
    <row r="16" spans="1:7" x14ac:dyDescent="0.2">
      <c r="A16" s="21" t="s">
        <v>435</v>
      </c>
      <c r="B16" s="21" t="s">
        <v>434</v>
      </c>
      <c r="C16" s="21" t="s">
        <v>105</v>
      </c>
      <c r="D16" s="24">
        <v>1812883</v>
      </c>
      <c r="E16" s="22">
        <v>21337.63291</v>
      </c>
      <c r="F16" s="23">
        <v>2.1953854530834702</v>
      </c>
      <c r="G16" s="44"/>
    </row>
    <row r="17" spans="1:7" x14ac:dyDescent="0.2">
      <c r="A17" s="21" t="s">
        <v>437</v>
      </c>
      <c r="B17" s="21" t="s">
        <v>436</v>
      </c>
      <c r="C17" s="21" t="s">
        <v>105</v>
      </c>
      <c r="D17" s="24">
        <v>1818898</v>
      </c>
      <c r="E17" s="22">
        <v>20389.846580000001</v>
      </c>
      <c r="F17" s="23">
        <v>2.0978696541056898</v>
      </c>
      <c r="G17" s="44"/>
    </row>
    <row r="18" spans="1:7" x14ac:dyDescent="0.2">
      <c r="A18" s="21" t="s">
        <v>439</v>
      </c>
      <c r="B18" s="21" t="s">
        <v>438</v>
      </c>
      <c r="C18" s="21" t="s">
        <v>440</v>
      </c>
      <c r="D18" s="24">
        <v>954140</v>
      </c>
      <c r="E18" s="22">
        <v>19557.007580000001</v>
      </c>
      <c r="F18" s="23">
        <v>2.0121805510513502</v>
      </c>
      <c r="G18" s="44"/>
    </row>
    <row r="19" spans="1:7" x14ac:dyDescent="0.2">
      <c r="A19" s="21" t="s">
        <v>442</v>
      </c>
      <c r="B19" s="21" t="s">
        <v>441</v>
      </c>
      <c r="C19" s="21" t="s">
        <v>127</v>
      </c>
      <c r="D19" s="24">
        <v>2860279</v>
      </c>
      <c r="E19" s="22">
        <v>18468.821502999999</v>
      </c>
      <c r="F19" s="23">
        <v>1.90021930896933</v>
      </c>
      <c r="G19" s="44"/>
    </row>
    <row r="20" spans="1:7" x14ac:dyDescent="0.2">
      <c r="A20" s="21" t="s">
        <v>444</v>
      </c>
      <c r="B20" s="21" t="s">
        <v>443</v>
      </c>
      <c r="C20" s="21" t="s">
        <v>160</v>
      </c>
      <c r="D20" s="24">
        <v>1035911</v>
      </c>
      <c r="E20" s="22">
        <v>17551.440073000002</v>
      </c>
      <c r="F20" s="23">
        <v>1.8058318080292901</v>
      </c>
      <c r="G20" s="44"/>
    </row>
    <row r="21" spans="1:7" x14ac:dyDescent="0.2">
      <c r="A21" s="21" t="s">
        <v>446</v>
      </c>
      <c r="B21" s="21" t="s">
        <v>445</v>
      </c>
      <c r="C21" s="21" t="s">
        <v>357</v>
      </c>
      <c r="D21" s="24">
        <v>2773613</v>
      </c>
      <c r="E21" s="22">
        <v>16964.8039145</v>
      </c>
      <c r="F21" s="23">
        <v>1.7454740122955299</v>
      </c>
      <c r="G21" s="44"/>
    </row>
    <row r="22" spans="1:7" x14ac:dyDescent="0.2">
      <c r="A22" s="21" t="s">
        <v>448</v>
      </c>
      <c r="B22" s="21" t="s">
        <v>447</v>
      </c>
      <c r="C22" s="21" t="s">
        <v>89</v>
      </c>
      <c r="D22" s="24">
        <v>2354035</v>
      </c>
      <c r="E22" s="22">
        <v>16561.8132425</v>
      </c>
      <c r="F22" s="23">
        <v>1.70401112544352</v>
      </c>
      <c r="G22" s="44"/>
    </row>
    <row r="23" spans="1:7" x14ac:dyDescent="0.2">
      <c r="A23" s="21" t="s">
        <v>83</v>
      </c>
      <c r="B23" s="21" t="s">
        <v>82</v>
      </c>
      <c r="C23" s="21" t="s">
        <v>84</v>
      </c>
      <c r="D23" s="24">
        <v>1036125</v>
      </c>
      <c r="E23" s="22">
        <v>15814.375875</v>
      </c>
      <c r="F23" s="23">
        <v>1.6271088218645899</v>
      </c>
      <c r="G23" s="44"/>
    </row>
    <row r="24" spans="1:7" x14ac:dyDescent="0.2">
      <c r="A24" s="21" t="s">
        <v>450</v>
      </c>
      <c r="B24" s="21" t="s">
        <v>449</v>
      </c>
      <c r="C24" s="21" t="s">
        <v>451</v>
      </c>
      <c r="D24" s="24">
        <v>2060963</v>
      </c>
      <c r="E24" s="22">
        <v>15521.112353</v>
      </c>
      <c r="F24" s="23">
        <v>1.59693553728169</v>
      </c>
      <c r="G24" s="44"/>
    </row>
    <row r="25" spans="1:7" x14ac:dyDescent="0.2">
      <c r="A25" s="21" t="s">
        <v>453</v>
      </c>
      <c r="B25" s="21" t="s">
        <v>452</v>
      </c>
      <c r="C25" s="21" t="s">
        <v>89</v>
      </c>
      <c r="D25" s="24">
        <v>5297684</v>
      </c>
      <c r="E25" s="22">
        <v>15045.422560000001</v>
      </c>
      <c r="F25" s="23">
        <v>1.5479927864087499</v>
      </c>
      <c r="G25" s="44"/>
    </row>
    <row r="26" spans="1:7" x14ac:dyDescent="0.2">
      <c r="A26" s="21" t="s">
        <v>173</v>
      </c>
      <c r="B26" s="21" t="s">
        <v>172</v>
      </c>
      <c r="C26" s="21" t="s">
        <v>99</v>
      </c>
      <c r="D26" s="24">
        <v>1710900</v>
      </c>
      <c r="E26" s="22">
        <v>14992.6167</v>
      </c>
      <c r="F26" s="23">
        <v>1.5425596993662201</v>
      </c>
      <c r="G26" s="44"/>
    </row>
    <row r="27" spans="1:7" x14ac:dyDescent="0.2">
      <c r="A27" s="21" t="s">
        <v>455</v>
      </c>
      <c r="B27" s="21" t="s">
        <v>454</v>
      </c>
      <c r="C27" s="21" t="s">
        <v>89</v>
      </c>
      <c r="D27" s="24">
        <v>2804074</v>
      </c>
      <c r="E27" s="22">
        <v>14530.711468</v>
      </c>
      <c r="F27" s="23">
        <v>1.4950352138099701</v>
      </c>
      <c r="G27" s="44"/>
    </row>
    <row r="28" spans="1:7" x14ac:dyDescent="0.2">
      <c r="A28" s="21" t="s">
        <v>457</v>
      </c>
      <c r="B28" s="21" t="s">
        <v>456</v>
      </c>
      <c r="C28" s="21" t="s">
        <v>304</v>
      </c>
      <c r="D28" s="24">
        <v>485000</v>
      </c>
      <c r="E28" s="22">
        <v>14493.254999999999</v>
      </c>
      <c r="F28" s="23">
        <v>1.49118139434846</v>
      </c>
      <c r="G28" s="44"/>
    </row>
    <row r="29" spans="1:7" x14ac:dyDescent="0.2">
      <c r="A29" s="21" t="s">
        <v>459</v>
      </c>
      <c r="B29" s="21" t="s">
        <v>458</v>
      </c>
      <c r="C29" s="21" t="s">
        <v>423</v>
      </c>
      <c r="D29" s="24">
        <v>2031243</v>
      </c>
      <c r="E29" s="22">
        <v>14333.4662295</v>
      </c>
      <c r="F29" s="23">
        <v>1.4747410542319399</v>
      </c>
      <c r="G29" s="44"/>
    </row>
    <row r="30" spans="1:7" x14ac:dyDescent="0.2">
      <c r="A30" s="21" t="s">
        <v>461</v>
      </c>
      <c r="B30" s="21" t="s">
        <v>460</v>
      </c>
      <c r="C30" s="21" t="s">
        <v>149</v>
      </c>
      <c r="D30" s="24">
        <v>1605632</v>
      </c>
      <c r="E30" s="22">
        <v>14052.491264</v>
      </c>
      <c r="F30" s="23">
        <v>1.44583211411936</v>
      </c>
      <c r="G30" s="44"/>
    </row>
    <row r="31" spans="1:7" x14ac:dyDescent="0.2">
      <c r="A31" s="21" t="s">
        <v>246</v>
      </c>
      <c r="B31" s="21" t="s">
        <v>245</v>
      </c>
      <c r="C31" s="21" t="s">
        <v>168</v>
      </c>
      <c r="D31" s="24">
        <v>2148727</v>
      </c>
      <c r="E31" s="22">
        <v>13868.9584215</v>
      </c>
      <c r="F31" s="23">
        <v>1.4269487949486299</v>
      </c>
      <c r="G31" s="44"/>
    </row>
    <row r="32" spans="1:7" x14ac:dyDescent="0.2">
      <c r="A32" s="21" t="s">
        <v>463</v>
      </c>
      <c r="B32" s="21" t="s">
        <v>462</v>
      </c>
      <c r="C32" s="21" t="s">
        <v>84</v>
      </c>
      <c r="D32" s="24">
        <v>10449095</v>
      </c>
      <c r="E32" s="22">
        <v>13024.7969175</v>
      </c>
      <c r="F32" s="23">
        <v>1.3400947425918599</v>
      </c>
      <c r="G32" s="44"/>
    </row>
    <row r="33" spans="1:7" x14ac:dyDescent="0.2">
      <c r="A33" s="21" t="s">
        <v>175</v>
      </c>
      <c r="B33" s="21" t="s">
        <v>174</v>
      </c>
      <c r="C33" s="21" t="s">
        <v>133</v>
      </c>
      <c r="D33" s="24">
        <v>1340117</v>
      </c>
      <c r="E33" s="22">
        <v>12528.083774500001</v>
      </c>
      <c r="F33" s="23">
        <v>1.2889889421923</v>
      </c>
      <c r="G33" s="44"/>
    </row>
    <row r="34" spans="1:7" x14ac:dyDescent="0.2">
      <c r="A34" s="21" t="s">
        <v>328</v>
      </c>
      <c r="B34" s="21" t="s">
        <v>327</v>
      </c>
      <c r="C34" s="21" t="s">
        <v>171</v>
      </c>
      <c r="D34" s="24">
        <v>2452684</v>
      </c>
      <c r="E34" s="22">
        <v>12314.926364000001</v>
      </c>
      <c r="F34" s="23">
        <v>1.2670576117489201</v>
      </c>
      <c r="G34" s="44"/>
    </row>
    <row r="35" spans="1:7" x14ac:dyDescent="0.2">
      <c r="A35" s="21" t="s">
        <v>465</v>
      </c>
      <c r="B35" s="21" t="s">
        <v>464</v>
      </c>
      <c r="C35" s="21" t="s">
        <v>414</v>
      </c>
      <c r="D35" s="24">
        <v>2539678</v>
      </c>
      <c r="E35" s="22">
        <v>12295.851037</v>
      </c>
      <c r="F35" s="23">
        <v>1.26509499032858</v>
      </c>
      <c r="G35" s="44"/>
    </row>
    <row r="36" spans="1:7" x14ac:dyDescent="0.2">
      <c r="A36" s="21" t="s">
        <v>104</v>
      </c>
      <c r="B36" s="21" t="s">
        <v>103</v>
      </c>
      <c r="C36" s="21" t="s">
        <v>105</v>
      </c>
      <c r="D36" s="24">
        <v>2108245</v>
      </c>
      <c r="E36" s="22">
        <v>11382.414755</v>
      </c>
      <c r="F36" s="23">
        <v>1.1711133976055299</v>
      </c>
      <c r="G36" s="44"/>
    </row>
    <row r="37" spans="1:7" x14ac:dyDescent="0.2">
      <c r="A37" s="21" t="s">
        <v>132</v>
      </c>
      <c r="B37" s="21" t="s">
        <v>131</v>
      </c>
      <c r="C37" s="21" t="s">
        <v>133</v>
      </c>
      <c r="D37" s="24">
        <v>775258</v>
      </c>
      <c r="E37" s="22">
        <v>11267.599772</v>
      </c>
      <c r="F37" s="23">
        <v>1.1593003185944999</v>
      </c>
      <c r="G37" s="44"/>
    </row>
    <row r="38" spans="1:7" x14ac:dyDescent="0.2">
      <c r="A38" s="21" t="s">
        <v>467</v>
      </c>
      <c r="B38" s="21" t="s">
        <v>466</v>
      </c>
      <c r="C38" s="21" t="s">
        <v>171</v>
      </c>
      <c r="D38" s="24">
        <v>952883</v>
      </c>
      <c r="E38" s="22">
        <v>11057.730773499999</v>
      </c>
      <c r="F38" s="23">
        <v>1.13770732614292</v>
      </c>
      <c r="G38" s="44"/>
    </row>
    <row r="39" spans="1:7" x14ac:dyDescent="0.2">
      <c r="A39" s="21" t="s">
        <v>303</v>
      </c>
      <c r="B39" s="21" t="s">
        <v>302</v>
      </c>
      <c r="C39" s="21" t="s">
        <v>304</v>
      </c>
      <c r="D39" s="24">
        <v>4118888</v>
      </c>
      <c r="E39" s="22">
        <v>10733.822128</v>
      </c>
      <c r="F39" s="23">
        <v>1.1043810274171899</v>
      </c>
      <c r="G39" s="44"/>
    </row>
    <row r="40" spans="1:7" x14ac:dyDescent="0.2">
      <c r="A40" s="21" t="s">
        <v>469</v>
      </c>
      <c r="B40" s="21" t="s">
        <v>468</v>
      </c>
      <c r="C40" s="21" t="s">
        <v>133</v>
      </c>
      <c r="D40" s="24">
        <v>9388074</v>
      </c>
      <c r="E40" s="22">
        <v>10678.934175</v>
      </c>
      <c r="F40" s="23">
        <v>1.0987337180800201</v>
      </c>
      <c r="G40" s="44"/>
    </row>
    <row r="41" spans="1:7" x14ac:dyDescent="0.2">
      <c r="A41" s="21" t="s">
        <v>381</v>
      </c>
      <c r="B41" s="21" t="s">
        <v>380</v>
      </c>
      <c r="C41" s="21" t="s">
        <v>92</v>
      </c>
      <c r="D41" s="24">
        <v>1491444</v>
      </c>
      <c r="E41" s="22">
        <v>10534.068971999999</v>
      </c>
      <c r="F41" s="23">
        <v>1.08382883333177</v>
      </c>
      <c r="G41" s="44"/>
    </row>
    <row r="42" spans="1:7" x14ac:dyDescent="0.2">
      <c r="A42" s="21" t="s">
        <v>471</v>
      </c>
      <c r="B42" s="21" t="s">
        <v>470</v>
      </c>
      <c r="C42" s="21" t="s">
        <v>124</v>
      </c>
      <c r="D42" s="24">
        <v>498732</v>
      </c>
      <c r="E42" s="22">
        <v>10479.356784</v>
      </c>
      <c r="F42" s="23">
        <v>1.0781996080963201</v>
      </c>
      <c r="G42" s="44"/>
    </row>
    <row r="43" spans="1:7" x14ac:dyDescent="0.2">
      <c r="A43" s="21" t="s">
        <v>473</v>
      </c>
      <c r="B43" s="21" t="s">
        <v>472</v>
      </c>
      <c r="C43" s="21" t="s">
        <v>335</v>
      </c>
      <c r="D43" s="24">
        <v>992102</v>
      </c>
      <c r="E43" s="22">
        <v>10344.647553999999</v>
      </c>
      <c r="F43" s="23">
        <v>1.0643396506593601</v>
      </c>
      <c r="G43" s="44"/>
    </row>
    <row r="44" spans="1:7" x14ac:dyDescent="0.2">
      <c r="A44" s="21" t="s">
        <v>180</v>
      </c>
      <c r="B44" s="21" t="s">
        <v>179</v>
      </c>
      <c r="C44" s="21" t="s">
        <v>181</v>
      </c>
      <c r="D44" s="24">
        <v>705459</v>
      </c>
      <c r="E44" s="22">
        <v>10298.290482</v>
      </c>
      <c r="F44" s="23">
        <v>1.0595700662380001</v>
      </c>
      <c r="G44" s="44"/>
    </row>
    <row r="45" spans="1:7" x14ac:dyDescent="0.2">
      <c r="A45" s="21" t="s">
        <v>195</v>
      </c>
      <c r="B45" s="21" t="s">
        <v>194</v>
      </c>
      <c r="C45" s="21" t="s">
        <v>105</v>
      </c>
      <c r="D45" s="24">
        <v>4596450</v>
      </c>
      <c r="E45" s="22">
        <v>10296.048000000001</v>
      </c>
      <c r="F45" s="23">
        <v>1.05933934184686</v>
      </c>
      <c r="G45" s="44"/>
    </row>
    <row r="46" spans="1:7" x14ac:dyDescent="0.2">
      <c r="A46" s="21" t="s">
        <v>475</v>
      </c>
      <c r="B46" s="21" t="s">
        <v>474</v>
      </c>
      <c r="C46" s="21" t="s">
        <v>187</v>
      </c>
      <c r="D46" s="24">
        <v>1479164</v>
      </c>
      <c r="E46" s="22">
        <v>10156.679606</v>
      </c>
      <c r="F46" s="23">
        <v>1.0450000125455301</v>
      </c>
      <c r="G46" s="44"/>
    </row>
    <row r="47" spans="1:7" x14ac:dyDescent="0.2">
      <c r="A47" s="21" t="s">
        <v>477</v>
      </c>
      <c r="B47" s="21" t="s">
        <v>476</v>
      </c>
      <c r="C47" s="21" t="s">
        <v>89</v>
      </c>
      <c r="D47" s="24">
        <v>1988022</v>
      </c>
      <c r="E47" s="22">
        <v>10039.5111</v>
      </c>
      <c r="F47" s="23">
        <v>1.0329447843617501</v>
      </c>
      <c r="G47" s="44"/>
    </row>
    <row r="48" spans="1:7" x14ac:dyDescent="0.2">
      <c r="A48" s="21" t="s">
        <v>186</v>
      </c>
      <c r="B48" s="21" t="s">
        <v>185</v>
      </c>
      <c r="C48" s="21" t="s">
        <v>187</v>
      </c>
      <c r="D48" s="24">
        <v>378887</v>
      </c>
      <c r="E48" s="22">
        <v>9843.6737035000006</v>
      </c>
      <c r="F48" s="23">
        <v>1.0127954747706001</v>
      </c>
      <c r="G48" s="44"/>
    </row>
    <row r="49" spans="1:7" x14ac:dyDescent="0.2">
      <c r="A49" s="21" t="s">
        <v>479</v>
      </c>
      <c r="B49" s="21" t="s">
        <v>478</v>
      </c>
      <c r="C49" s="21" t="s">
        <v>357</v>
      </c>
      <c r="D49" s="24">
        <v>1654373</v>
      </c>
      <c r="E49" s="22">
        <v>9704.5520180000003</v>
      </c>
      <c r="F49" s="23">
        <v>0.99848152880276897</v>
      </c>
      <c r="G49" s="44"/>
    </row>
    <row r="50" spans="1:7" x14ac:dyDescent="0.2">
      <c r="A50" s="21" t="s">
        <v>481</v>
      </c>
      <c r="B50" s="21" t="s">
        <v>480</v>
      </c>
      <c r="C50" s="21" t="s">
        <v>154</v>
      </c>
      <c r="D50" s="24">
        <v>10743660</v>
      </c>
      <c r="E50" s="22">
        <v>9352.3560300000008</v>
      </c>
      <c r="F50" s="23">
        <v>0.96224480320387695</v>
      </c>
      <c r="G50" s="44"/>
    </row>
    <row r="51" spans="1:7" x14ac:dyDescent="0.2">
      <c r="A51" s="21" t="s">
        <v>483</v>
      </c>
      <c r="B51" s="21" t="s">
        <v>482</v>
      </c>
      <c r="C51" s="21" t="s">
        <v>414</v>
      </c>
      <c r="D51" s="24">
        <v>1499472</v>
      </c>
      <c r="E51" s="22">
        <v>9229.9998959999994</v>
      </c>
      <c r="F51" s="23">
        <v>0.94965583057452596</v>
      </c>
      <c r="G51" s="44"/>
    </row>
    <row r="52" spans="1:7" x14ac:dyDescent="0.2">
      <c r="A52" s="21" t="s">
        <v>485</v>
      </c>
      <c r="B52" s="21" t="s">
        <v>484</v>
      </c>
      <c r="C52" s="21" t="s">
        <v>187</v>
      </c>
      <c r="D52" s="24">
        <v>2172601</v>
      </c>
      <c r="E52" s="22">
        <v>9084.7310815000001</v>
      </c>
      <c r="F52" s="23">
        <v>0.93470941906369098</v>
      </c>
      <c r="G52" s="44"/>
    </row>
    <row r="53" spans="1:7" x14ac:dyDescent="0.2">
      <c r="A53" s="21" t="s">
        <v>365</v>
      </c>
      <c r="B53" s="21" t="s">
        <v>364</v>
      </c>
      <c r="C53" s="21" t="s">
        <v>92</v>
      </c>
      <c r="D53" s="24">
        <v>1717839</v>
      </c>
      <c r="E53" s="22">
        <v>8888.0989860000009</v>
      </c>
      <c r="F53" s="23">
        <v>0.91447834451616195</v>
      </c>
      <c r="G53" s="44"/>
    </row>
    <row r="54" spans="1:7" x14ac:dyDescent="0.2">
      <c r="A54" s="21" t="s">
        <v>487</v>
      </c>
      <c r="B54" s="21" t="s">
        <v>486</v>
      </c>
      <c r="C54" s="21" t="s">
        <v>84</v>
      </c>
      <c r="D54" s="24">
        <v>16181469</v>
      </c>
      <c r="E54" s="22">
        <v>8754.1747290000003</v>
      </c>
      <c r="F54" s="23">
        <v>0.90069915134731604</v>
      </c>
      <c r="G54" s="44"/>
    </row>
    <row r="55" spans="1:7" x14ac:dyDescent="0.2">
      <c r="A55" s="21" t="s">
        <v>489</v>
      </c>
      <c r="B55" s="21" t="s">
        <v>488</v>
      </c>
      <c r="C55" s="21" t="s">
        <v>149</v>
      </c>
      <c r="D55" s="24">
        <v>1326602</v>
      </c>
      <c r="E55" s="22">
        <v>8704.4990230000003</v>
      </c>
      <c r="F55" s="23">
        <v>0.89558811945432004</v>
      </c>
      <c r="G55" s="44"/>
    </row>
    <row r="56" spans="1:7" x14ac:dyDescent="0.2">
      <c r="A56" s="21" t="s">
        <v>283</v>
      </c>
      <c r="B56" s="21" t="s">
        <v>282</v>
      </c>
      <c r="C56" s="21" t="s">
        <v>84</v>
      </c>
      <c r="D56" s="24">
        <v>6708453</v>
      </c>
      <c r="E56" s="22">
        <v>8499.6099510000004</v>
      </c>
      <c r="F56" s="23">
        <v>0.87450750146535094</v>
      </c>
      <c r="G56" s="44"/>
    </row>
    <row r="57" spans="1:7" x14ac:dyDescent="0.2">
      <c r="A57" s="21" t="s">
        <v>491</v>
      </c>
      <c r="B57" s="21" t="s">
        <v>490</v>
      </c>
      <c r="C57" s="21" t="s">
        <v>181</v>
      </c>
      <c r="D57" s="24">
        <v>2454454</v>
      </c>
      <c r="E57" s="22">
        <v>8048.1546660000004</v>
      </c>
      <c r="F57" s="23">
        <v>0.82805818960460698</v>
      </c>
      <c r="G57" s="44"/>
    </row>
    <row r="58" spans="1:7" x14ac:dyDescent="0.2">
      <c r="A58" s="21" t="s">
        <v>493</v>
      </c>
      <c r="B58" s="21" t="s">
        <v>492</v>
      </c>
      <c r="C58" s="21" t="s">
        <v>124</v>
      </c>
      <c r="D58" s="24">
        <v>313239</v>
      </c>
      <c r="E58" s="22">
        <v>7948.752864</v>
      </c>
      <c r="F58" s="23">
        <v>0.81783094129447198</v>
      </c>
      <c r="G58" s="44"/>
    </row>
    <row r="59" spans="1:7" x14ac:dyDescent="0.2">
      <c r="A59" s="21" t="s">
        <v>197</v>
      </c>
      <c r="B59" s="21" t="s">
        <v>196</v>
      </c>
      <c r="C59" s="21" t="s">
        <v>139</v>
      </c>
      <c r="D59" s="24">
        <v>1071467</v>
      </c>
      <c r="E59" s="22">
        <v>7689.9186589999999</v>
      </c>
      <c r="F59" s="23">
        <v>0.79120001879176505</v>
      </c>
      <c r="G59" s="44"/>
    </row>
    <row r="60" spans="1:7" x14ac:dyDescent="0.2">
      <c r="A60" s="21" t="s">
        <v>495</v>
      </c>
      <c r="B60" s="21" t="s">
        <v>494</v>
      </c>
      <c r="C60" s="21" t="s">
        <v>304</v>
      </c>
      <c r="D60" s="24">
        <v>1098411</v>
      </c>
      <c r="E60" s="22">
        <v>7521.9185280000002</v>
      </c>
      <c r="F60" s="23">
        <v>0.77391482857084504</v>
      </c>
      <c r="G60" s="44"/>
    </row>
    <row r="61" spans="1:7" x14ac:dyDescent="0.2">
      <c r="A61" s="21" t="s">
        <v>497</v>
      </c>
      <c r="B61" s="21" t="s">
        <v>496</v>
      </c>
      <c r="C61" s="21" t="s">
        <v>149</v>
      </c>
      <c r="D61" s="24">
        <v>812579</v>
      </c>
      <c r="E61" s="22">
        <v>6364.1187280000004</v>
      </c>
      <c r="F61" s="23">
        <v>0.65479117276403198</v>
      </c>
      <c r="G61" s="44"/>
    </row>
    <row r="62" spans="1:7" x14ac:dyDescent="0.2">
      <c r="A62" s="21" t="s">
        <v>287</v>
      </c>
      <c r="B62" s="21" t="s">
        <v>286</v>
      </c>
      <c r="C62" s="21" t="s">
        <v>121</v>
      </c>
      <c r="D62" s="24">
        <v>2241572</v>
      </c>
      <c r="E62" s="22">
        <v>6325.7161839999999</v>
      </c>
      <c r="F62" s="23">
        <v>0.65084001347590503</v>
      </c>
      <c r="G62" s="44"/>
    </row>
    <row r="63" spans="1:7" x14ac:dyDescent="0.2">
      <c r="A63" s="21" t="s">
        <v>499</v>
      </c>
      <c r="B63" s="21" t="s">
        <v>498</v>
      </c>
      <c r="C63" s="21" t="s">
        <v>105</v>
      </c>
      <c r="D63" s="24">
        <v>912544</v>
      </c>
      <c r="E63" s="22">
        <v>6027.3531199999998</v>
      </c>
      <c r="F63" s="23">
        <v>0.62014204743600598</v>
      </c>
      <c r="G63" s="44"/>
    </row>
    <row r="64" spans="1:7" x14ac:dyDescent="0.2">
      <c r="A64" s="21" t="s">
        <v>501</v>
      </c>
      <c r="B64" s="21" t="s">
        <v>500</v>
      </c>
      <c r="C64" s="21" t="s">
        <v>357</v>
      </c>
      <c r="D64" s="24">
        <v>635776</v>
      </c>
      <c r="E64" s="22">
        <v>5917.4851200000003</v>
      </c>
      <c r="F64" s="23">
        <v>0.60883795339817404</v>
      </c>
      <c r="G64" s="44"/>
    </row>
    <row r="65" spans="1:7" x14ac:dyDescent="0.2">
      <c r="A65" s="21" t="s">
        <v>177</v>
      </c>
      <c r="B65" s="21" t="s">
        <v>176</v>
      </c>
      <c r="C65" s="21" t="s">
        <v>178</v>
      </c>
      <c r="D65" s="24">
        <v>700000</v>
      </c>
      <c r="E65" s="22">
        <v>5356.75</v>
      </c>
      <c r="F65" s="23">
        <v>0.55114506259470997</v>
      </c>
      <c r="G65" s="44"/>
    </row>
    <row r="66" spans="1:7" x14ac:dyDescent="0.2">
      <c r="A66" s="21" t="s">
        <v>503</v>
      </c>
      <c r="B66" s="21" t="s">
        <v>502</v>
      </c>
      <c r="C66" s="21" t="s">
        <v>504</v>
      </c>
      <c r="D66" s="24">
        <v>2464730</v>
      </c>
      <c r="E66" s="22">
        <v>5199.3479349999998</v>
      </c>
      <c r="F66" s="23">
        <v>0.53495028573057402</v>
      </c>
      <c r="G66" s="44"/>
    </row>
    <row r="67" spans="1:7" x14ac:dyDescent="0.2">
      <c r="A67" s="21" t="s">
        <v>367</v>
      </c>
      <c r="B67" s="21" t="s">
        <v>366</v>
      </c>
      <c r="C67" s="21" t="s">
        <v>92</v>
      </c>
      <c r="D67" s="24">
        <v>1050000</v>
      </c>
      <c r="E67" s="22">
        <v>5075.1750000000002</v>
      </c>
      <c r="F67" s="23">
        <v>0.52217438615841905</v>
      </c>
      <c r="G67" s="44"/>
    </row>
    <row r="68" spans="1:7" x14ac:dyDescent="0.2">
      <c r="A68" s="21" t="s">
        <v>506</v>
      </c>
      <c r="B68" s="21" t="s">
        <v>505</v>
      </c>
      <c r="C68" s="21" t="s">
        <v>357</v>
      </c>
      <c r="D68" s="24">
        <v>633445</v>
      </c>
      <c r="E68" s="22">
        <v>4898.7469074999999</v>
      </c>
      <c r="F68" s="23">
        <v>0.50402206019876405</v>
      </c>
      <c r="G68" s="44"/>
    </row>
    <row r="69" spans="1:7" x14ac:dyDescent="0.2">
      <c r="A69" s="21" t="s">
        <v>508</v>
      </c>
      <c r="B69" s="21" t="s">
        <v>507</v>
      </c>
      <c r="C69" s="21" t="s">
        <v>105</v>
      </c>
      <c r="D69" s="24">
        <v>673000</v>
      </c>
      <c r="E69" s="22">
        <v>4752.7259999999997</v>
      </c>
      <c r="F69" s="23">
        <v>0.48899826737583602</v>
      </c>
      <c r="G69" s="44"/>
    </row>
    <row r="70" spans="1:7" x14ac:dyDescent="0.2">
      <c r="A70" s="21" t="s">
        <v>510</v>
      </c>
      <c r="B70" s="21" t="s">
        <v>509</v>
      </c>
      <c r="C70" s="21" t="s">
        <v>99</v>
      </c>
      <c r="D70" s="24">
        <v>1362700</v>
      </c>
      <c r="E70" s="22">
        <v>4619.5529999999999</v>
      </c>
      <c r="F70" s="23">
        <v>0.47529636950475201</v>
      </c>
      <c r="G70" s="44"/>
    </row>
    <row r="71" spans="1:7" x14ac:dyDescent="0.2">
      <c r="A71" s="21" t="s">
        <v>512</v>
      </c>
      <c r="B71" s="21" t="s">
        <v>511</v>
      </c>
      <c r="C71" s="21" t="s">
        <v>105</v>
      </c>
      <c r="D71" s="24">
        <v>492227</v>
      </c>
      <c r="E71" s="22">
        <v>4317.8152440000003</v>
      </c>
      <c r="F71" s="23">
        <v>0.44425118830013999</v>
      </c>
      <c r="G71" s="44"/>
    </row>
    <row r="72" spans="1:7" x14ac:dyDescent="0.2">
      <c r="A72" s="21" t="s">
        <v>513</v>
      </c>
      <c r="B72" s="21" t="s">
        <v>1268</v>
      </c>
      <c r="C72" s="21" t="s">
        <v>187</v>
      </c>
      <c r="D72" s="24">
        <v>1410574</v>
      </c>
      <c r="E72" s="22">
        <v>4231.7219999999998</v>
      </c>
      <c r="F72" s="23">
        <v>0.43539323033059502</v>
      </c>
      <c r="G72" s="44"/>
    </row>
    <row r="73" spans="1:7" x14ac:dyDescent="0.2">
      <c r="A73" s="21" t="s">
        <v>515</v>
      </c>
      <c r="B73" s="21" t="s">
        <v>514</v>
      </c>
      <c r="C73" s="21" t="s">
        <v>102</v>
      </c>
      <c r="D73" s="24">
        <v>731119</v>
      </c>
      <c r="E73" s="22">
        <v>3878.9518545000001</v>
      </c>
      <c r="F73" s="23">
        <v>0.399097430839645</v>
      </c>
      <c r="G73" s="44"/>
    </row>
    <row r="74" spans="1:7" x14ac:dyDescent="0.2">
      <c r="A74" s="21" t="s">
        <v>517</v>
      </c>
      <c r="B74" s="21" t="s">
        <v>516</v>
      </c>
      <c r="C74" s="21" t="s">
        <v>414</v>
      </c>
      <c r="D74" s="24">
        <v>1159420</v>
      </c>
      <c r="E74" s="22">
        <v>3866.6657</v>
      </c>
      <c r="F74" s="23">
        <v>0.39783333350619698</v>
      </c>
      <c r="G74" s="44"/>
    </row>
    <row r="75" spans="1:7" x14ac:dyDescent="0.2">
      <c r="A75" s="21" t="s">
        <v>519</v>
      </c>
      <c r="B75" s="21" t="s">
        <v>518</v>
      </c>
      <c r="C75" s="21" t="s">
        <v>154</v>
      </c>
      <c r="D75" s="24">
        <v>1790003</v>
      </c>
      <c r="E75" s="22">
        <v>3858.3514664999998</v>
      </c>
      <c r="F75" s="23">
        <v>0.39697789900901398</v>
      </c>
      <c r="G75" s="44"/>
    </row>
    <row r="76" spans="1:7" x14ac:dyDescent="0.2">
      <c r="A76" s="21" t="s">
        <v>191</v>
      </c>
      <c r="B76" s="21" t="s">
        <v>190</v>
      </c>
      <c r="C76" s="21" t="s">
        <v>102</v>
      </c>
      <c r="D76" s="24">
        <v>1485684</v>
      </c>
      <c r="E76" s="22">
        <v>3787.751358</v>
      </c>
      <c r="F76" s="23">
        <v>0.389713998095507</v>
      </c>
      <c r="G76" s="44"/>
    </row>
    <row r="77" spans="1:7" x14ac:dyDescent="0.2">
      <c r="A77" s="21" t="s">
        <v>521</v>
      </c>
      <c r="B77" s="21" t="s">
        <v>520</v>
      </c>
      <c r="C77" s="21" t="s">
        <v>522</v>
      </c>
      <c r="D77" s="24">
        <v>90597</v>
      </c>
      <c r="E77" s="22">
        <v>3714.6128954999999</v>
      </c>
      <c r="F77" s="23">
        <v>0.382188931125303</v>
      </c>
      <c r="G77" s="44"/>
    </row>
    <row r="78" spans="1:7" x14ac:dyDescent="0.2">
      <c r="A78" s="21" t="s">
        <v>524</v>
      </c>
      <c r="B78" s="21" t="s">
        <v>523</v>
      </c>
      <c r="C78" s="21" t="s">
        <v>440</v>
      </c>
      <c r="D78" s="24">
        <v>220481</v>
      </c>
      <c r="E78" s="22">
        <v>3705.8446479999998</v>
      </c>
      <c r="F78" s="23">
        <v>0.38128678405530098</v>
      </c>
      <c r="G78" s="44"/>
    </row>
    <row r="79" spans="1:7" x14ac:dyDescent="0.2">
      <c r="A79" s="21" t="s">
        <v>159</v>
      </c>
      <c r="B79" s="21" t="s">
        <v>158</v>
      </c>
      <c r="C79" s="21" t="s">
        <v>160</v>
      </c>
      <c r="D79" s="24">
        <v>303744</v>
      </c>
      <c r="E79" s="22">
        <v>3362.1423359999999</v>
      </c>
      <c r="F79" s="23">
        <v>0.34592395542578003</v>
      </c>
      <c r="G79" s="44"/>
    </row>
    <row r="80" spans="1:7" x14ac:dyDescent="0.2">
      <c r="A80" s="21" t="s">
        <v>383</v>
      </c>
      <c r="B80" s="21" t="s">
        <v>382</v>
      </c>
      <c r="C80" s="21" t="s">
        <v>187</v>
      </c>
      <c r="D80" s="24">
        <v>2000000</v>
      </c>
      <c r="E80" s="22">
        <v>3351</v>
      </c>
      <c r="F80" s="23">
        <v>0.344777543240748</v>
      </c>
      <c r="G80" s="44"/>
    </row>
    <row r="81" spans="1:10" x14ac:dyDescent="0.2">
      <c r="A81" s="21" t="s">
        <v>526</v>
      </c>
      <c r="B81" s="21" t="s">
        <v>525</v>
      </c>
      <c r="C81" s="21" t="s">
        <v>89</v>
      </c>
      <c r="D81" s="24">
        <v>2023567</v>
      </c>
      <c r="E81" s="22">
        <v>3137.5406334999998</v>
      </c>
      <c r="F81" s="23">
        <v>0.32281514516148901</v>
      </c>
      <c r="G81" s="44"/>
    </row>
    <row r="82" spans="1:10" x14ac:dyDescent="0.2">
      <c r="A82" s="21" t="s">
        <v>528</v>
      </c>
      <c r="B82" s="21" t="s">
        <v>527</v>
      </c>
      <c r="C82" s="21" t="s">
        <v>149</v>
      </c>
      <c r="D82" s="24">
        <v>292158</v>
      </c>
      <c r="E82" s="22">
        <v>2570.844321</v>
      </c>
      <c r="F82" s="23">
        <v>0.26450891944160199</v>
      </c>
      <c r="G82" s="44"/>
    </row>
    <row r="83" spans="1:10" x14ac:dyDescent="0.2">
      <c r="A83" s="21" t="s">
        <v>530</v>
      </c>
      <c r="B83" s="21" t="s">
        <v>529</v>
      </c>
      <c r="C83" s="21" t="s">
        <v>99</v>
      </c>
      <c r="D83" s="24">
        <v>236040</v>
      </c>
      <c r="E83" s="22">
        <v>2558.6736000000001</v>
      </c>
      <c r="F83" s="23">
        <v>0.26325669882511499</v>
      </c>
      <c r="G83" s="44"/>
    </row>
    <row r="84" spans="1:10" x14ac:dyDescent="0.2">
      <c r="A84" s="21" t="s">
        <v>531</v>
      </c>
      <c r="B84" s="21" t="s">
        <v>844</v>
      </c>
      <c r="C84" s="21" t="s">
        <v>504</v>
      </c>
      <c r="D84" s="24">
        <v>1892146</v>
      </c>
      <c r="E84" s="22">
        <v>1778.61724</v>
      </c>
      <c r="F84" s="23">
        <v>0.18299829375495</v>
      </c>
      <c r="G84" s="44"/>
    </row>
    <row r="85" spans="1:10" x14ac:dyDescent="0.2">
      <c r="A85" s="21" t="s">
        <v>533</v>
      </c>
      <c r="B85" s="21" t="s">
        <v>532</v>
      </c>
      <c r="C85" s="21" t="s">
        <v>181</v>
      </c>
      <c r="D85" s="24">
        <v>242660</v>
      </c>
      <c r="E85" s="22">
        <v>1737.56693</v>
      </c>
      <c r="F85" s="23">
        <v>0.17877471123299599</v>
      </c>
      <c r="G85" s="44"/>
    </row>
    <row r="86" spans="1:10" x14ac:dyDescent="0.2">
      <c r="A86" s="21" t="s">
        <v>535</v>
      </c>
      <c r="B86" s="21" t="s">
        <v>534</v>
      </c>
      <c r="C86" s="21" t="s">
        <v>105</v>
      </c>
      <c r="D86" s="24">
        <v>115153</v>
      </c>
      <c r="E86" s="22">
        <v>1612.0844235</v>
      </c>
      <c r="F86" s="23">
        <v>0.16586407252492</v>
      </c>
      <c r="G86" s="44"/>
    </row>
    <row r="87" spans="1:10" x14ac:dyDescent="0.2">
      <c r="A87" s="21" t="s">
        <v>537</v>
      </c>
      <c r="B87" s="21" t="s">
        <v>536</v>
      </c>
      <c r="C87" s="21" t="s">
        <v>149</v>
      </c>
      <c r="D87" s="24">
        <v>518764</v>
      </c>
      <c r="E87" s="22">
        <v>1497.671668</v>
      </c>
      <c r="F87" s="23">
        <v>0.15409237787953201</v>
      </c>
      <c r="G87" s="44"/>
    </row>
    <row r="88" spans="1:10" x14ac:dyDescent="0.2">
      <c r="A88" s="21" t="s">
        <v>539</v>
      </c>
      <c r="B88" s="21" t="s">
        <v>538</v>
      </c>
      <c r="C88" s="21" t="s">
        <v>171</v>
      </c>
      <c r="D88" s="24">
        <v>1758380</v>
      </c>
      <c r="E88" s="22">
        <v>1463.8513499999999</v>
      </c>
      <c r="F88" s="23">
        <v>0.15061267446214599</v>
      </c>
      <c r="G88" s="44"/>
    </row>
    <row r="89" spans="1:10" x14ac:dyDescent="0.2">
      <c r="A89" s="21" t="s">
        <v>541</v>
      </c>
      <c r="B89" s="21" t="s">
        <v>540</v>
      </c>
      <c r="C89" s="21" t="s">
        <v>105</v>
      </c>
      <c r="D89" s="24">
        <v>173533</v>
      </c>
      <c r="E89" s="22">
        <v>1456.0286364999999</v>
      </c>
      <c r="F89" s="23">
        <v>0.14980781145349001</v>
      </c>
      <c r="G89" s="44"/>
    </row>
    <row r="90" spans="1:10" x14ac:dyDescent="0.2">
      <c r="A90" s="21" t="s">
        <v>393</v>
      </c>
      <c r="B90" s="21" t="s">
        <v>392</v>
      </c>
      <c r="C90" s="21" t="s">
        <v>187</v>
      </c>
      <c r="D90" s="24">
        <v>2000000</v>
      </c>
      <c r="E90" s="22">
        <v>1432</v>
      </c>
      <c r="F90" s="23">
        <v>0.14733555413928701</v>
      </c>
      <c r="G90" s="44"/>
    </row>
    <row r="91" spans="1:10" x14ac:dyDescent="0.2">
      <c r="A91" s="21" t="s">
        <v>543</v>
      </c>
      <c r="B91" s="21" t="s">
        <v>542</v>
      </c>
      <c r="C91" s="21" t="s">
        <v>451</v>
      </c>
      <c r="D91" s="24">
        <v>273600</v>
      </c>
      <c r="E91" s="22">
        <v>1384.0056</v>
      </c>
      <c r="F91" s="23">
        <v>0.14239750838538801</v>
      </c>
      <c r="G91" s="44"/>
    </row>
    <row r="92" spans="1:10" x14ac:dyDescent="0.2">
      <c r="A92" s="21" t="s">
        <v>373</v>
      </c>
      <c r="B92" s="21" t="s">
        <v>372</v>
      </c>
      <c r="C92" s="21" t="s">
        <v>139</v>
      </c>
      <c r="D92" s="24">
        <v>41217</v>
      </c>
      <c r="E92" s="22">
        <v>1185.5245709999999</v>
      </c>
      <c r="F92" s="23">
        <v>0.121976200847783</v>
      </c>
      <c r="G92" s="44"/>
    </row>
    <row r="93" spans="1:10" x14ac:dyDescent="0.2">
      <c r="A93" s="21" t="s">
        <v>545</v>
      </c>
      <c r="B93" s="21" t="s">
        <v>544</v>
      </c>
      <c r="C93" s="21" t="s">
        <v>504</v>
      </c>
      <c r="D93" s="24">
        <v>4540157</v>
      </c>
      <c r="E93" s="22">
        <v>676.48339299999998</v>
      </c>
      <c r="F93" s="23">
        <v>6.9601994115698299E-2</v>
      </c>
      <c r="G93" s="44"/>
    </row>
    <row r="94" spans="1:10" x14ac:dyDescent="0.2">
      <c r="A94" s="21" t="s">
        <v>547</v>
      </c>
      <c r="B94" s="21" t="s">
        <v>546</v>
      </c>
      <c r="C94" s="21" t="s">
        <v>357</v>
      </c>
      <c r="D94" s="24">
        <v>80996</v>
      </c>
      <c r="E94" s="22">
        <v>631.44481599999995</v>
      </c>
      <c r="F94" s="23">
        <v>6.4968066950935793E-2</v>
      </c>
      <c r="G94" s="44"/>
    </row>
    <row r="95" spans="1:10" x14ac:dyDescent="0.2">
      <c r="A95" s="21" t="s">
        <v>549</v>
      </c>
      <c r="B95" s="21" t="s">
        <v>548</v>
      </c>
      <c r="C95" s="21" t="s">
        <v>168</v>
      </c>
      <c r="D95" s="24">
        <v>150533</v>
      </c>
      <c r="E95" s="22">
        <v>269.5293365</v>
      </c>
      <c r="F95" s="23">
        <v>2.77313227304622E-2</v>
      </c>
      <c r="G95" s="44"/>
    </row>
    <row r="96" spans="1:10" x14ac:dyDescent="0.2">
      <c r="A96" s="20" t="s">
        <v>25</v>
      </c>
      <c r="B96" s="20"/>
      <c r="C96" s="20"/>
      <c r="D96" s="20"/>
      <c r="E96" s="25">
        <f>SUM(E7:E95)</f>
        <v>915058.9054924997</v>
      </c>
      <c r="F96" s="26">
        <f>SUM(F7:F95)</f>
        <v>94.148541138845559</v>
      </c>
      <c r="G96" s="44"/>
      <c r="H96" s="14"/>
      <c r="I96" s="14"/>
      <c r="J96" s="14"/>
    </row>
    <row r="97" spans="1:10" x14ac:dyDescent="0.2">
      <c r="A97" s="21"/>
      <c r="B97" s="21"/>
      <c r="C97" s="21"/>
      <c r="D97" s="21"/>
      <c r="E97" s="22"/>
      <c r="F97" s="23"/>
      <c r="G97" s="44"/>
    </row>
    <row r="98" spans="1:10" x14ac:dyDescent="0.2">
      <c r="A98" s="20" t="s">
        <v>43</v>
      </c>
      <c r="B98" s="21"/>
      <c r="C98" s="21"/>
      <c r="D98" s="21"/>
      <c r="E98" s="22"/>
      <c r="F98" s="23"/>
      <c r="G98" s="44"/>
    </row>
    <row r="99" spans="1:10" x14ac:dyDescent="0.2">
      <c r="A99" s="20" t="s">
        <v>57</v>
      </c>
      <c r="B99" s="21"/>
      <c r="C99" s="21"/>
      <c r="D99" s="21"/>
      <c r="E99" s="22"/>
      <c r="F99" s="23"/>
      <c r="G99" s="44"/>
    </row>
    <row r="100" spans="1:10" x14ac:dyDescent="0.2">
      <c r="A100" s="21" t="s">
        <v>80</v>
      </c>
      <c r="B100" s="21" t="s">
        <v>79</v>
      </c>
      <c r="C100" s="21" t="s">
        <v>65</v>
      </c>
      <c r="D100" s="24">
        <v>2500000</v>
      </c>
      <c r="E100" s="22">
        <v>2459.44</v>
      </c>
      <c r="F100" s="23">
        <v>0.25304675647508901</v>
      </c>
      <c r="G100" s="44">
        <v>6.7633999999999999</v>
      </c>
    </row>
    <row r="101" spans="1:10" x14ac:dyDescent="0.2">
      <c r="A101" s="21" t="s">
        <v>550</v>
      </c>
      <c r="B101" s="21" t="s">
        <v>1288</v>
      </c>
      <c r="C101" s="21" t="s">
        <v>65</v>
      </c>
      <c r="D101" s="24">
        <v>1562500</v>
      </c>
      <c r="E101" s="22">
        <v>1551.39375</v>
      </c>
      <c r="F101" s="23">
        <v>0.15961973313161801</v>
      </c>
      <c r="G101" s="44">
        <v>6.7</v>
      </c>
    </row>
    <row r="102" spans="1:10" x14ac:dyDescent="0.2">
      <c r="A102" s="21" t="s">
        <v>551</v>
      </c>
      <c r="B102" s="21" t="s">
        <v>1289</v>
      </c>
      <c r="C102" s="21" t="s">
        <v>65</v>
      </c>
      <c r="D102" s="24">
        <v>937500</v>
      </c>
      <c r="E102" s="22">
        <v>930.83624999999995</v>
      </c>
      <c r="F102" s="23">
        <v>9.5771839878970602E-2</v>
      </c>
      <c r="G102" s="44">
        <v>6.7</v>
      </c>
    </row>
    <row r="103" spans="1:10" x14ac:dyDescent="0.2">
      <c r="A103" s="20" t="s">
        <v>25</v>
      </c>
      <c r="B103" s="20"/>
      <c r="C103" s="20"/>
      <c r="D103" s="20"/>
      <c r="E103" s="25">
        <f>SUM(E99:E102)</f>
        <v>4941.67</v>
      </c>
      <c r="F103" s="26">
        <f>SUM(F99:F102)</f>
        <v>0.50843832948567769</v>
      </c>
      <c r="G103" s="44"/>
      <c r="H103" s="14"/>
      <c r="I103" s="14"/>
      <c r="J103" s="14"/>
    </row>
    <row r="104" spans="1:10" x14ac:dyDescent="0.2">
      <c r="A104" s="21"/>
      <c r="B104" s="21"/>
      <c r="C104" s="21"/>
      <c r="D104" s="21"/>
      <c r="E104" s="22"/>
      <c r="F104" s="23"/>
      <c r="G104" s="44"/>
    </row>
    <row r="105" spans="1:10" x14ac:dyDescent="0.2">
      <c r="A105" s="20" t="s">
        <v>26</v>
      </c>
      <c r="B105" s="20"/>
      <c r="C105" s="20"/>
      <c r="D105" s="20"/>
      <c r="E105" s="25">
        <f>E96+E103</f>
        <v>920000.57549249975</v>
      </c>
      <c r="F105" s="26">
        <f>F96+F103</f>
        <v>94.65697946833123</v>
      </c>
      <c r="G105" s="44"/>
      <c r="H105" s="14"/>
      <c r="I105" s="14"/>
      <c r="J105" s="14"/>
    </row>
    <row r="106" spans="1:10" x14ac:dyDescent="0.2">
      <c r="A106" s="20"/>
      <c r="B106" s="20"/>
      <c r="C106" s="20"/>
      <c r="D106" s="20"/>
      <c r="E106" s="25"/>
      <c r="F106" s="26"/>
      <c r="G106" s="44"/>
      <c r="H106" s="14"/>
      <c r="I106" s="14"/>
      <c r="J106" s="14"/>
    </row>
    <row r="107" spans="1:10" x14ac:dyDescent="0.2">
      <c r="A107" s="20" t="s">
        <v>28</v>
      </c>
      <c r="B107" s="20"/>
      <c r="C107" s="20"/>
      <c r="D107" s="20"/>
      <c r="E107" s="25">
        <f>E109-(E96+E103)</f>
        <v>51930.475614300231</v>
      </c>
      <c r="F107" s="26">
        <f>F109-(F96+F103)</f>
        <v>5.3430205316687704</v>
      </c>
      <c r="G107" s="44"/>
      <c r="H107" s="14"/>
      <c r="I107" s="14"/>
      <c r="J107" s="14"/>
    </row>
    <row r="108" spans="1:10" x14ac:dyDescent="0.2">
      <c r="A108" s="20"/>
      <c r="B108" s="20"/>
      <c r="C108" s="20"/>
      <c r="D108" s="20"/>
      <c r="E108" s="25"/>
      <c r="F108" s="26"/>
      <c r="G108" s="44"/>
      <c r="H108" s="14"/>
      <c r="I108" s="14"/>
      <c r="J108" s="14"/>
    </row>
    <row r="109" spans="1:10" x14ac:dyDescent="0.2">
      <c r="A109" s="27" t="s">
        <v>27</v>
      </c>
      <c r="B109" s="27"/>
      <c r="C109" s="27"/>
      <c r="D109" s="27"/>
      <c r="E109" s="28">
        <v>971931.05110679998</v>
      </c>
      <c r="F109" s="29">
        <v>100</v>
      </c>
      <c r="G109" s="93"/>
      <c r="H109" s="14"/>
      <c r="I109" s="14"/>
      <c r="J109" s="14"/>
    </row>
    <row r="110" spans="1:10" x14ac:dyDescent="0.2">
      <c r="A110" s="7" t="s">
        <v>1292</v>
      </c>
      <c r="B110" s="14"/>
      <c r="C110" s="14"/>
      <c r="D110" s="14"/>
      <c r="E110" s="73"/>
      <c r="F110" s="15"/>
      <c r="G110" s="33"/>
      <c r="H110" s="14"/>
      <c r="I110" s="14"/>
      <c r="J110" s="14"/>
    </row>
    <row r="112" spans="1:10" x14ac:dyDescent="0.2">
      <c r="A112" s="14" t="s">
        <v>1198</v>
      </c>
    </row>
    <row r="114" spans="1:4" x14ac:dyDescent="0.2">
      <c r="A114" s="14" t="s">
        <v>31</v>
      </c>
    </row>
    <row r="115" spans="1:4" x14ac:dyDescent="0.2">
      <c r="A115" s="14" t="s">
        <v>32</v>
      </c>
    </row>
    <row r="116" spans="1:4" x14ac:dyDescent="0.2">
      <c r="A116" s="14" t="s">
        <v>33</v>
      </c>
      <c r="B116" s="14"/>
      <c r="C116" s="30" t="s">
        <v>34</v>
      </c>
      <c r="D116" s="14" t="s">
        <v>845</v>
      </c>
    </row>
    <row r="117" spans="1:4" x14ac:dyDescent="0.2">
      <c r="A117" s="7" t="s">
        <v>69</v>
      </c>
      <c r="C117" s="31">
        <v>96.371300000000005</v>
      </c>
      <c r="D117" s="31">
        <v>126.44629999999999</v>
      </c>
    </row>
    <row r="118" spans="1:4" x14ac:dyDescent="0.2">
      <c r="A118" s="7" t="s">
        <v>77</v>
      </c>
      <c r="C118" s="31">
        <v>32.366799999999998</v>
      </c>
      <c r="D118" s="31">
        <v>42.467700000000001</v>
      </c>
    </row>
    <row r="119" spans="1:4" x14ac:dyDescent="0.2">
      <c r="A119" s="7" t="s">
        <v>70</v>
      </c>
      <c r="C119" s="31">
        <v>106.9714</v>
      </c>
      <c r="D119" s="31">
        <v>141.0027</v>
      </c>
    </row>
    <row r="120" spans="1:4" x14ac:dyDescent="0.2">
      <c r="A120" s="7" t="s">
        <v>78</v>
      </c>
      <c r="C120" s="31">
        <v>37.638100000000001</v>
      </c>
      <c r="D120" s="31">
        <v>49.610799999999998</v>
      </c>
    </row>
    <row r="122" spans="1:4" x14ac:dyDescent="0.2">
      <c r="A122" s="7" t="s">
        <v>35</v>
      </c>
    </row>
    <row r="123" spans="1:4" x14ac:dyDescent="0.2">
      <c r="A123" s="7" t="s">
        <v>1329</v>
      </c>
    </row>
    <row r="125" spans="1:4" x14ac:dyDescent="0.2">
      <c r="A125" s="14" t="s">
        <v>36</v>
      </c>
      <c r="D125" s="30" t="s">
        <v>37</v>
      </c>
    </row>
    <row r="127" spans="1:4" x14ac:dyDescent="0.2">
      <c r="A127" s="14" t="s">
        <v>38</v>
      </c>
      <c r="D127" s="32">
        <v>0.153697461037997</v>
      </c>
    </row>
    <row r="129" spans="1:10" x14ac:dyDescent="0.2">
      <c r="A129" s="14" t="s">
        <v>839</v>
      </c>
      <c r="D129" s="30" t="s">
        <v>37</v>
      </c>
    </row>
    <row r="131" spans="1:10" x14ac:dyDescent="0.2">
      <c r="A131" s="14" t="s">
        <v>818</v>
      </c>
      <c r="B131" s="14"/>
      <c r="C131" s="14"/>
      <c r="D131" s="14"/>
      <c r="E131" s="14"/>
      <c r="F131" s="14"/>
      <c r="G131" s="14"/>
      <c r="H131" s="14"/>
      <c r="I131" s="14"/>
      <c r="J131" s="14"/>
    </row>
    <row r="132" spans="1:10" x14ac:dyDescent="0.2">
      <c r="A132" s="50"/>
    </row>
    <row r="133" spans="1:10" x14ac:dyDescent="0.2">
      <c r="A133" s="51" t="s">
        <v>808</v>
      </c>
    </row>
    <row r="134" spans="1:10" x14ac:dyDescent="0.2">
      <c r="A134" s="52"/>
    </row>
    <row r="135" spans="1:10" x14ac:dyDescent="0.2">
      <c r="A135" s="53"/>
    </row>
    <row r="136" spans="1:10" x14ac:dyDescent="0.2">
      <c r="A136" s="53"/>
    </row>
    <row r="137" spans="1:10" x14ac:dyDescent="0.2">
      <c r="A137" s="53"/>
    </row>
    <row r="138" spans="1:10" x14ac:dyDescent="0.2">
      <c r="A138" s="53"/>
    </row>
    <row r="139" spans="1:10" x14ac:dyDescent="0.2">
      <c r="A139" s="53"/>
    </row>
    <row r="140" spans="1:10" x14ac:dyDescent="0.2">
      <c r="A140" s="53"/>
    </row>
    <row r="141" spans="1:10" x14ac:dyDescent="0.2">
      <c r="A141" s="53"/>
    </row>
    <row r="142" spans="1:10" x14ac:dyDescent="0.2">
      <c r="A142" s="53"/>
    </row>
    <row r="143" spans="1:10" x14ac:dyDescent="0.2">
      <c r="A143" s="53"/>
    </row>
    <row r="144" spans="1:10" x14ac:dyDescent="0.2">
      <c r="A144" s="53"/>
    </row>
    <row r="145" spans="1:1" x14ac:dyDescent="0.2">
      <c r="A145" s="53"/>
    </row>
    <row r="146" spans="1:1" x14ac:dyDescent="0.2">
      <c r="A146" s="53"/>
    </row>
    <row r="147" spans="1:1" x14ac:dyDescent="0.2">
      <c r="A147" s="51" t="s">
        <v>819</v>
      </c>
    </row>
    <row r="148" spans="1:1" x14ac:dyDescent="0.2">
      <c r="A148" s="53"/>
    </row>
    <row r="149" spans="1:1" x14ac:dyDescent="0.2">
      <c r="A149" s="51" t="s">
        <v>1048</v>
      </c>
    </row>
    <row r="150" spans="1:1" x14ac:dyDescent="0.2">
      <c r="A150" s="53"/>
    </row>
    <row r="151" spans="1:1" x14ac:dyDescent="0.2">
      <c r="A151" s="53"/>
    </row>
    <row r="152" spans="1:1" x14ac:dyDescent="0.2">
      <c r="A152" s="53"/>
    </row>
    <row r="153" spans="1:1" x14ac:dyDescent="0.2">
      <c r="A153" s="53"/>
    </row>
    <row r="154" spans="1:1" x14ac:dyDescent="0.2">
      <c r="A154" s="53"/>
    </row>
    <row r="155" spans="1:1" x14ac:dyDescent="0.2">
      <c r="A155" s="53"/>
    </row>
    <row r="156" spans="1:1" x14ac:dyDescent="0.2">
      <c r="A156" s="53"/>
    </row>
    <row r="157" spans="1:1" x14ac:dyDescent="0.2">
      <c r="A157" s="53"/>
    </row>
    <row r="158" spans="1:1" x14ac:dyDescent="0.2">
      <c r="A158" s="53"/>
    </row>
    <row r="159" spans="1:1" x14ac:dyDescent="0.2">
      <c r="A159" s="53"/>
    </row>
    <row r="160" spans="1:1" x14ac:dyDescent="0.2">
      <c r="A160" s="53"/>
    </row>
    <row r="161" spans="1:1" x14ac:dyDescent="0.2">
      <c r="A161" s="53"/>
    </row>
  </sheetData>
  <mergeCells count="1">
    <mergeCell ref="A1:F1"/>
  </mergeCells>
  <conditionalFormatting sqref="F2:G3 F5:F24 F25:G130">
    <cfRule type="cellIs" dxfId="43" priority="2" stopIfTrue="1" operator="between">
      <formula>0.009</formula>
      <formula>-0.009</formula>
    </cfRule>
  </conditionalFormatting>
  <conditionalFormatting sqref="F132:G163">
    <cfRule type="cellIs" dxfId="42" priority="1" stopIfTrue="1" operator="between">
      <formula>0.009</formula>
      <formula>-0.009</formula>
    </cfRule>
  </conditionalFormatting>
  <hyperlinks>
    <hyperlink ref="A132"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1" manualBreakCount="1">
    <brk id="8" max="262"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50"/>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44140625" style="7" bestFit="1" customWidth="1"/>
    <col min="5" max="5" width="23.109375" style="10" customWidth="1"/>
    <col min="6" max="6" width="14.6640625" style="11" bestFit="1" customWidth="1"/>
    <col min="7" max="16384" width="9.109375" style="7"/>
  </cols>
  <sheetData>
    <row r="1" spans="1:6" s="1" customFormat="1" ht="13.8" x14ac:dyDescent="0.2">
      <c r="A1" s="110" t="s">
        <v>15</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553</v>
      </c>
      <c r="B7" s="21" t="s">
        <v>552</v>
      </c>
      <c r="C7" s="21" t="s">
        <v>84</v>
      </c>
      <c r="D7" s="24">
        <v>23439752</v>
      </c>
      <c r="E7" s="22">
        <v>34503.314943999998</v>
      </c>
      <c r="F7" s="23">
        <v>3.9293284299392601</v>
      </c>
    </row>
    <row r="8" spans="1:6" x14ac:dyDescent="0.2">
      <c r="A8" s="21" t="s">
        <v>555</v>
      </c>
      <c r="B8" s="21" t="s">
        <v>554</v>
      </c>
      <c r="C8" s="21" t="s">
        <v>301</v>
      </c>
      <c r="D8" s="24">
        <v>1986228</v>
      </c>
      <c r="E8" s="22">
        <v>22768.131563999999</v>
      </c>
      <c r="F8" s="23">
        <v>2.59289482173596</v>
      </c>
    </row>
    <row r="9" spans="1:6" x14ac:dyDescent="0.2">
      <c r="A9" s="21" t="s">
        <v>425</v>
      </c>
      <c r="B9" s="21" t="s">
        <v>424</v>
      </c>
      <c r="C9" s="21" t="s">
        <v>414</v>
      </c>
      <c r="D9" s="24">
        <v>1050123</v>
      </c>
      <c r="E9" s="22">
        <v>22267.3331535</v>
      </c>
      <c r="F9" s="23">
        <v>2.53586257903001</v>
      </c>
    </row>
    <row r="10" spans="1:6" x14ac:dyDescent="0.2">
      <c r="A10" s="21" t="s">
        <v>557</v>
      </c>
      <c r="B10" s="21" t="s">
        <v>556</v>
      </c>
      <c r="C10" s="21" t="s">
        <v>304</v>
      </c>
      <c r="D10" s="24">
        <v>1718493</v>
      </c>
      <c r="E10" s="22">
        <v>21656.448786000001</v>
      </c>
      <c r="F10" s="23">
        <v>2.4662934574392601</v>
      </c>
    </row>
    <row r="11" spans="1:6" x14ac:dyDescent="0.2">
      <c r="A11" s="21" t="s">
        <v>420</v>
      </c>
      <c r="B11" s="21" t="s">
        <v>419</v>
      </c>
      <c r="C11" s="21" t="s">
        <v>84</v>
      </c>
      <c r="D11" s="24">
        <v>23580355</v>
      </c>
      <c r="E11" s="22">
        <v>21139.7882575</v>
      </c>
      <c r="F11" s="23">
        <v>2.4074547949351599</v>
      </c>
    </row>
    <row r="12" spans="1:6" x14ac:dyDescent="0.2">
      <c r="A12" s="21" t="s">
        <v>232</v>
      </c>
      <c r="B12" s="21" t="s">
        <v>231</v>
      </c>
      <c r="C12" s="21" t="s">
        <v>139</v>
      </c>
      <c r="D12" s="24">
        <v>983937</v>
      </c>
      <c r="E12" s="22">
        <v>20467.365505500002</v>
      </c>
      <c r="F12" s="23">
        <v>2.3308775199498499</v>
      </c>
    </row>
    <row r="13" spans="1:6" x14ac:dyDescent="0.2">
      <c r="A13" s="21" t="s">
        <v>86</v>
      </c>
      <c r="B13" s="21" t="s">
        <v>85</v>
      </c>
      <c r="C13" s="21" t="s">
        <v>84</v>
      </c>
      <c r="D13" s="24">
        <v>2135566</v>
      </c>
      <c r="E13" s="22">
        <v>20328.452754000002</v>
      </c>
      <c r="F13" s="23">
        <v>2.3150577697422001</v>
      </c>
    </row>
    <row r="14" spans="1:6" x14ac:dyDescent="0.2">
      <c r="A14" s="21" t="s">
        <v>123</v>
      </c>
      <c r="B14" s="21" t="s">
        <v>122</v>
      </c>
      <c r="C14" s="21" t="s">
        <v>124</v>
      </c>
      <c r="D14" s="24">
        <v>14617750</v>
      </c>
      <c r="E14" s="22">
        <v>20216.348249999999</v>
      </c>
      <c r="F14" s="23">
        <v>2.3022910134057</v>
      </c>
    </row>
    <row r="15" spans="1:6" x14ac:dyDescent="0.2">
      <c r="A15" s="21" t="s">
        <v>148</v>
      </c>
      <c r="B15" s="21" t="s">
        <v>147</v>
      </c>
      <c r="C15" s="21" t="s">
        <v>149</v>
      </c>
      <c r="D15" s="24">
        <v>6391052</v>
      </c>
      <c r="E15" s="22">
        <v>19802.674621999999</v>
      </c>
      <c r="F15" s="23">
        <v>2.2551807705245501</v>
      </c>
    </row>
    <row r="16" spans="1:6" x14ac:dyDescent="0.2">
      <c r="A16" s="21" t="s">
        <v>276</v>
      </c>
      <c r="B16" s="21" t="s">
        <v>275</v>
      </c>
      <c r="C16" s="21" t="s">
        <v>277</v>
      </c>
      <c r="D16" s="24">
        <v>3676225</v>
      </c>
      <c r="E16" s="22">
        <v>19794.633512500001</v>
      </c>
      <c r="F16" s="23">
        <v>2.25426502778453</v>
      </c>
    </row>
    <row r="17" spans="1:6" x14ac:dyDescent="0.2">
      <c r="A17" s="21" t="s">
        <v>369</v>
      </c>
      <c r="B17" s="21" t="s">
        <v>368</v>
      </c>
      <c r="C17" s="21" t="s">
        <v>92</v>
      </c>
      <c r="D17" s="24">
        <v>822190</v>
      </c>
      <c r="E17" s="22">
        <v>19540.167539999999</v>
      </c>
      <c r="F17" s="23">
        <v>2.2252857722602699</v>
      </c>
    </row>
    <row r="18" spans="1:6" x14ac:dyDescent="0.2">
      <c r="A18" s="21" t="s">
        <v>559</v>
      </c>
      <c r="B18" s="21" t="s">
        <v>558</v>
      </c>
      <c r="C18" s="21" t="s">
        <v>304</v>
      </c>
      <c r="D18" s="24">
        <v>5194174</v>
      </c>
      <c r="E18" s="22">
        <v>19148.322451</v>
      </c>
      <c r="F18" s="23">
        <v>2.1806614209236299</v>
      </c>
    </row>
    <row r="19" spans="1:6" x14ac:dyDescent="0.2">
      <c r="A19" s="21" t="s">
        <v>129</v>
      </c>
      <c r="B19" s="21" t="s">
        <v>128</v>
      </c>
      <c r="C19" s="21" t="s">
        <v>130</v>
      </c>
      <c r="D19" s="24">
        <v>14600000</v>
      </c>
      <c r="E19" s="22">
        <v>18819.400000000001</v>
      </c>
      <c r="F19" s="23">
        <v>2.1432028654179498</v>
      </c>
    </row>
    <row r="20" spans="1:6" x14ac:dyDescent="0.2">
      <c r="A20" s="21" t="s">
        <v>83</v>
      </c>
      <c r="B20" s="21" t="s">
        <v>82</v>
      </c>
      <c r="C20" s="21" t="s">
        <v>84</v>
      </c>
      <c r="D20" s="24">
        <v>1223175</v>
      </c>
      <c r="E20" s="22">
        <v>18669.320025000001</v>
      </c>
      <c r="F20" s="23">
        <v>2.1261113623699401</v>
      </c>
    </row>
    <row r="21" spans="1:6" x14ac:dyDescent="0.2">
      <c r="A21" s="21" t="s">
        <v>385</v>
      </c>
      <c r="B21" s="21" t="s">
        <v>384</v>
      </c>
      <c r="C21" s="21" t="s">
        <v>92</v>
      </c>
      <c r="D21" s="24">
        <v>294995</v>
      </c>
      <c r="E21" s="22">
        <v>17099.975165</v>
      </c>
      <c r="F21" s="23">
        <v>1.9473902341309399</v>
      </c>
    </row>
    <row r="22" spans="1:6" x14ac:dyDescent="0.2">
      <c r="A22" s="21" t="s">
        <v>561</v>
      </c>
      <c r="B22" s="21" t="s">
        <v>560</v>
      </c>
      <c r="C22" s="21" t="s">
        <v>171</v>
      </c>
      <c r="D22" s="24">
        <v>5750000</v>
      </c>
      <c r="E22" s="22">
        <v>16525.5</v>
      </c>
      <c r="F22" s="23">
        <v>1.88196748846745</v>
      </c>
    </row>
    <row r="23" spans="1:6" x14ac:dyDescent="0.2">
      <c r="A23" s="21" t="s">
        <v>563</v>
      </c>
      <c r="B23" s="21" t="s">
        <v>562</v>
      </c>
      <c r="C23" s="21" t="s">
        <v>522</v>
      </c>
      <c r="D23" s="24">
        <v>3620695</v>
      </c>
      <c r="E23" s="22">
        <v>16010.71329</v>
      </c>
      <c r="F23" s="23">
        <v>1.82334222135208</v>
      </c>
    </row>
    <row r="24" spans="1:6" x14ac:dyDescent="0.2">
      <c r="A24" s="21" t="s">
        <v>565</v>
      </c>
      <c r="B24" s="21" t="s">
        <v>564</v>
      </c>
      <c r="C24" s="21" t="s">
        <v>163</v>
      </c>
      <c r="D24" s="24">
        <v>1717030</v>
      </c>
      <c r="E24" s="22">
        <v>15620.680425</v>
      </c>
      <c r="F24" s="23">
        <v>1.7789242508601799</v>
      </c>
    </row>
    <row r="25" spans="1:6" x14ac:dyDescent="0.2">
      <c r="A25" s="21" t="s">
        <v>567</v>
      </c>
      <c r="B25" s="21" t="s">
        <v>566</v>
      </c>
      <c r="C25" s="21" t="s">
        <v>105</v>
      </c>
      <c r="D25" s="24">
        <v>892366</v>
      </c>
      <c r="E25" s="22">
        <v>15137.204458</v>
      </c>
      <c r="F25" s="23">
        <v>1.7238647336686099</v>
      </c>
    </row>
    <row r="26" spans="1:6" x14ac:dyDescent="0.2">
      <c r="A26" s="21" t="s">
        <v>318</v>
      </c>
      <c r="B26" s="21" t="s">
        <v>317</v>
      </c>
      <c r="C26" s="21" t="s">
        <v>113</v>
      </c>
      <c r="D26" s="24">
        <v>28000000</v>
      </c>
      <c r="E26" s="22">
        <v>14784</v>
      </c>
      <c r="F26" s="23">
        <v>1.68364087921714</v>
      </c>
    </row>
    <row r="27" spans="1:6" x14ac:dyDescent="0.2">
      <c r="A27" s="21" t="s">
        <v>165</v>
      </c>
      <c r="B27" s="21" t="s">
        <v>164</v>
      </c>
      <c r="C27" s="21" t="s">
        <v>124</v>
      </c>
      <c r="D27" s="24">
        <v>760000</v>
      </c>
      <c r="E27" s="22">
        <v>14653.94</v>
      </c>
      <c r="F27" s="23">
        <v>1.66882930367933</v>
      </c>
    </row>
    <row r="28" spans="1:6" x14ac:dyDescent="0.2">
      <c r="A28" s="21" t="s">
        <v>569</v>
      </c>
      <c r="B28" s="21" t="s">
        <v>568</v>
      </c>
      <c r="C28" s="21" t="s">
        <v>171</v>
      </c>
      <c r="D28" s="24">
        <v>4850000</v>
      </c>
      <c r="E28" s="22">
        <v>14615.475</v>
      </c>
      <c r="F28" s="23">
        <v>1.66444880811527</v>
      </c>
    </row>
    <row r="29" spans="1:6" x14ac:dyDescent="0.2">
      <c r="A29" s="21" t="s">
        <v>571</v>
      </c>
      <c r="B29" s="21" t="s">
        <v>570</v>
      </c>
      <c r="C29" s="21" t="s">
        <v>168</v>
      </c>
      <c r="D29" s="24">
        <v>442739</v>
      </c>
      <c r="E29" s="22">
        <v>14076.665135499999</v>
      </c>
      <c r="F29" s="23">
        <v>1.60308772085893</v>
      </c>
    </row>
    <row r="30" spans="1:6" x14ac:dyDescent="0.2">
      <c r="A30" s="21" t="s">
        <v>573</v>
      </c>
      <c r="B30" s="21" t="s">
        <v>572</v>
      </c>
      <c r="C30" s="21" t="s">
        <v>99</v>
      </c>
      <c r="D30" s="24">
        <v>1491580</v>
      </c>
      <c r="E30" s="22">
        <v>13955.968269999999</v>
      </c>
      <c r="F30" s="23">
        <v>1.5893424437519801</v>
      </c>
    </row>
    <row r="31" spans="1:6" x14ac:dyDescent="0.2">
      <c r="A31" s="21" t="s">
        <v>575</v>
      </c>
      <c r="B31" s="21" t="s">
        <v>574</v>
      </c>
      <c r="C31" s="21" t="s">
        <v>423</v>
      </c>
      <c r="D31" s="24">
        <v>2297000</v>
      </c>
      <c r="E31" s="22">
        <v>13841.722</v>
      </c>
      <c r="F31" s="23">
        <v>1.5763317774593599</v>
      </c>
    </row>
    <row r="32" spans="1:6" x14ac:dyDescent="0.2">
      <c r="A32" s="21" t="s">
        <v>577</v>
      </c>
      <c r="B32" s="21" t="s">
        <v>576</v>
      </c>
      <c r="C32" s="21" t="s">
        <v>133</v>
      </c>
      <c r="D32" s="24">
        <v>3352118</v>
      </c>
      <c r="E32" s="22">
        <v>13780.557097999999</v>
      </c>
      <c r="F32" s="23">
        <v>1.5693661572361099</v>
      </c>
    </row>
    <row r="33" spans="1:6" x14ac:dyDescent="0.2">
      <c r="A33" s="21" t="s">
        <v>579</v>
      </c>
      <c r="B33" s="21" t="s">
        <v>578</v>
      </c>
      <c r="C33" s="21" t="s">
        <v>423</v>
      </c>
      <c r="D33" s="24">
        <v>1158135</v>
      </c>
      <c r="E33" s="22">
        <v>13368.931372499999</v>
      </c>
      <c r="F33" s="23">
        <v>1.52248913488836</v>
      </c>
    </row>
    <row r="34" spans="1:6" x14ac:dyDescent="0.2">
      <c r="A34" s="21" t="s">
        <v>183</v>
      </c>
      <c r="B34" s="21" t="s">
        <v>182</v>
      </c>
      <c r="C34" s="21" t="s">
        <v>184</v>
      </c>
      <c r="D34" s="24">
        <v>415909</v>
      </c>
      <c r="E34" s="22">
        <v>13247.117559</v>
      </c>
      <c r="F34" s="23">
        <v>1.5086166567997501</v>
      </c>
    </row>
    <row r="35" spans="1:6" x14ac:dyDescent="0.2">
      <c r="A35" s="21" t="s">
        <v>581</v>
      </c>
      <c r="B35" s="21" t="s">
        <v>580</v>
      </c>
      <c r="C35" s="21" t="s">
        <v>105</v>
      </c>
      <c r="D35" s="24">
        <v>815000</v>
      </c>
      <c r="E35" s="22">
        <v>13243.75</v>
      </c>
      <c r="F35" s="23">
        <v>1.50823315030655</v>
      </c>
    </row>
    <row r="36" spans="1:6" x14ac:dyDescent="0.2">
      <c r="A36" s="21" t="s">
        <v>583</v>
      </c>
      <c r="B36" s="21" t="s">
        <v>582</v>
      </c>
      <c r="C36" s="21" t="s">
        <v>149</v>
      </c>
      <c r="D36" s="24">
        <v>250000</v>
      </c>
      <c r="E36" s="22">
        <v>13223.125</v>
      </c>
      <c r="F36" s="23">
        <v>1.5058843209549599</v>
      </c>
    </row>
    <row r="37" spans="1:6" x14ac:dyDescent="0.2">
      <c r="A37" s="21" t="s">
        <v>379</v>
      </c>
      <c r="B37" s="21" t="s">
        <v>378</v>
      </c>
      <c r="C37" s="21" t="s">
        <v>92</v>
      </c>
      <c r="D37" s="24">
        <v>257965</v>
      </c>
      <c r="E37" s="22">
        <v>13167.6944425</v>
      </c>
      <c r="F37" s="23">
        <v>1.49957174299468</v>
      </c>
    </row>
    <row r="38" spans="1:6" x14ac:dyDescent="0.2">
      <c r="A38" s="21" t="s">
        <v>585</v>
      </c>
      <c r="B38" s="21" t="s">
        <v>584</v>
      </c>
      <c r="C38" s="21" t="s">
        <v>181</v>
      </c>
      <c r="D38" s="24">
        <v>2303205</v>
      </c>
      <c r="E38" s="22">
        <v>13068.38517</v>
      </c>
      <c r="F38" s="23">
        <v>1.4882621413397601</v>
      </c>
    </row>
    <row r="39" spans="1:6" x14ac:dyDescent="0.2">
      <c r="A39" s="21" t="s">
        <v>177</v>
      </c>
      <c r="B39" s="21" t="s">
        <v>176</v>
      </c>
      <c r="C39" s="21" t="s">
        <v>178</v>
      </c>
      <c r="D39" s="24">
        <v>1650578</v>
      </c>
      <c r="E39" s="22">
        <v>12631.048145000001</v>
      </c>
      <c r="F39" s="23">
        <v>1.4384570484498</v>
      </c>
    </row>
    <row r="40" spans="1:6" x14ac:dyDescent="0.2">
      <c r="A40" s="21" t="s">
        <v>118</v>
      </c>
      <c r="B40" s="21" t="s">
        <v>117</v>
      </c>
      <c r="C40" s="21" t="s">
        <v>84</v>
      </c>
      <c r="D40" s="24">
        <v>880366</v>
      </c>
      <c r="E40" s="22">
        <v>12579.109591</v>
      </c>
      <c r="F40" s="23">
        <v>1.4325421490503201</v>
      </c>
    </row>
    <row r="41" spans="1:6" x14ac:dyDescent="0.2">
      <c r="A41" s="21" t="s">
        <v>587</v>
      </c>
      <c r="B41" s="21" t="s">
        <v>586</v>
      </c>
      <c r="C41" s="21" t="s">
        <v>168</v>
      </c>
      <c r="D41" s="24">
        <v>1334381</v>
      </c>
      <c r="E41" s="22">
        <v>12145.535862000001</v>
      </c>
      <c r="F41" s="23">
        <v>1.38316563022599</v>
      </c>
    </row>
    <row r="42" spans="1:6" x14ac:dyDescent="0.2">
      <c r="A42" s="21" t="s">
        <v>589</v>
      </c>
      <c r="B42" s="21" t="s">
        <v>588</v>
      </c>
      <c r="C42" s="21" t="s">
        <v>99</v>
      </c>
      <c r="D42" s="24">
        <v>52304</v>
      </c>
      <c r="E42" s="22">
        <v>12123.779527999999</v>
      </c>
      <c r="F42" s="23">
        <v>1.3806879615771599</v>
      </c>
    </row>
    <row r="43" spans="1:6" x14ac:dyDescent="0.2">
      <c r="A43" s="21" t="s">
        <v>591</v>
      </c>
      <c r="B43" s="21" t="s">
        <v>590</v>
      </c>
      <c r="C43" s="21" t="s">
        <v>451</v>
      </c>
      <c r="D43" s="24">
        <v>31000</v>
      </c>
      <c r="E43" s="22">
        <v>12083.3815</v>
      </c>
      <c r="F43" s="23">
        <v>1.3760873276904799</v>
      </c>
    </row>
    <row r="44" spans="1:6" x14ac:dyDescent="0.2">
      <c r="A44" s="21" t="s">
        <v>283</v>
      </c>
      <c r="B44" s="21" t="s">
        <v>282</v>
      </c>
      <c r="C44" s="21" t="s">
        <v>84</v>
      </c>
      <c r="D44" s="24">
        <v>8960416</v>
      </c>
      <c r="E44" s="22">
        <v>11352.847072</v>
      </c>
      <c r="F44" s="23">
        <v>1.2928921419047501</v>
      </c>
    </row>
    <row r="45" spans="1:6" x14ac:dyDescent="0.2">
      <c r="A45" s="21" t="s">
        <v>593</v>
      </c>
      <c r="B45" s="21" t="s">
        <v>592</v>
      </c>
      <c r="C45" s="21" t="s">
        <v>304</v>
      </c>
      <c r="D45" s="24">
        <v>17469870</v>
      </c>
      <c r="E45" s="22">
        <v>11259.331215</v>
      </c>
      <c r="F45" s="23">
        <v>1.2822423096739399</v>
      </c>
    </row>
    <row r="46" spans="1:6" x14ac:dyDescent="0.2">
      <c r="A46" s="21" t="s">
        <v>595</v>
      </c>
      <c r="B46" s="21" t="s">
        <v>594</v>
      </c>
      <c r="C46" s="21" t="s">
        <v>136</v>
      </c>
      <c r="D46" s="24">
        <v>683231</v>
      </c>
      <c r="E46" s="22">
        <v>10637.90667</v>
      </c>
      <c r="F46" s="23">
        <v>1.21147284489371</v>
      </c>
    </row>
    <row r="47" spans="1:6" x14ac:dyDescent="0.2">
      <c r="A47" s="21" t="s">
        <v>597</v>
      </c>
      <c r="B47" s="21" t="s">
        <v>596</v>
      </c>
      <c r="C47" s="21" t="s">
        <v>423</v>
      </c>
      <c r="D47" s="24">
        <v>566062</v>
      </c>
      <c r="E47" s="22">
        <v>10270.345896999999</v>
      </c>
      <c r="F47" s="23">
        <v>1.16961405545787</v>
      </c>
    </row>
    <row r="48" spans="1:6" x14ac:dyDescent="0.2">
      <c r="A48" s="21" t="s">
        <v>324</v>
      </c>
      <c r="B48" s="21" t="s">
        <v>323</v>
      </c>
      <c r="C48" s="21" t="s">
        <v>277</v>
      </c>
      <c r="D48" s="24">
        <v>500000</v>
      </c>
      <c r="E48" s="22">
        <v>10027.75</v>
      </c>
      <c r="F48" s="23">
        <v>1.1419865954119099</v>
      </c>
    </row>
    <row r="49" spans="1:6" x14ac:dyDescent="0.2">
      <c r="A49" s="21" t="s">
        <v>144</v>
      </c>
      <c r="B49" s="21" t="s">
        <v>143</v>
      </c>
      <c r="C49" s="21" t="s">
        <v>133</v>
      </c>
      <c r="D49" s="24">
        <v>1837180</v>
      </c>
      <c r="E49" s="22">
        <v>9794.0065799999993</v>
      </c>
      <c r="F49" s="23">
        <v>1.115367278775</v>
      </c>
    </row>
    <row r="50" spans="1:6" x14ac:dyDescent="0.2">
      <c r="A50" s="21" t="s">
        <v>599</v>
      </c>
      <c r="B50" s="21" t="s">
        <v>598</v>
      </c>
      <c r="C50" s="21" t="s">
        <v>99</v>
      </c>
      <c r="D50" s="24">
        <v>2422358</v>
      </c>
      <c r="E50" s="22">
        <v>9578.0035320000006</v>
      </c>
      <c r="F50" s="23">
        <v>1.09076828245139</v>
      </c>
    </row>
    <row r="51" spans="1:6" x14ac:dyDescent="0.2">
      <c r="A51" s="21" t="s">
        <v>601</v>
      </c>
      <c r="B51" s="21" t="s">
        <v>600</v>
      </c>
      <c r="C51" s="21" t="s">
        <v>99</v>
      </c>
      <c r="D51" s="24">
        <v>527173</v>
      </c>
      <c r="E51" s="22">
        <v>9488.5868269999992</v>
      </c>
      <c r="F51" s="23">
        <v>1.08058527245255</v>
      </c>
    </row>
    <row r="52" spans="1:6" x14ac:dyDescent="0.2">
      <c r="A52" s="21" t="s">
        <v>287</v>
      </c>
      <c r="B52" s="21" t="s">
        <v>286</v>
      </c>
      <c r="C52" s="21" t="s">
        <v>121</v>
      </c>
      <c r="D52" s="24">
        <v>3325151</v>
      </c>
      <c r="E52" s="22">
        <v>9383.5761220000004</v>
      </c>
      <c r="F52" s="23">
        <v>1.06862637663995</v>
      </c>
    </row>
    <row r="53" spans="1:6" x14ac:dyDescent="0.2">
      <c r="A53" s="21" t="s">
        <v>167</v>
      </c>
      <c r="B53" s="21" t="s">
        <v>166</v>
      </c>
      <c r="C53" s="21" t="s">
        <v>168</v>
      </c>
      <c r="D53" s="24">
        <v>2402529</v>
      </c>
      <c r="E53" s="22">
        <v>8938.6091445000002</v>
      </c>
      <c r="F53" s="23">
        <v>1.0179523646526201</v>
      </c>
    </row>
    <row r="54" spans="1:6" x14ac:dyDescent="0.2">
      <c r="A54" s="21" t="s">
        <v>153</v>
      </c>
      <c r="B54" s="21" t="s">
        <v>152</v>
      </c>
      <c r="C54" s="21" t="s">
        <v>154</v>
      </c>
      <c r="D54" s="24">
        <v>1240127</v>
      </c>
      <c r="E54" s="22">
        <v>8881.7895740000004</v>
      </c>
      <c r="F54" s="23">
        <v>1.0114816022315301</v>
      </c>
    </row>
    <row r="55" spans="1:6" x14ac:dyDescent="0.2">
      <c r="A55" s="21" t="s">
        <v>244</v>
      </c>
      <c r="B55" s="21" t="s">
        <v>243</v>
      </c>
      <c r="C55" s="21" t="s">
        <v>168</v>
      </c>
      <c r="D55" s="24">
        <v>440000</v>
      </c>
      <c r="E55" s="22">
        <v>8853.9</v>
      </c>
      <c r="F55" s="23">
        <v>1.0083054640490099</v>
      </c>
    </row>
    <row r="56" spans="1:6" x14ac:dyDescent="0.2">
      <c r="A56" s="21" t="s">
        <v>457</v>
      </c>
      <c r="B56" s="21" t="s">
        <v>456</v>
      </c>
      <c r="C56" s="21" t="s">
        <v>304</v>
      </c>
      <c r="D56" s="24">
        <v>291027</v>
      </c>
      <c r="E56" s="22">
        <v>8696.7598409999991</v>
      </c>
      <c r="F56" s="23">
        <v>0.99040992864187904</v>
      </c>
    </row>
    <row r="57" spans="1:6" x14ac:dyDescent="0.2">
      <c r="A57" s="21" t="s">
        <v>603</v>
      </c>
      <c r="B57" s="21" t="s">
        <v>602</v>
      </c>
      <c r="C57" s="21" t="s">
        <v>99</v>
      </c>
      <c r="D57" s="24">
        <v>220000</v>
      </c>
      <c r="E57" s="22">
        <v>7932.98</v>
      </c>
      <c r="F57" s="23">
        <v>0.90342866761444596</v>
      </c>
    </row>
    <row r="58" spans="1:6" x14ac:dyDescent="0.2">
      <c r="A58" s="21" t="s">
        <v>605</v>
      </c>
      <c r="B58" s="21" t="s">
        <v>604</v>
      </c>
      <c r="C58" s="21" t="s">
        <v>301</v>
      </c>
      <c r="D58" s="24">
        <v>224936</v>
      </c>
      <c r="E58" s="22">
        <v>7767.0400799999998</v>
      </c>
      <c r="F58" s="23">
        <v>0.884530992235251</v>
      </c>
    </row>
    <row r="59" spans="1:6" x14ac:dyDescent="0.2">
      <c r="A59" s="21" t="s">
        <v>431</v>
      </c>
      <c r="B59" s="21" t="s">
        <v>430</v>
      </c>
      <c r="C59" s="21" t="s">
        <v>84</v>
      </c>
      <c r="D59" s="24">
        <v>5630441</v>
      </c>
      <c r="E59" s="22">
        <v>7533.5300580000003</v>
      </c>
      <c r="F59" s="23">
        <v>0.85793825557764203</v>
      </c>
    </row>
    <row r="60" spans="1:6" x14ac:dyDescent="0.2">
      <c r="A60" s="21" t="s">
        <v>607</v>
      </c>
      <c r="B60" s="21" t="s">
        <v>606</v>
      </c>
      <c r="C60" s="21" t="s">
        <v>149</v>
      </c>
      <c r="D60" s="24">
        <v>419825</v>
      </c>
      <c r="E60" s="22">
        <v>6822.3661625000004</v>
      </c>
      <c r="F60" s="23">
        <v>0.77694903707878504</v>
      </c>
    </row>
    <row r="61" spans="1:6" x14ac:dyDescent="0.2">
      <c r="A61" s="21" t="s">
        <v>609</v>
      </c>
      <c r="B61" s="21" t="s">
        <v>608</v>
      </c>
      <c r="C61" s="21" t="s">
        <v>121</v>
      </c>
      <c r="D61" s="24">
        <v>1318364</v>
      </c>
      <c r="E61" s="22">
        <v>5996.5786539999999</v>
      </c>
      <c r="F61" s="23">
        <v>0.68290617947208399</v>
      </c>
    </row>
    <row r="62" spans="1:6" x14ac:dyDescent="0.2">
      <c r="A62" s="21" t="s">
        <v>611</v>
      </c>
      <c r="B62" s="21" t="s">
        <v>610</v>
      </c>
      <c r="C62" s="21" t="s">
        <v>133</v>
      </c>
      <c r="D62" s="24">
        <v>2717419</v>
      </c>
      <c r="E62" s="22">
        <v>5824.7876265000004</v>
      </c>
      <c r="F62" s="23">
        <v>0.66334216455178396</v>
      </c>
    </row>
    <row r="63" spans="1:6" x14ac:dyDescent="0.2">
      <c r="A63" s="21" t="s">
        <v>613</v>
      </c>
      <c r="B63" s="21" t="s">
        <v>612</v>
      </c>
      <c r="C63" s="21" t="s">
        <v>105</v>
      </c>
      <c r="D63" s="24">
        <v>532747</v>
      </c>
      <c r="E63" s="22">
        <v>5815.4662520000002</v>
      </c>
      <c r="F63" s="23">
        <v>0.66228062185977299</v>
      </c>
    </row>
    <row r="64" spans="1:6" x14ac:dyDescent="0.2">
      <c r="A64" s="21" t="s">
        <v>193</v>
      </c>
      <c r="B64" s="21" t="s">
        <v>192</v>
      </c>
      <c r="C64" s="21" t="s">
        <v>149</v>
      </c>
      <c r="D64" s="24">
        <v>584057</v>
      </c>
      <c r="E64" s="22">
        <v>5042.1640809999999</v>
      </c>
      <c r="F64" s="23">
        <v>0.57421493279842495</v>
      </c>
    </row>
    <row r="65" spans="1:9" x14ac:dyDescent="0.2">
      <c r="A65" s="21" t="s">
        <v>615</v>
      </c>
      <c r="B65" s="21" t="s">
        <v>614</v>
      </c>
      <c r="C65" s="21" t="s">
        <v>149</v>
      </c>
      <c r="D65" s="24">
        <v>370000</v>
      </c>
      <c r="E65" s="22">
        <v>4891.7700000000004</v>
      </c>
      <c r="F65" s="23">
        <v>0.55708765853138698</v>
      </c>
    </row>
    <row r="66" spans="1:9" x14ac:dyDescent="0.2">
      <c r="A66" s="21" t="s">
        <v>389</v>
      </c>
      <c r="B66" s="21" t="s">
        <v>388</v>
      </c>
      <c r="C66" s="21" t="s">
        <v>178</v>
      </c>
      <c r="D66" s="24">
        <v>550000</v>
      </c>
      <c r="E66" s="22">
        <v>4717.3500000000004</v>
      </c>
      <c r="F66" s="23">
        <v>0.53722424929484403</v>
      </c>
    </row>
    <row r="67" spans="1:9" x14ac:dyDescent="0.2">
      <c r="A67" s="21" t="s">
        <v>617</v>
      </c>
      <c r="B67" s="21" t="s">
        <v>616</v>
      </c>
      <c r="C67" s="21" t="s">
        <v>357</v>
      </c>
      <c r="D67" s="24">
        <v>11000</v>
      </c>
      <c r="E67" s="22">
        <v>4383.9125000000004</v>
      </c>
      <c r="F67" s="23">
        <v>0.499251508110863</v>
      </c>
    </row>
    <row r="68" spans="1:9" x14ac:dyDescent="0.2">
      <c r="A68" s="21" t="s">
        <v>619</v>
      </c>
      <c r="B68" s="21" t="s">
        <v>618</v>
      </c>
      <c r="C68" s="21" t="s">
        <v>184</v>
      </c>
      <c r="D68" s="24">
        <v>2429877</v>
      </c>
      <c r="E68" s="22">
        <v>4300.8822899999996</v>
      </c>
      <c r="F68" s="23">
        <v>0.48979580899249298</v>
      </c>
    </row>
    <row r="69" spans="1:9" x14ac:dyDescent="0.2">
      <c r="A69" s="21" t="s">
        <v>621</v>
      </c>
      <c r="B69" s="21" t="s">
        <v>620</v>
      </c>
      <c r="C69" s="21" t="s">
        <v>171</v>
      </c>
      <c r="D69" s="24">
        <v>3100000</v>
      </c>
      <c r="E69" s="22">
        <v>4126.1000000000004</v>
      </c>
      <c r="F69" s="23">
        <v>0.46989114121603298</v>
      </c>
    </row>
    <row r="70" spans="1:9" x14ac:dyDescent="0.2">
      <c r="A70" s="21" t="s">
        <v>623</v>
      </c>
      <c r="B70" s="21" t="s">
        <v>622</v>
      </c>
      <c r="C70" s="21" t="s">
        <v>105</v>
      </c>
      <c r="D70" s="24">
        <v>2053763</v>
      </c>
      <c r="E70" s="22">
        <v>3834.3755209999999</v>
      </c>
      <c r="F70" s="23">
        <v>0.43666878878687199</v>
      </c>
    </row>
    <row r="71" spans="1:9" x14ac:dyDescent="0.2">
      <c r="A71" s="21" t="s">
        <v>191</v>
      </c>
      <c r="B71" s="21" t="s">
        <v>190</v>
      </c>
      <c r="C71" s="21" t="s">
        <v>102</v>
      </c>
      <c r="D71" s="24">
        <v>1499850</v>
      </c>
      <c r="E71" s="22">
        <v>3823.8675750000002</v>
      </c>
      <c r="F71" s="23">
        <v>0.43547211620555398</v>
      </c>
    </row>
    <row r="72" spans="1:9" x14ac:dyDescent="0.2">
      <c r="A72" s="21" t="s">
        <v>625</v>
      </c>
      <c r="B72" s="21" t="s">
        <v>624</v>
      </c>
      <c r="C72" s="21" t="s">
        <v>149</v>
      </c>
      <c r="D72" s="24">
        <v>1175491</v>
      </c>
      <c r="E72" s="22">
        <v>3731.5961794999998</v>
      </c>
      <c r="F72" s="23">
        <v>0.42496400652980898</v>
      </c>
    </row>
    <row r="73" spans="1:9" x14ac:dyDescent="0.2">
      <c r="A73" s="21" t="s">
        <v>465</v>
      </c>
      <c r="B73" s="21" t="s">
        <v>464</v>
      </c>
      <c r="C73" s="21" t="s">
        <v>414</v>
      </c>
      <c r="D73" s="24">
        <v>401269</v>
      </c>
      <c r="E73" s="22">
        <v>1942.7438635000001</v>
      </c>
      <c r="F73" s="23">
        <v>0.221244790749245</v>
      </c>
    </row>
    <row r="74" spans="1:9" x14ac:dyDescent="0.2">
      <c r="A74" s="21" t="s">
        <v>627</v>
      </c>
      <c r="B74" s="21" t="s">
        <v>626</v>
      </c>
      <c r="C74" s="21" t="s">
        <v>105</v>
      </c>
      <c r="D74" s="24">
        <v>552</v>
      </c>
      <c r="E74" s="22">
        <v>28.216031999999998</v>
      </c>
      <c r="F74" s="23">
        <v>3.21331607984976E-3</v>
      </c>
    </row>
    <row r="75" spans="1:9" x14ac:dyDescent="0.2">
      <c r="A75" s="20" t="s">
        <v>25</v>
      </c>
      <c r="B75" s="20"/>
      <c r="C75" s="20"/>
      <c r="D75" s="20"/>
      <c r="E75" s="25">
        <f>SUM(E7:E74)</f>
        <v>835785.09972600034</v>
      </c>
      <c r="F75" s="26">
        <f>SUM(F7:F74)</f>
        <v>95.181409641454721</v>
      </c>
      <c r="G75" s="14"/>
      <c r="H75" s="14"/>
      <c r="I75" s="14"/>
    </row>
    <row r="76" spans="1:9" x14ac:dyDescent="0.2">
      <c r="A76" s="21"/>
      <c r="B76" s="21"/>
      <c r="C76" s="21"/>
      <c r="D76" s="21"/>
      <c r="E76" s="22"/>
      <c r="F76" s="23"/>
    </row>
    <row r="77" spans="1:9" x14ac:dyDescent="0.2">
      <c r="A77" s="20" t="s">
        <v>1285</v>
      </c>
      <c r="B77" s="21"/>
      <c r="C77" s="21"/>
      <c r="D77" s="21"/>
      <c r="E77" s="22"/>
      <c r="F77" s="23"/>
    </row>
    <row r="78" spans="1:9" x14ac:dyDescent="0.2">
      <c r="A78" s="21"/>
      <c r="B78" s="21" t="s">
        <v>255</v>
      </c>
      <c r="C78" s="21" t="s">
        <v>171</v>
      </c>
      <c r="D78" s="24">
        <v>8100</v>
      </c>
      <c r="E78" s="22">
        <v>8.0999999999999996E-4</v>
      </c>
      <c r="F78" s="23">
        <v>9.2244934535029898E-8</v>
      </c>
    </row>
    <row r="79" spans="1:9" x14ac:dyDescent="0.2">
      <c r="A79" s="20" t="s">
        <v>25</v>
      </c>
      <c r="B79" s="20"/>
      <c r="C79" s="20"/>
      <c r="D79" s="20"/>
      <c r="E79" s="25">
        <f>SUM(E77:E78)</f>
        <v>8.0999999999999996E-4</v>
      </c>
      <c r="F79" s="26">
        <f>SUM(F77:F78)</f>
        <v>9.2244934535029898E-8</v>
      </c>
      <c r="G79" s="14"/>
      <c r="H79" s="14"/>
      <c r="I79" s="14"/>
    </row>
    <row r="80" spans="1:9" x14ac:dyDescent="0.2">
      <c r="A80" s="21"/>
      <c r="B80" s="21"/>
      <c r="C80" s="21"/>
      <c r="D80" s="21"/>
      <c r="E80" s="22"/>
      <c r="F80" s="23"/>
    </row>
    <row r="81" spans="1:9" x14ac:dyDescent="0.2">
      <c r="A81" s="20" t="s">
        <v>26</v>
      </c>
      <c r="B81" s="20"/>
      <c r="C81" s="20"/>
      <c r="D81" s="20"/>
      <c r="E81" s="25">
        <f>E75+E79</f>
        <v>835785.10053600033</v>
      </c>
      <c r="F81" s="26">
        <f>F75+F79</f>
        <v>95.181409733699653</v>
      </c>
      <c r="G81" s="14"/>
      <c r="H81" s="14"/>
      <c r="I81" s="14"/>
    </row>
    <row r="82" spans="1:9" x14ac:dyDescent="0.2">
      <c r="A82" s="20"/>
      <c r="B82" s="20"/>
      <c r="C82" s="20"/>
      <c r="D82" s="20"/>
      <c r="E82" s="25"/>
      <c r="F82" s="26"/>
      <c r="G82" s="14"/>
      <c r="H82" s="14"/>
      <c r="I82" s="14"/>
    </row>
    <row r="83" spans="1:9" x14ac:dyDescent="0.2">
      <c r="A83" s="20" t="s">
        <v>28</v>
      </c>
      <c r="B83" s="20"/>
      <c r="C83" s="20"/>
      <c r="D83" s="20"/>
      <c r="E83" s="25">
        <f>E85-(E75+E79)</f>
        <v>42311.896424199687</v>
      </c>
      <c r="F83" s="26">
        <f>F85-(F75+F79)</f>
        <v>4.8185902663003475</v>
      </c>
      <c r="G83" s="14"/>
      <c r="H83" s="14"/>
      <c r="I83" s="14"/>
    </row>
    <row r="84" spans="1:9" x14ac:dyDescent="0.2">
      <c r="A84" s="20"/>
      <c r="B84" s="20"/>
      <c r="C84" s="20"/>
      <c r="D84" s="20"/>
      <c r="E84" s="25"/>
      <c r="F84" s="26"/>
      <c r="G84" s="14"/>
      <c r="H84" s="14"/>
      <c r="I84" s="14"/>
    </row>
    <row r="85" spans="1:9" x14ac:dyDescent="0.2">
      <c r="A85" s="27" t="s">
        <v>27</v>
      </c>
      <c r="B85" s="27"/>
      <c r="C85" s="27"/>
      <c r="D85" s="27"/>
      <c r="E85" s="28">
        <v>878096.99696020002</v>
      </c>
      <c r="F85" s="29">
        <v>100</v>
      </c>
      <c r="G85" s="14"/>
      <c r="H85" s="14"/>
      <c r="I85" s="14"/>
    </row>
    <row r="86" spans="1:9" x14ac:dyDescent="0.2">
      <c r="F86" s="15" t="s">
        <v>29</v>
      </c>
    </row>
    <row r="87" spans="1:9" x14ac:dyDescent="0.2">
      <c r="A87" s="14" t="s">
        <v>30</v>
      </c>
    </row>
    <row r="88" spans="1:9" x14ac:dyDescent="0.2">
      <c r="A88" s="14" t="s">
        <v>42</v>
      </c>
    </row>
    <row r="90" spans="1:9" x14ac:dyDescent="0.2">
      <c r="A90" s="14" t="s">
        <v>31</v>
      </c>
    </row>
    <row r="91" spans="1:9" x14ac:dyDescent="0.2">
      <c r="A91" s="14" t="s">
        <v>32</v>
      </c>
    </row>
    <row r="92" spans="1:9" x14ac:dyDescent="0.2">
      <c r="A92" s="14" t="s">
        <v>33</v>
      </c>
      <c r="B92" s="14"/>
      <c r="C92" s="30" t="s">
        <v>34</v>
      </c>
      <c r="D92" s="14" t="s">
        <v>845</v>
      </c>
    </row>
    <row r="93" spans="1:9" x14ac:dyDescent="0.2">
      <c r="A93" s="7" t="s">
        <v>69</v>
      </c>
      <c r="C93" s="31">
        <v>1476.126</v>
      </c>
      <c r="D93" s="31">
        <v>1840.8615</v>
      </c>
    </row>
    <row r="94" spans="1:9" x14ac:dyDescent="0.2">
      <c r="A94" s="7" t="s">
        <v>77</v>
      </c>
      <c r="C94" s="31">
        <v>64.287700000000001</v>
      </c>
      <c r="D94" s="31">
        <v>73.695300000000003</v>
      </c>
    </row>
    <row r="95" spans="1:9" x14ac:dyDescent="0.2">
      <c r="A95" s="7" t="s">
        <v>70</v>
      </c>
      <c r="C95" s="31">
        <v>1627.9158</v>
      </c>
      <c r="D95" s="31">
        <v>2039.8623</v>
      </c>
    </row>
    <row r="96" spans="1:9" x14ac:dyDescent="0.2">
      <c r="A96" s="7" t="s">
        <v>78</v>
      </c>
      <c r="C96" s="31">
        <v>75.430999999999997</v>
      </c>
      <c r="D96" s="31">
        <v>87.212599999999995</v>
      </c>
    </row>
    <row r="97" spans="1:4" x14ac:dyDescent="0.2">
      <c r="C97" s="31"/>
      <c r="D97" s="31"/>
    </row>
    <row r="98" spans="1:4" x14ac:dyDescent="0.2">
      <c r="A98" s="7" t="s">
        <v>1329</v>
      </c>
      <c r="C98" s="31"/>
      <c r="D98" s="31"/>
    </row>
    <row r="100" spans="1:4" x14ac:dyDescent="0.2">
      <c r="A100" s="14" t="s">
        <v>36</v>
      </c>
    </row>
    <row r="101" spans="1:4" x14ac:dyDescent="0.2">
      <c r="A101" s="112" t="s">
        <v>59</v>
      </c>
      <c r="B101" s="113"/>
      <c r="C101" s="35" t="s">
        <v>60</v>
      </c>
    </row>
    <row r="102" spans="1:4" x14ac:dyDescent="0.2">
      <c r="A102" s="108" t="s">
        <v>77</v>
      </c>
      <c r="B102" s="109"/>
      <c r="C102" s="36">
        <v>6</v>
      </c>
    </row>
    <row r="103" spans="1:4" x14ac:dyDescent="0.2">
      <c r="A103" s="108" t="s">
        <v>78</v>
      </c>
      <c r="B103" s="109"/>
      <c r="C103" s="36">
        <v>6.75</v>
      </c>
    </row>
    <row r="104" spans="1:4" x14ac:dyDescent="0.2">
      <c r="A104" s="7" t="s">
        <v>61</v>
      </c>
    </row>
    <row r="105" spans="1:4" x14ac:dyDescent="0.2">
      <c r="A105" s="7" t="s">
        <v>35</v>
      </c>
    </row>
    <row r="107" spans="1:4" x14ac:dyDescent="0.2">
      <c r="A107" s="14" t="s">
        <v>38</v>
      </c>
      <c r="D107" s="32">
        <v>0.121123655329834</v>
      </c>
    </row>
    <row r="109" spans="1:4" x14ac:dyDescent="0.2">
      <c r="A109" s="14" t="s">
        <v>839</v>
      </c>
      <c r="D109" s="30" t="s">
        <v>37</v>
      </c>
    </row>
    <row r="110" spans="1:4" x14ac:dyDescent="0.2">
      <c r="A110" s="7" t="s">
        <v>840</v>
      </c>
      <c r="D110" s="30"/>
    </row>
    <row r="111" spans="1:4" x14ac:dyDescent="0.2">
      <c r="A111" s="97" t="s">
        <v>1332</v>
      </c>
    </row>
    <row r="112" spans="1:4" ht="14.4" x14ac:dyDescent="0.3">
      <c r="A112" s="60"/>
    </row>
    <row r="113" spans="1:4" x14ac:dyDescent="0.2">
      <c r="A113" s="59" t="s">
        <v>1294</v>
      </c>
    </row>
    <row r="115" spans="1:4" x14ac:dyDescent="0.2">
      <c r="A115" s="128" t="s">
        <v>1338</v>
      </c>
      <c r="B115" s="95"/>
      <c r="C115" s="95"/>
      <c r="D115" s="30"/>
    </row>
    <row r="116" spans="1:4" x14ac:dyDescent="0.2">
      <c r="A116" s="95"/>
      <c r="B116" s="95"/>
      <c r="C116" s="95"/>
      <c r="D116" s="30"/>
    </row>
    <row r="117" spans="1:4" x14ac:dyDescent="0.2">
      <c r="A117" s="100" t="s">
        <v>1333</v>
      </c>
      <c r="B117" s="100" t="s">
        <v>1334</v>
      </c>
      <c r="C117" s="100" t="s">
        <v>1335</v>
      </c>
      <c r="D117" s="101" t="s">
        <v>3</v>
      </c>
    </row>
    <row r="118" spans="1:4" x14ac:dyDescent="0.2">
      <c r="A118" s="102" t="s">
        <v>569</v>
      </c>
      <c r="B118" s="107">
        <v>1600000</v>
      </c>
      <c r="C118" s="103">
        <v>4821.6000000000004</v>
      </c>
      <c r="D118" s="104">
        <f>C118/E85</f>
        <v>5.4909651401740768E-3</v>
      </c>
    </row>
    <row r="119" spans="1:4" x14ac:dyDescent="0.2">
      <c r="A119" s="99"/>
      <c r="B119" s="99"/>
      <c r="C119" s="105"/>
      <c r="D119" s="106"/>
    </row>
    <row r="120" spans="1:4" x14ac:dyDescent="0.2">
      <c r="A120" s="14" t="s">
        <v>1297</v>
      </c>
    </row>
    <row r="121" spans="1:4" x14ac:dyDescent="0.2">
      <c r="A121" s="14"/>
    </row>
    <row r="122" spans="1:4" x14ac:dyDescent="0.2">
      <c r="A122" s="51" t="s">
        <v>808</v>
      </c>
    </row>
    <row r="123" spans="1:4" x14ac:dyDescent="0.2">
      <c r="A123" s="52"/>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1" t="s">
        <v>820</v>
      </c>
    </row>
    <row r="137" spans="1:1" x14ac:dyDescent="0.2">
      <c r="A137" s="53"/>
    </row>
    <row r="138" spans="1:1" x14ac:dyDescent="0.2">
      <c r="A138" s="51" t="s">
        <v>1048</v>
      </c>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sheetData>
  <mergeCells count="4">
    <mergeCell ref="A1:F1"/>
    <mergeCell ref="A101:B101"/>
    <mergeCell ref="A102:B102"/>
    <mergeCell ref="A103:B103"/>
  </mergeCells>
  <conditionalFormatting sqref="F2:F3 F5:F151">
    <cfRule type="cellIs" dxfId="41" priority="2" stopIfTrue="1" operator="between">
      <formula>0.009</formula>
      <formula>-0.009</formula>
    </cfRule>
  </conditionalFormatting>
  <hyperlinks>
    <hyperlink ref="A111" r:id="rId1" display="https://www.franklintempletonindia.com/download/en-in/valuation-policy/f5b41266-40b4-4c9f-9aa8-c9cef9e3ecd2/additional-disclosure-valuation-policy-ixahxj0q-en-in.pdf" xr:uid="{3E6790A1-3F51-4A60-A4E6-8BD52E553FDE}"/>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7"/>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37" style="7" bestFit="1" customWidth="1"/>
    <col min="3" max="3" width="35.4414062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16</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112</v>
      </c>
      <c r="B7" s="21" t="s">
        <v>111</v>
      </c>
      <c r="C7" s="21" t="s">
        <v>113</v>
      </c>
      <c r="D7" s="24">
        <v>3037200</v>
      </c>
      <c r="E7" s="22">
        <v>7457.8446000000004</v>
      </c>
      <c r="F7" s="23">
        <v>5.3224744589540904</v>
      </c>
    </row>
    <row r="8" spans="1:6" x14ac:dyDescent="0.2">
      <c r="A8" s="21" t="s">
        <v>86</v>
      </c>
      <c r="B8" s="21" t="s">
        <v>85</v>
      </c>
      <c r="C8" s="21" t="s">
        <v>84</v>
      </c>
      <c r="D8" s="24">
        <v>761086</v>
      </c>
      <c r="E8" s="22">
        <v>7244.777634</v>
      </c>
      <c r="F8" s="23">
        <v>5.1704139715873003</v>
      </c>
    </row>
    <row r="9" spans="1:6" x14ac:dyDescent="0.2">
      <c r="A9" s="21" t="s">
        <v>104</v>
      </c>
      <c r="B9" s="21" t="s">
        <v>103</v>
      </c>
      <c r="C9" s="21" t="s">
        <v>105</v>
      </c>
      <c r="D9" s="24">
        <v>1257831</v>
      </c>
      <c r="E9" s="22">
        <v>6791.0295690000003</v>
      </c>
      <c r="F9" s="23">
        <v>4.84658549080046</v>
      </c>
    </row>
    <row r="10" spans="1:6" x14ac:dyDescent="0.2">
      <c r="A10" s="21" t="s">
        <v>88</v>
      </c>
      <c r="B10" s="21" t="s">
        <v>87</v>
      </c>
      <c r="C10" s="21" t="s">
        <v>89</v>
      </c>
      <c r="D10" s="24">
        <v>207132</v>
      </c>
      <c r="E10" s="22">
        <v>6262.7395859999997</v>
      </c>
      <c r="F10" s="23">
        <v>4.4695583345308298</v>
      </c>
    </row>
    <row r="11" spans="1:6" x14ac:dyDescent="0.2">
      <c r="A11" s="21" t="s">
        <v>123</v>
      </c>
      <c r="B11" s="21" t="s">
        <v>122</v>
      </c>
      <c r="C11" s="21" t="s">
        <v>124</v>
      </c>
      <c r="D11" s="24">
        <v>4281584</v>
      </c>
      <c r="E11" s="22">
        <v>5921.4306720000004</v>
      </c>
      <c r="F11" s="23">
        <v>4.2259748228311702</v>
      </c>
    </row>
    <row r="12" spans="1:6" x14ac:dyDescent="0.2">
      <c r="A12" s="21" t="s">
        <v>165</v>
      </c>
      <c r="B12" s="21" t="s">
        <v>164</v>
      </c>
      <c r="C12" s="21" t="s">
        <v>124</v>
      </c>
      <c r="D12" s="24">
        <v>277180</v>
      </c>
      <c r="E12" s="22">
        <v>5344.4461700000002</v>
      </c>
      <c r="F12" s="23">
        <v>3.81419562390453</v>
      </c>
    </row>
    <row r="13" spans="1:6" x14ac:dyDescent="0.2">
      <c r="A13" s="21" t="s">
        <v>101</v>
      </c>
      <c r="B13" s="21" t="s">
        <v>100</v>
      </c>
      <c r="C13" s="21" t="s">
        <v>102</v>
      </c>
      <c r="D13" s="24">
        <v>221302</v>
      </c>
      <c r="E13" s="22">
        <v>5189.5319</v>
      </c>
      <c r="F13" s="23">
        <v>3.7036372401320201</v>
      </c>
    </row>
    <row r="14" spans="1:6" x14ac:dyDescent="0.2">
      <c r="A14" s="21" t="s">
        <v>177</v>
      </c>
      <c r="B14" s="21" t="s">
        <v>176</v>
      </c>
      <c r="C14" s="21" t="s">
        <v>178</v>
      </c>
      <c r="D14" s="24">
        <v>614045</v>
      </c>
      <c r="E14" s="22">
        <v>4698.9793625000002</v>
      </c>
      <c r="F14" s="23">
        <v>3.3535423411824201</v>
      </c>
    </row>
    <row r="15" spans="1:6" x14ac:dyDescent="0.2">
      <c r="A15" s="21" t="s">
        <v>455</v>
      </c>
      <c r="B15" s="21" t="s">
        <v>454</v>
      </c>
      <c r="C15" s="21" t="s">
        <v>89</v>
      </c>
      <c r="D15" s="24">
        <v>846230</v>
      </c>
      <c r="E15" s="22">
        <v>4385.1638599999997</v>
      </c>
      <c r="F15" s="23">
        <v>3.1295801796645799</v>
      </c>
    </row>
    <row r="16" spans="1:6" x14ac:dyDescent="0.2">
      <c r="A16" s="21" t="s">
        <v>499</v>
      </c>
      <c r="B16" s="21" t="s">
        <v>498</v>
      </c>
      <c r="C16" s="21" t="s">
        <v>105</v>
      </c>
      <c r="D16" s="24">
        <v>635708</v>
      </c>
      <c r="E16" s="22">
        <v>4198.8513400000002</v>
      </c>
      <c r="F16" s="23">
        <v>2.9966136615524501</v>
      </c>
    </row>
    <row r="17" spans="1:6" x14ac:dyDescent="0.2">
      <c r="A17" s="21" t="s">
        <v>138</v>
      </c>
      <c r="B17" s="21" t="s">
        <v>137</v>
      </c>
      <c r="C17" s="21" t="s">
        <v>139</v>
      </c>
      <c r="D17" s="24">
        <v>3932363</v>
      </c>
      <c r="E17" s="22">
        <v>3991.3484450000001</v>
      </c>
      <c r="F17" s="23">
        <v>2.8485241104780701</v>
      </c>
    </row>
    <row r="18" spans="1:6" x14ac:dyDescent="0.2">
      <c r="A18" s="21" t="s">
        <v>183</v>
      </c>
      <c r="B18" s="21" t="s">
        <v>182</v>
      </c>
      <c r="C18" s="21" t="s">
        <v>184</v>
      </c>
      <c r="D18" s="24">
        <v>116408</v>
      </c>
      <c r="E18" s="22">
        <v>3707.7112080000002</v>
      </c>
      <c r="F18" s="23">
        <v>2.64609941131756</v>
      </c>
    </row>
    <row r="19" spans="1:6" x14ac:dyDescent="0.2">
      <c r="A19" s="21" t="s">
        <v>318</v>
      </c>
      <c r="B19" s="21" t="s">
        <v>317</v>
      </c>
      <c r="C19" s="21" t="s">
        <v>113</v>
      </c>
      <c r="D19" s="24">
        <v>7001913</v>
      </c>
      <c r="E19" s="22">
        <v>3697.0100640000001</v>
      </c>
      <c r="F19" s="23">
        <v>2.63846227637088</v>
      </c>
    </row>
    <row r="20" spans="1:6" x14ac:dyDescent="0.2">
      <c r="A20" s="21" t="s">
        <v>371</v>
      </c>
      <c r="B20" s="21" t="s">
        <v>370</v>
      </c>
      <c r="C20" s="21" t="s">
        <v>92</v>
      </c>
      <c r="D20" s="24">
        <v>165376</v>
      </c>
      <c r="E20" s="22">
        <v>3298.507008</v>
      </c>
      <c r="F20" s="23">
        <v>2.3540607567448002</v>
      </c>
    </row>
    <row r="21" spans="1:6" x14ac:dyDescent="0.2">
      <c r="A21" s="21" t="s">
        <v>593</v>
      </c>
      <c r="B21" s="21" t="s">
        <v>592</v>
      </c>
      <c r="C21" s="21" t="s">
        <v>304</v>
      </c>
      <c r="D21" s="24">
        <v>5072046</v>
      </c>
      <c r="E21" s="22">
        <v>3268.9336469999998</v>
      </c>
      <c r="F21" s="23">
        <v>2.3329549993805401</v>
      </c>
    </row>
    <row r="22" spans="1:6" x14ac:dyDescent="0.2">
      <c r="A22" s="21" t="s">
        <v>365</v>
      </c>
      <c r="B22" s="21" t="s">
        <v>364</v>
      </c>
      <c r="C22" s="21" t="s">
        <v>92</v>
      </c>
      <c r="D22" s="24">
        <v>616189</v>
      </c>
      <c r="E22" s="22">
        <v>3188.1618859999999</v>
      </c>
      <c r="F22" s="23">
        <v>2.2753102430219498</v>
      </c>
    </row>
    <row r="23" spans="1:6" x14ac:dyDescent="0.2">
      <c r="A23" s="21" t="s">
        <v>144</v>
      </c>
      <c r="B23" s="21" t="s">
        <v>143</v>
      </c>
      <c r="C23" s="21" t="s">
        <v>133</v>
      </c>
      <c r="D23" s="24">
        <v>592755</v>
      </c>
      <c r="E23" s="22">
        <v>3159.976905</v>
      </c>
      <c r="F23" s="23">
        <v>2.2551953372355502</v>
      </c>
    </row>
    <row r="24" spans="1:6" x14ac:dyDescent="0.2">
      <c r="A24" s="21" t="s">
        <v>629</v>
      </c>
      <c r="B24" s="21" t="s">
        <v>628</v>
      </c>
      <c r="C24" s="21" t="s">
        <v>99</v>
      </c>
      <c r="D24" s="24">
        <v>2991656</v>
      </c>
      <c r="E24" s="22">
        <v>3052.9849479999998</v>
      </c>
      <c r="F24" s="23">
        <v>2.1788378922914702</v>
      </c>
    </row>
    <row r="25" spans="1:6" x14ac:dyDescent="0.2">
      <c r="A25" s="21" t="s">
        <v>631</v>
      </c>
      <c r="B25" s="21" t="s">
        <v>630</v>
      </c>
      <c r="C25" s="21" t="s">
        <v>110</v>
      </c>
      <c r="D25" s="24">
        <v>199089</v>
      </c>
      <c r="E25" s="22">
        <v>3029.736402</v>
      </c>
      <c r="F25" s="23">
        <v>2.16224599490964</v>
      </c>
    </row>
    <row r="26" spans="1:6" x14ac:dyDescent="0.2">
      <c r="A26" s="21" t="s">
        <v>621</v>
      </c>
      <c r="B26" s="21" t="s">
        <v>620</v>
      </c>
      <c r="C26" s="21" t="s">
        <v>171</v>
      </c>
      <c r="D26" s="24">
        <v>2236374</v>
      </c>
      <c r="E26" s="22">
        <v>2976.6137939999999</v>
      </c>
      <c r="F26" s="23">
        <v>2.1243337374897102</v>
      </c>
    </row>
    <row r="27" spans="1:6" x14ac:dyDescent="0.2">
      <c r="A27" s="21" t="s">
        <v>561</v>
      </c>
      <c r="B27" s="21" t="s">
        <v>560</v>
      </c>
      <c r="C27" s="21" t="s">
        <v>171</v>
      </c>
      <c r="D27" s="24">
        <v>959677</v>
      </c>
      <c r="E27" s="22">
        <v>2758.1116980000002</v>
      </c>
      <c r="F27" s="23">
        <v>1.96839433575051</v>
      </c>
    </row>
    <row r="28" spans="1:6" x14ac:dyDescent="0.2">
      <c r="A28" s="21" t="s">
        <v>159</v>
      </c>
      <c r="B28" s="21" t="s">
        <v>158</v>
      </c>
      <c r="C28" s="21" t="s">
        <v>160</v>
      </c>
      <c r="D28" s="24">
        <v>228834</v>
      </c>
      <c r="E28" s="22">
        <v>2532.963546</v>
      </c>
      <c r="F28" s="23">
        <v>1.8077118124782099</v>
      </c>
    </row>
    <row r="29" spans="1:6" x14ac:dyDescent="0.2">
      <c r="A29" s="21" t="s">
        <v>493</v>
      </c>
      <c r="B29" s="21" t="s">
        <v>492</v>
      </c>
      <c r="C29" s="21" t="s">
        <v>124</v>
      </c>
      <c r="D29" s="24">
        <v>93220</v>
      </c>
      <c r="E29" s="22">
        <v>2365.5507200000002</v>
      </c>
      <c r="F29" s="23">
        <v>1.6882335264213599</v>
      </c>
    </row>
    <row r="30" spans="1:6" x14ac:dyDescent="0.2">
      <c r="A30" s="21" t="s">
        <v>491</v>
      </c>
      <c r="B30" s="21" t="s">
        <v>490</v>
      </c>
      <c r="C30" s="21" t="s">
        <v>181</v>
      </c>
      <c r="D30" s="24">
        <v>708590</v>
      </c>
      <c r="E30" s="22">
        <v>2323.4666099999999</v>
      </c>
      <c r="F30" s="23">
        <v>1.6581991649380401</v>
      </c>
    </row>
    <row r="31" spans="1:6" x14ac:dyDescent="0.2">
      <c r="A31" s="21" t="s">
        <v>129</v>
      </c>
      <c r="B31" s="21" t="s">
        <v>128</v>
      </c>
      <c r="C31" s="21" t="s">
        <v>130</v>
      </c>
      <c r="D31" s="24">
        <v>1607262</v>
      </c>
      <c r="E31" s="22">
        <v>2071.760718</v>
      </c>
      <c r="F31" s="23">
        <v>1.4785630564921399</v>
      </c>
    </row>
    <row r="32" spans="1:6" x14ac:dyDescent="0.2">
      <c r="A32" s="21" t="s">
        <v>633</v>
      </c>
      <c r="B32" s="21" t="s">
        <v>632</v>
      </c>
      <c r="C32" s="21" t="s">
        <v>304</v>
      </c>
      <c r="D32" s="24">
        <v>10834</v>
      </c>
      <c r="E32" s="22">
        <v>2060.594298</v>
      </c>
      <c r="F32" s="23">
        <v>1.47059386586997</v>
      </c>
    </row>
    <row r="33" spans="1:6" x14ac:dyDescent="0.2">
      <c r="A33" s="21" t="s">
        <v>148</v>
      </c>
      <c r="B33" s="21" t="s">
        <v>147</v>
      </c>
      <c r="C33" s="21" t="s">
        <v>149</v>
      </c>
      <c r="D33" s="24">
        <v>612257</v>
      </c>
      <c r="E33" s="22">
        <v>1897.0783145</v>
      </c>
      <c r="F33" s="23">
        <v>1.3538966574286</v>
      </c>
    </row>
    <row r="34" spans="1:6" x14ac:dyDescent="0.2">
      <c r="A34" s="21" t="s">
        <v>477</v>
      </c>
      <c r="B34" s="21" t="s">
        <v>476</v>
      </c>
      <c r="C34" s="21" t="s">
        <v>89</v>
      </c>
      <c r="D34" s="24">
        <v>364498</v>
      </c>
      <c r="E34" s="22">
        <v>1840.7148999999999</v>
      </c>
      <c r="F34" s="23">
        <v>1.31367151864042</v>
      </c>
    </row>
    <row r="35" spans="1:6" x14ac:dyDescent="0.2">
      <c r="A35" s="21" t="s">
        <v>530</v>
      </c>
      <c r="B35" s="21" t="s">
        <v>529</v>
      </c>
      <c r="C35" s="21" t="s">
        <v>99</v>
      </c>
      <c r="D35" s="24">
        <v>169134</v>
      </c>
      <c r="E35" s="22">
        <v>1833.41256</v>
      </c>
      <c r="F35" s="23">
        <v>1.30846002386878</v>
      </c>
    </row>
    <row r="36" spans="1:6" x14ac:dyDescent="0.2">
      <c r="A36" s="21" t="s">
        <v>109</v>
      </c>
      <c r="B36" s="21" t="s">
        <v>108</v>
      </c>
      <c r="C36" s="21" t="s">
        <v>110</v>
      </c>
      <c r="D36" s="24">
        <v>277426</v>
      </c>
      <c r="E36" s="22">
        <v>1748.3386519999999</v>
      </c>
      <c r="F36" s="23">
        <v>1.2477449343570699</v>
      </c>
    </row>
    <row r="37" spans="1:6" x14ac:dyDescent="0.2">
      <c r="A37" s="21" t="s">
        <v>541</v>
      </c>
      <c r="B37" s="21" t="s">
        <v>540</v>
      </c>
      <c r="C37" s="21" t="s">
        <v>105</v>
      </c>
      <c r="D37" s="24">
        <v>205157</v>
      </c>
      <c r="E37" s="22">
        <v>1721.3698085000001</v>
      </c>
      <c r="F37" s="23">
        <v>1.2284979550466799</v>
      </c>
    </row>
    <row r="38" spans="1:6" x14ac:dyDescent="0.2">
      <c r="A38" s="21" t="s">
        <v>193</v>
      </c>
      <c r="B38" s="21" t="s">
        <v>192</v>
      </c>
      <c r="C38" s="21" t="s">
        <v>149</v>
      </c>
      <c r="D38" s="24">
        <v>171665</v>
      </c>
      <c r="E38" s="22">
        <v>1481.9839449999999</v>
      </c>
      <c r="F38" s="23">
        <v>1.0576543383382599</v>
      </c>
    </row>
    <row r="39" spans="1:6" x14ac:dyDescent="0.2">
      <c r="A39" s="21" t="s">
        <v>635</v>
      </c>
      <c r="B39" s="21" t="s">
        <v>634</v>
      </c>
      <c r="C39" s="21" t="s">
        <v>149</v>
      </c>
      <c r="D39" s="24">
        <v>212638</v>
      </c>
      <c r="E39" s="22">
        <v>1473.156064</v>
      </c>
      <c r="F39" s="23">
        <v>1.05135410366332</v>
      </c>
    </row>
    <row r="40" spans="1:6" x14ac:dyDescent="0.2">
      <c r="A40" s="21" t="s">
        <v>501</v>
      </c>
      <c r="B40" s="21" t="s">
        <v>500</v>
      </c>
      <c r="C40" s="21" t="s">
        <v>357</v>
      </c>
      <c r="D40" s="24">
        <v>156288</v>
      </c>
      <c r="E40" s="22">
        <v>1454.65056</v>
      </c>
      <c r="F40" s="23">
        <v>1.03814719500903</v>
      </c>
    </row>
    <row r="41" spans="1:6" x14ac:dyDescent="0.2">
      <c r="A41" s="21" t="s">
        <v>521</v>
      </c>
      <c r="B41" s="21" t="s">
        <v>520</v>
      </c>
      <c r="C41" s="21" t="s">
        <v>522</v>
      </c>
      <c r="D41" s="24">
        <v>34755</v>
      </c>
      <c r="E41" s="22">
        <v>1425.0071324999999</v>
      </c>
      <c r="F41" s="23">
        <v>1.0169914329615599</v>
      </c>
    </row>
    <row r="42" spans="1:6" x14ac:dyDescent="0.2">
      <c r="A42" s="21" t="s">
        <v>170</v>
      </c>
      <c r="B42" s="21" t="s">
        <v>169</v>
      </c>
      <c r="C42" s="21" t="s">
        <v>171</v>
      </c>
      <c r="D42" s="24">
        <v>166714</v>
      </c>
      <c r="E42" s="22">
        <v>1318.874454</v>
      </c>
      <c r="F42" s="23">
        <v>0.94124723327997795</v>
      </c>
    </row>
    <row r="43" spans="1:6" x14ac:dyDescent="0.2">
      <c r="A43" s="21" t="s">
        <v>377</v>
      </c>
      <c r="B43" s="21" t="s">
        <v>376</v>
      </c>
      <c r="C43" s="21" t="s">
        <v>139</v>
      </c>
      <c r="D43" s="24">
        <v>30311</v>
      </c>
      <c r="E43" s="22">
        <v>1262.544083</v>
      </c>
      <c r="F43" s="23">
        <v>0.90104567679931502</v>
      </c>
    </row>
    <row r="44" spans="1:6" x14ac:dyDescent="0.2">
      <c r="A44" s="21" t="s">
        <v>637</v>
      </c>
      <c r="B44" s="21" t="s">
        <v>636</v>
      </c>
      <c r="C44" s="21" t="s">
        <v>451</v>
      </c>
      <c r="D44" s="24">
        <v>112355</v>
      </c>
      <c r="E44" s="22">
        <v>1107.4832349999999</v>
      </c>
      <c r="F44" s="23">
        <v>0.79038268402741396</v>
      </c>
    </row>
    <row r="45" spans="1:6" x14ac:dyDescent="0.2">
      <c r="A45" s="21" t="s">
        <v>639</v>
      </c>
      <c r="B45" s="21" t="s">
        <v>638</v>
      </c>
      <c r="C45" s="21" t="s">
        <v>105</v>
      </c>
      <c r="D45" s="24">
        <v>27048</v>
      </c>
      <c r="E45" s="22">
        <v>950.11509599999999</v>
      </c>
      <c r="F45" s="23">
        <v>0.67807303621299897</v>
      </c>
    </row>
    <row r="46" spans="1:6" x14ac:dyDescent="0.2">
      <c r="A46" s="21" t="s">
        <v>457</v>
      </c>
      <c r="B46" s="21" t="s">
        <v>456</v>
      </c>
      <c r="C46" s="21" t="s">
        <v>304</v>
      </c>
      <c r="D46" s="24">
        <v>30340</v>
      </c>
      <c r="E46" s="22">
        <v>906.65021999999999</v>
      </c>
      <c r="F46" s="23">
        <v>0.64705325707042904</v>
      </c>
    </row>
    <row r="47" spans="1:6" x14ac:dyDescent="0.2">
      <c r="A47" s="21" t="s">
        <v>391</v>
      </c>
      <c r="B47" s="21" t="s">
        <v>390</v>
      </c>
      <c r="C47" s="21" t="s">
        <v>338</v>
      </c>
      <c r="D47" s="24">
        <v>103006</v>
      </c>
      <c r="E47" s="22">
        <v>852.58066199999996</v>
      </c>
      <c r="F47" s="23">
        <v>0.608465185462992</v>
      </c>
    </row>
    <row r="48" spans="1:6" x14ac:dyDescent="0.2">
      <c r="A48" s="21" t="s">
        <v>641</v>
      </c>
      <c r="B48" s="21" t="s">
        <v>640</v>
      </c>
      <c r="C48" s="21" t="s">
        <v>522</v>
      </c>
      <c r="D48" s="24">
        <v>146477</v>
      </c>
      <c r="E48" s="22">
        <v>813.53325800000005</v>
      </c>
      <c r="F48" s="23">
        <v>0.58059804399983195</v>
      </c>
    </row>
    <row r="49" spans="1:9" x14ac:dyDescent="0.2">
      <c r="A49" s="21" t="s">
        <v>373</v>
      </c>
      <c r="B49" s="21" t="s">
        <v>372</v>
      </c>
      <c r="C49" s="21" t="s">
        <v>139</v>
      </c>
      <c r="D49" s="24">
        <v>25536</v>
      </c>
      <c r="E49" s="22">
        <v>734.49196800000004</v>
      </c>
      <c r="F49" s="23">
        <v>0.52418828088573</v>
      </c>
    </row>
    <row r="50" spans="1:9" x14ac:dyDescent="0.2">
      <c r="A50" s="21" t="s">
        <v>535</v>
      </c>
      <c r="B50" s="21" t="s">
        <v>534</v>
      </c>
      <c r="C50" s="21" t="s">
        <v>105</v>
      </c>
      <c r="D50" s="24">
        <v>46061</v>
      </c>
      <c r="E50" s="22">
        <v>644.83096950000004</v>
      </c>
      <c r="F50" s="23">
        <v>0.46019950127498699</v>
      </c>
    </row>
    <row r="51" spans="1:9" x14ac:dyDescent="0.2">
      <c r="A51" s="20" t="s">
        <v>25</v>
      </c>
      <c r="B51" s="20"/>
      <c r="C51" s="20"/>
      <c r="D51" s="20"/>
      <c r="E51" s="25">
        <f>SUM(E7:E50)</f>
        <v>128445.04247250002</v>
      </c>
      <c r="F51" s="26">
        <f>SUM(F7:F50)</f>
        <v>91.667967704657627</v>
      </c>
      <c r="G51" s="14"/>
      <c r="H51" s="14"/>
      <c r="I51" s="14"/>
    </row>
    <row r="52" spans="1:9" x14ac:dyDescent="0.2">
      <c r="A52" s="21"/>
      <c r="B52" s="21"/>
      <c r="C52" s="21"/>
      <c r="D52" s="21"/>
      <c r="E52" s="22"/>
      <c r="F52" s="23"/>
    </row>
    <row r="53" spans="1:9" x14ac:dyDescent="0.2">
      <c r="A53" s="20" t="s">
        <v>1285</v>
      </c>
      <c r="B53" s="21"/>
      <c r="C53" s="21"/>
      <c r="D53" s="21"/>
      <c r="E53" s="22"/>
      <c r="F53" s="23"/>
    </row>
    <row r="54" spans="1:9" x14ac:dyDescent="0.2">
      <c r="A54" s="21"/>
      <c r="B54" s="21" t="s">
        <v>255</v>
      </c>
      <c r="C54" s="21" t="s">
        <v>171</v>
      </c>
      <c r="D54" s="24">
        <v>98000</v>
      </c>
      <c r="E54" s="22">
        <v>9.7999999999999997E-3</v>
      </c>
      <c r="F54" s="23">
        <v>6.9940113391139996E-6</v>
      </c>
    </row>
    <row r="55" spans="1:9" x14ac:dyDescent="0.2">
      <c r="A55" s="21"/>
      <c r="B55" s="21" t="s">
        <v>642</v>
      </c>
      <c r="C55" s="21" t="s">
        <v>160</v>
      </c>
      <c r="D55" s="24">
        <v>23815</v>
      </c>
      <c r="E55" s="22">
        <v>2.3814999999999999E-3</v>
      </c>
      <c r="F55" s="23">
        <v>1.6996161228673499E-6</v>
      </c>
    </row>
    <row r="56" spans="1:9" x14ac:dyDescent="0.2">
      <c r="A56" s="20" t="s">
        <v>25</v>
      </c>
      <c r="B56" s="20"/>
      <c r="C56" s="20"/>
      <c r="D56" s="20"/>
      <c r="E56" s="25">
        <f>SUM(E53:E55)</f>
        <v>1.21815E-2</v>
      </c>
      <c r="F56" s="26">
        <f>SUM(F53:F55)</f>
        <v>8.6936274619813491E-6</v>
      </c>
      <c r="G56" s="14"/>
      <c r="H56" s="14"/>
      <c r="I56" s="14"/>
    </row>
    <row r="57" spans="1:9" x14ac:dyDescent="0.2">
      <c r="A57" s="21"/>
      <c r="B57" s="21"/>
      <c r="C57" s="21"/>
      <c r="D57" s="21"/>
      <c r="E57" s="22"/>
      <c r="F57" s="23"/>
    </row>
    <row r="58" spans="1:9" x14ac:dyDescent="0.2">
      <c r="A58" s="20" t="s">
        <v>313</v>
      </c>
      <c r="B58" s="21"/>
      <c r="C58" s="21"/>
      <c r="D58" s="21"/>
      <c r="E58" s="22"/>
      <c r="F58" s="23"/>
    </row>
    <row r="59" spans="1:9" x14ac:dyDescent="0.2">
      <c r="A59" s="21" t="s">
        <v>644</v>
      </c>
      <c r="B59" s="21" t="s">
        <v>643</v>
      </c>
      <c r="C59" s="21" t="s">
        <v>105</v>
      </c>
      <c r="D59" s="24">
        <v>26800</v>
      </c>
      <c r="E59" s="22">
        <v>3896.5789248000001</v>
      </c>
      <c r="F59" s="23">
        <v>2.78088950855141</v>
      </c>
    </row>
    <row r="60" spans="1:9" x14ac:dyDescent="0.2">
      <c r="A60" s="20" t="s">
        <v>25</v>
      </c>
      <c r="B60" s="20"/>
      <c r="C60" s="20"/>
      <c r="D60" s="20"/>
      <c r="E60" s="25">
        <f>SUM(E58:E59)</f>
        <v>3896.5789248000001</v>
      </c>
      <c r="F60" s="26">
        <f>SUM(F58:F59)</f>
        <v>2.78088950855141</v>
      </c>
      <c r="G60" s="14"/>
      <c r="H60" s="14"/>
      <c r="I60" s="14"/>
    </row>
    <row r="61" spans="1:9" x14ac:dyDescent="0.2">
      <c r="A61" s="21"/>
      <c r="B61" s="21"/>
      <c r="C61" s="21"/>
      <c r="D61" s="21"/>
      <c r="E61" s="22"/>
      <c r="F61" s="23"/>
    </row>
    <row r="62" spans="1:9" x14ac:dyDescent="0.2">
      <c r="A62" s="20" t="s">
        <v>26</v>
      </c>
      <c r="B62" s="20"/>
      <c r="C62" s="20"/>
      <c r="D62" s="20"/>
      <c r="E62" s="25">
        <f>E51+E56+E60</f>
        <v>132341.63357880001</v>
      </c>
      <c r="F62" s="26">
        <f>F51+F56+F60</f>
        <v>94.448865906836502</v>
      </c>
      <c r="G62" s="14"/>
      <c r="H62" s="14"/>
      <c r="I62" s="14"/>
    </row>
    <row r="63" spans="1:9" x14ac:dyDescent="0.2">
      <c r="A63" s="20"/>
      <c r="B63" s="20"/>
      <c r="C63" s="20"/>
      <c r="D63" s="20"/>
      <c r="E63" s="25"/>
      <c r="F63" s="26"/>
      <c r="G63" s="14"/>
      <c r="H63" s="14"/>
      <c r="I63" s="14"/>
    </row>
    <row r="64" spans="1:9" x14ac:dyDescent="0.2">
      <c r="A64" s="20" t="s">
        <v>28</v>
      </c>
      <c r="B64" s="20"/>
      <c r="C64" s="20"/>
      <c r="D64" s="20"/>
      <c r="E64" s="25">
        <f>E66-(E51+E56+E60)</f>
        <v>7778.2421953999728</v>
      </c>
      <c r="F64" s="26">
        <f>F66-(F51+F56+F60)</f>
        <v>5.5511340931634976</v>
      </c>
      <c r="G64" s="14"/>
      <c r="H64" s="14"/>
      <c r="I64" s="14"/>
    </row>
    <row r="65" spans="1:9" x14ac:dyDescent="0.2">
      <c r="A65" s="20"/>
      <c r="B65" s="20"/>
      <c r="C65" s="20"/>
      <c r="D65" s="20"/>
      <c r="E65" s="25"/>
      <c r="F65" s="26"/>
      <c r="G65" s="14"/>
      <c r="H65" s="14"/>
      <c r="I65" s="14"/>
    </row>
    <row r="66" spans="1:9" x14ac:dyDescent="0.2">
      <c r="A66" s="27" t="s">
        <v>27</v>
      </c>
      <c r="B66" s="27"/>
      <c r="C66" s="27"/>
      <c r="D66" s="27"/>
      <c r="E66" s="28">
        <v>140119.87577419999</v>
      </c>
      <c r="F66" s="29">
        <v>100</v>
      </c>
      <c r="G66" s="14"/>
      <c r="H66" s="14"/>
      <c r="I66" s="14"/>
    </row>
    <row r="67" spans="1:9" x14ac:dyDescent="0.2">
      <c r="F67" s="15" t="s">
        <v>29</v>
      </c>
    </row>
    <row r="68" spans="1:9" x14ac:dyDescent="0.2">
      <c r="A68" s="14" t="s">
        <v>30</v>
      </c>
    </row>
    <row r="69" spans="1:9" x14ac:dyDescent="0.2">
      <c r="A69" s="14" t="s">
        <v>42</v>
      </c>
    </row>
    <row r="71" spans="1:9" x14ac:dyDescent="0.2">
      <c r="A71" s="14" t="s">
        <v>31</v>
      </c>
    </row>
    <row r="72" spans="1:9" x14ac:dyDescent="0.2">
      <c r="A72" s="14" t="s">
        <v>32</v>
      </c>
    </row>
    <row r="73" spans="1:9" x14ac:dyDescent="0.2">
      <c r="A73" s="14" t="s">
        <v>33</v>
      </c>
      <c r="B73" s="14"/>
      <c r="C73" s="30" t="s">
        <v>34</v>
      </c>
      <c r="D73" s="14" t="s">
        <v>845</v>
      </c>
    </row>
    <row r="74" spans="1:9" x14ac:dyDescent="0.2">
      <c r="A74" s="7" t="s">
        <v>69</v>
      </c>
      <c r="C74" s="31">
        <v>121.03149999999999</v>
      </c>
      <c r="D74" s="31">
        <v>156.3706</v>
      </c>
    </row>
    <row r="75" spans="1:9" x14ac:dyDescent="0.2">
      <c r="A75" s="7" t="s">
        <v>77</v>
      </c>
      <c r="C75" s="31">
        <v>22.3184</v>
      </c>
      <c r="D75" s="31">
        <v>28.834900000000001</v>
      </c>
    </row>
    <row r="76" spans="1:9" x14ac:dyDescent="0.2">
      <c r="A76" s="7" t="s">
        <v>70</v>
      </c>
      <c r="C76" s="31">
        <v>129.94220000000001</v>
      </c>
      <c r="D76" s="31">
        <v>168.62950000000001</v>
      </c>
    </row>
    <row r="77" spans="1:9" x14ac:dyDescent="0.2">
      <c r="A77" s="7" t="s">
        <v>78</v>
      </c>
      <c r="C77" s="31">
        <v>24.526199999999999</v>
      </c>
      <c r="D77" s="31">
        <v>31.824400000000001</v>
      </c>
    </row>
    <row r="79" spans="1:9" x14ac:dyDescent="0.2">
      <c r="A79" s="7" t="s">
        <v>35</v>
      </c>
    </row>
    <row r="80" spans="1:9" x14ac:dyDescent="0.2">
      <c r="A80" s="57" t="s">
        <v>1329</v>
      </c>
    </row>
    <row r="82" spans="1:4" x14ac:dyDescent="0.2">
      <c r="A82" s="14" t="s">
        <v>36</v>
      </c>
      <c r="D82" s="30" t="s">
        <v>37</v>
      </c>
    </row>
    <row r="84" spans="1:4" x14ac:dyDescent="0.2">
      <c r="A84" s="14" t="s">
        <v>38</v>
      </c>
      <c r="D84" s="32">
        <v>0.12209254012088901</v>
      </c>
    </row>
    <row r="86" spans="1:4" x14ac:dyDescent="0.2">
      <c r="A86" s="14" t="s">
        <v>839</v>
      </c>
      <c r="D86" s="30" t="s">
        <v>37</v>
      </c>
    </row>
    <row r="87" spans="1:4" x14ac:dyDescent="0.2">
      <c r="A87" s="7" t="s">
        <v>840</v>
      </c>
      <c r="D87" s="30"/>
    </row>
    <row r="88" spans="1:4" x14ac:dyDescent="0.2">
      <c r="A88" s="97" t="s">
        <v>1332</v>
      </c>
      <c r="D88" s="30"/>
    </row>
    <row r="90" spans="1:4" x14ac:dyDescent="0.2">
      <c r="A90" s="59" t="s">
        <v>1293</v>
      </c>
    </row>
    <row r="92" spans="1:4" x14ac:dyDescent="0.2">
      <c r="A92" s="128" t="s">
        <v>1338</v>
      </c>
      <c r="B92" s="95"/>
      <c r="C92" s="95"/>
      <c r="D92" s="30"/>
    </row>
    <row r="93" spans="1:4" x14ac:dyDescent="0.2">
      <c r="A93" s="95"/>
      <c r="B93" s="95"/>
      <c r="C93" s="95"/>
      <c r="D93" s="30"/>
    </row>
    <row r="94" spans="1:4" x14ac:dyDescent="0.2">
      <c r="A94" s="100" t="s">
        <v>1333</v>
      </c>
      <c r="B94" s="100" t="s">
        <v>1334</v>
      </c>
      <c r="C94" s="100" t="s">
        <v>1335</v>
      </c>
      <c r="D94" s="101" t="s">
        <v>3</v>
      </c>
    </row>
    <row r="95" spans="1:4" x14ac:dyDescent="0.2">
      <c r="A95" s="102" t="s">
        <v>144</v>
      </c>
      <c r="B95" s="107">
        <v>200000</v>
      </c>
      <c r="C95" s="103">
        <v>1066.2</v>
      </c>
      <c r="D95" s="104">
        <f>C95/E66</f>
        <v>7.6091988671054579E-3</v>
      </c>
    </row>
    <row r="97" spans="1:1" x14ac:dyDescent="0.2">
      <c r="A97" s="14" t="s">
        <v>1297</v>
      </c>
    </row>
    <row r="98" spans="1:1" x14ac:dyDescent="0.2">
      <c r="A98" s="14"/>
    </row>
    <row r="99" spans="1:1" x14ac:dyDescent="0.2">
      <c r="A99" s="51" t="s">
        <v>808</v>
      </c>
    </row>
    <row r="100" spans="1:1" x14ac:dyDescent="0.2">
      <c r="A100" s="52"/>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1" t="s">
        <v>821</v>
      </c>
    </row>
    <row r="114" spans="1:1" x14ac:dyDescent="0.2">
      <c r="A114" s="53"/>
    </row>
    <row r="115" spans="1:1" x14ac:dyDescent="0.2">
      <c r="A115" s="51" t="s">
        <v>1048</v>
      </c>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sheetData>
  <mergeCells count="1">
    <mergeCell ref="A1:F1"/>
  </mergeCells>
  <conditionalFormatting sqref="F2:F3">
    <cfRule type="cellIs" dxfId="40" priority="3" stopIfTrue="1" operator="between">
      <formula>0.009</formula>
      <formula>-0.009</formula>
    </cfRule>
  </conditionalFormatting>
  <conditionalFormatting sqref="F5:F129">
    <cfRule type="cellIs" dxfId="39" priority="1" stopIfTrue="1" operator="between">
      <formula>0.009</formula>
      <formula>-0.009</formula>
    </cfRule>
  </conditionalFormatting>
  <hyperlinks>
    <hyperlink ref="A88" r:id="rId1" display="https://www.franklintempletonindia.com/download/en-in/valuation-policy/f5b41266-40b4-4c9f-9aa8-c9cef9e3ecd2/additional-disclosure-valuation-policy-ixahxj0q-en-in.pdf" xr:uid="{0FAE8CE6-B57D-45E0-B86A-3E63336E0AD4}"/>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0"/>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44140625" style="7" bestFit="1" customWidth="1"/>
    <col min="5" max="5" width="23.109375" style="10" customWidth="1"/>
    <col min="6" max="6" width="13.5546875" style="11" bestFit="1" customWidth="1"/>
    <col min="7" max="7" width="9.109375" style="7" customWidth="1"/>
    <col min="8" max="16384" width="9.109375" style="7"/>
  </cols>
  <sheetData>
    <row r="1" spans="1:7" s="1" customFormat="1" ht="13.8" x14ac:dyDescent="0.2">
      <c r="A1" s="110" t="s">
        <v>17</v>
      </c>
      <c r="B1" s="111"/>
      <c r="C1" s="111"/>
      <c r="D1" s="111"/>
      <c r="E1" s="111"/>
      <c r="F1" s="111"/>
      <c r="G1" s="111"/>
    </row>
    <row r="2" spans="1:7" s="1" customFormat="1" ht="11.4" x14ac:dyDescent="0.2">
      <c r="E2" s="5"/>
      <c r="F2" s="9"/>
    </row>
    <row r="3" spans="1:7" s="1" customFormat="1" ht="12" x14ac:dyDescent="0.2">
      <c r="A3" s="8" t="s">
        <v>7</v>
      </c>
      <c r="B3" s="2"/>
      <c r="C3" s="3"/>
      <c r="D3" s="3"/>
      <c r="E3" s="4"/>
      <c r="F3" s="9"/>
    </row>
    <row r="4" spans="1:7" s="1" customFormat="1" ht="30.6" x14ac:dyDescent="0.2">
      <c r="A4" s="6" t="s">
        <v>2</v>
      </c>
      <c r="B4" s="6" t="s">
        <v>0</v>
      </c>
      <c r="C4" s="13" t="s">
        <v>4</v>
      </c>
      <c r="D4" s="13" t="s">
        <v>1</v>
      </c>
      <c r="E4" s="54" t="s">
        <v>6</v>
      </c>
      <c r="F4" s="12" t="s">
        <v>3</v>
      </c>
      <c r="G4" s="55" t="s">
        <v>5</v>
      </c>
    </row>
    <row r="5" spans="1:7" x14ac:dyDescent="0.2">
      <c r="A5" s="16" t="s">
        <v>81</v>
      </c>
      <c r="B5" s="17"/>
      <c r="C5" s="17"/>
      <c r="D5" s="17"/>
      <c r="E5" s="18"/>
      <c r="F5" s="19"/>
      <c r="G5" s="40"/>
    </row>
    <row r="6" spans="1:7" x14ac:dyDescent="0.2">
      <c r="A6" s="20" t="s">
        <v>41</v>
      </c>
      <c r="B6" s="21"/>
      <c r="C6" s="21"/>
      <c r="D6" s="21"/>
      <c r="E6" s="22"/>
      <c r="F6" s="23"/>
      <c r="G6" s="40"/>
    </row>
    <row r="7" spans="1:7" x14ac:dyDescent="0.2">
      <c r="A7" s="21" t="s">
        <v>83</v>
      </c>
      <c r="B7" s="21" t="s">
        <v>82</v>
      </c>
      <c r="C7" s="21" t="s">
        <v>84</v>
      </c>
      <c r="D7" s="24">
        <v>5425000</v>
      </c>
      <c r="E7" s="22">
        <v>82801.774999999994</v>
      </c>
      <c r="F7" s="23">
        <v>8.6893969370806001</v>
      </c>
      <c r="G7" s="44"/>
    </row>
    <row r="8" spans="1:7" x14ac:dyDescent="0.2">
      <c r="A8" s="21" t="s">
        <v>86</v>
      </c>
      <c r="B8" s="21" t="s">
        <v>85</v>
      </c>
      <c r="C8" s="21" t="s">
        <v>84</v>
      </c>
      <c r="D8" s="24">
        <v>8650000</v>
      </c>
      <c r="E8" s="22">
        <v>82339.350000000006</v>
      </c>
      <c r="F8" s="23">
        <v>8.64086905976602</v>
      </c>
      <c r="G8" s="44"/>
    </row>
    <row r="9" spans="1:7" x14ac:dyDescent="0.2">
      <c r="A9" s="21" t="s">
        <v>88</v>
      </c>
      <c r="B9" s="21" t="s">
        <v>87</v>
      </c>
      <c r="C9" s="21" t="s">
        <v>89</v>
      </c>
      <c r="D9" s="24">
        <v>1953285</v>
      </c>
      <c r="E9" s="22">
        <v>59058.548617499997</v>
      </c>
      <c r="F9" s="23">
        <v>6.1977315276795704</v>
      </c>
      <c r="G9" s="44"/>
    </row>
    <row r="10" spans="1:7" x14ac:dyDescent="0.2">
      <c r="A10" s="21" t="s">
        <v>94</v>
      </c>
      <c r="B10" s="21" t="s">
        <v>93</v>
      </c>
      <c r="C10" s="21" t="s">
        <v>84</v>
      </c>
      <c r="D10" s="24">
        <v>4800000</v>
      </c>
      <c r="E10" s="22">
        <v>49761.599999999999</v>
      </c>
      <c r="F10" s="23">
        <v>5.2220896789257303</v>
      </c>
      <c r="G10" s="44"/>
    </row>
    <row r="11" spans="1:7" x14ac:dyDescent="0.2">
      <c r="A11" s="21" t="s">
        <v>91</v>
      </c>
      <c r="B11" s="21" t="s">
        <v>90</v>
      </c>
      <c r="C11" s="21" t="s">
        <v>92</v>
      </c>
      <c r="D11" s="24">
        <v>3275000</v>
      </c>
      <c r="E11" s="22">
        <v>47010.987500000003</v>
      </c>
      <c r="F11" s="23">
        <v>4.9334344679402697</v>
      </c>
      <c r="G11" s="44"/>
    </row>
    <row r="12" spans="1:7" x14ac:dyDescent="0.2">
      <c r="A12" s="21" t="s">
        <v>646</v>
      </c>
      <c r="B12" s="21" t="s">
        <v>645</v>
      </c>
      <c r="C12" s="21" t="s">
        <v>99</v>
      </c>
      <c r="D12" s="24">
        <v>3700000</v>
      </c>
      <c r="E12" s="22">
        <v>43887.55</v>
      </c>
      <c r="F12" s="23">
        <v>4.6056541969779303</v>
      </c>
      <c r="G12" s="44"/>
    </row>
    <row r="13" spans="1:7" x14ac:dyDescent="0.2">
      <c r="A13" s="21" t="s">
        <v>115</v>
      </c>
      <c r="B13" s="21" t="s">
        <v>114</v>
      </c>
      <c r="C13" s="21" t="s">
        <v>116</v>
      </c>
      <c r="D13" s="24">
        <v>4500000</v>
      </c>
      <c r="E13" s="22">
        <v>41688</v>
      </c>
      <c r="F13" s="23">
        <v>4.3748286738178797</v>
      </c>
      <c r="G13" s="44"/>
    </row>
    <row r="14" spans="1:7" x14ac:dyDescent="0.2">
      <c r="A14" s="21" t="s">
        <v>98</v>
      </c>
      <c r="B14" s="21" t="s">
        <v>97</v>
      </c>
      <c r="C14" s="21" t="s">
        <v>99</v>
      </c>
      <c r="D14" s="24">
        <v>3575000</v>
      </c>
      <c r="E14" s="22">
        <v>41421.737500000003</v>
      </c>
      <c r="F14" s="23">
        <v>4.3468865125301601</v>
      </c>
      <c r="G14" s="44"/>
    </row>
    <row r="15" spans="1:7" x14ac:dyDescent="0.2">
      <c r="A15" s="21" t="s">
        <v>648</v>
      </c>
      <c r="B15" s="21" t="s">
        <v>647</v>
      </c>
      <c r="C15" s="21" t="s">
        <v>105</v>
      </c>
      <c r="D15" s="24">
        <v>1428624</v>
      </c>
      <c r="E15" s="22">
        <v>37904.251967999997</v>
      </c>
      <c r="F15" s="23">
        <v>3.9777539908180799</v>
      </c>
      <c r="G15" s="44"/>
    </row>
    <row r="16" spans="1:7" x14ac:dyDescent="0.2">
      <c r="A16" s="21" t="s">
        <v>146</v>
      </c>
      <c r="B16" s="21" t="s">
        <v>145</v>
      </c>
      <c r="C16" s="21" t="s">
        <v>110</v>
      </c>
      <c r="D16" s="24">
        <v>355000</v>
      </c>
      <c r="E16" s="22">
        <v>37667.629999999997</v>
      </c>
      <c r="F16" s="23">
        <v>3.9529223709163901</v>
      </c>
      <c r="G16" s="44"/>
    </row>
    <row r="17" spans="1:7" x14ac:dyDescent="0.2">
      <c r="A17" s="21" t="s">
        <v>107</v>
      </c>
      <c r="B17" s="21" t="s">
        <v>106</v>
      </c>
      <c r="C17" s="21" t="s">
        <v>84</v>
      </c>
      <c r="D17" s="24">
        <v>5600000</v>
      </c>
      <c r="E17" s="22">
        <v>33518.800000000003</v>
      </c>
      <c r="F17" s="23">
        <v>3.5175351984256098</v>
      </c>
      <c r="G17" s="44"/>
    </row>
    <row r="18" spans="1:7" x14ac:dyDescent="0.2">
      <c r="A18" s="21" t="s">
        <v>118</v>
      </c>
      <c r="B18" s="21" t="s">
        <v>117</v>
      </c>
      <c r="C18" s="21" t="s">
        <v>84</v>
      </c>
      <c r="D18" s="24">
        <v>2250000</v>
      </c>
      <c r="E18" s="22">
        <v>32149.125</v>
      </c>
      <c r="F18" s="23">
        <v>3.3737985484589101</v>
      </c>
      <c r="G18" s="44"/>
    </row>
    <row r="19" spans="1:7" x14ac:dyDescent="0.2">
      <c r="A19" s="21" t="s">
        <v>129</v>
      </c>
      <c r="B19" s="21" t="s">
        <v>128</v>
      </c>
      <c r="C19" s="21" t="s">
        <v>130</v>
      </c>
      <c r="D19" s="24">
        <v>22500000</v>
      </c>
      <c r="E19" s="22">
        <v>29002.5</v>
      </c>
      <c r="F19" s="23">
        <v>3.04358493121289</v>
      </c>
      <c r="G19" s="44"/>
    </row>
    <row r="20" spans="1:7" x14ac:dyDescent="0.2">
      <c r="A20" s="21" t="s">
        <v>217</v>
      </c>
      <c r="B20" s="21" t="s">
        <v>216</v>
      </c>
      <c r="C20" s="21" t="s">
        <v>218</v>
      </c>
      <c r="D20" s="24">
        <v>950000</v>
      </c>
      <c r="E20" s="22">
        <v>23423.200000000001</v>
      </c>
      <c r="F20" s="23">
        <v>2.45808115027276</v>
      </c>
      <c r="G20" s="44"/>
    </row>
    <row r="21" spans="1:7" x14ac:dyDescent="0.2">
      <c r="A21" s="21" t="s">
        <v>650</v>
      </c>
      <c r="B21" s="21" t="s">
        <v>649</v>
      </c>
      <c r="C21" s="21" t="s">
        <v>304</v>
      </c>
      <c r="D21" s="24">
        <v>24000000</v>
      </c>
      <c r="E21" s="22">
        <v>23040</v>
      </c>
      <c r="F21" s="23">
        <v>2.4178673154088401</v>
      </c>
      <c r="G21" s="44"/>
    </row>
    <row r="22" spans="1:7" x14ac:dyDescent="0.2">
      <c r="A22" s="21" t="s">
        <v>652</v>
      </c>
      <c r="B22" s="21" t="s">
        <v>651</v>
      </c>
      <c r="C22" s="21" t="s">
        <v>163</v>
      </c>
      <c r="D22" s="24">
        <v>3568295</v>
      </c>
      <c r="E22" s="22">
        <v>22744.312330000001</v>
      </c>
      <c r="F22" s="23">
        <v>2.38683721328808</v>
      </c>
      <c r="G22" s="44"/>
    </row>
    <row r="23" spans="1:7" x14ac:dyDescent="0.2">
      <c r="A23" s="21" t="s">
        <v>101</v>
      </c>
      <c r="B23" s="21" t="s">
        <v>100</v>
      </c>
      <c r="C23" s="21" t="s">
        <v>102</v>
      </c>
      <c r="D23" s="24">
        <v>930000</v>
      </c>
      <c r="E23" s="22">
        <v>21808.5</v>
      </c>
      <c r="F23" s="23">
        <v>2.2886310480943499</v>
      </c>
      <c r="G23" s="44"/>
    </row>
    <row r="24" spans="1:7" x14ac:dyDescent="0.2">
      <c r="A24" s="21" t="s">
        <v>459</v>
      </c>
      <c r="B24" s="21" t="s">
        <v>458</v>
      </c>
      <c r="C24" s="21" t="s">
        <v>423</v>
      </c>
      <c r="D24" s="24">
        <v>2957370</v>
      </c>
      <c r="E24" s="22">
        <v>20868.681404999999</v>
      </c>
      <c r="F24" s="23">
        <v>2.1900044568068502</v>
      </c>
      <c r="G24" s="44"/>
    </row>
    <row r="25" spans="1:7" x14ac:dyDescent="0.2">
      <c r="A25" s="21" t="s">
        <v>144</v>
      </c>
      <c r="B25" s="21" t="s">
        <v>143</v>
      </c>
      <c r="C25" s="21" t="s">
        <v>133</v>
      </c>
      <c r="D25" s="24">
        <v>3608254</v>
      </c>
      <c r="E25" s="22">
        <v>19235.602073999999</v>
      </c>
      <c r="F25" s="23">
        <v>2.0186255879746202</v>
      </c>
      <c r="G25" s="44"/>
    </row>
    <row r="26" spans="1:7" x14ac:dyDescent="0.2">
      <c r="A26" s="21" t="s">
        <v>619</v>
      </c>
      <c r="B26" s="21" t="s">
        <v>618</v>
      </c>
      <c r="C26" s="21" t="s">
        <v>184</v>
      </c>
      <c r="D26" s="24">
        <v>10500000</v>
      </c>
      <c r="E26" s="22">
        <v>18585</v>
      </c>
      <c r="F26" s="23">
        <v>1.9503500024684599</v>
      </c>
      <c r="G26" s="44"/>
    </row>
    <row r="27" spans="1:7" x14ac:dyDescent="0.2">
      <c r="A27" s="21" t="s">
        <v>567</v>
      </c>
      <c r="B27" s="21" t="s">
        <v>566</v>
      </c>
      <c r="C27" s="21" t="s">
        <v>105</v>
      </c>
      <c r="D27" s="24">
        <v>1078697</v>
      </c>
      <c r="E27" s="22">
        <v>18297.937211</v>
      </c>
      <c r="F27" s="23">
        <v>1.9202250139704899</v>
      </c>
      <c r="G27" s="44"/>
    </row>
    <row r="28" spans="1:7" x14ac:dyDescent="0.2">
      <c r="A28" s="21" t="s">
        <v>276</v>
      </c>
      <c r="B28" s="21" t="s">
        <v>275</v>
      </c>
      <c r="C28" s="21" t="s">
        <v>277</v>
      </c>
      <c r="D28" s="24">
        <v>3300000</v>
      </c>
      <c r="E28" s="22">
        <v>17768.849999999999</v>
      </c>
      <c r="F28" s="23">
        <v>1.8647014603907299</v>
      </c>
      <c r="G28" s="44"/>
    </row>
    <row r="29" spans="1:7" x14ac:dyDescent="0.2">
      <c r="A29" s="21" t="s">
        <v>148</v>
      </c>
      <c r="B29" s="21" t="s">
        <v>147</v>
      </c>
      <c r="C29" s="21" t="s">
        <v>149</v>
      </c>
      <c r="D29" s="24">
        <v>5700000</v>
      </c>
      <c r="E29" s="22">
        <v>17661.45</v>
      </c>
      <c r="F29" s="23">
        <v>1.8534306726444201</v>
      </c>
      <c r="G29" s="44"/>
    </row>
    <row r="30" spans="1:7" x14ac:dyDescent="0.2">
      <c r="A30" s="21" t="s">
        <v>425</v>
      </c>
      <c r="B30" s="21" t="s">
        <v>424</v>
      </c>
      <c r="C30" s="21" t="s">
        <v>414</v>
      </c>
      <c r="D30" s="24">
        <v>767769</v>
      </c>
      <c r="E30" s="22">
        <v>16280.1577605</v>
      </c>
      <c r="F30" s="23">
        <v>1.7084748844970701</v>
      </c>
      <c r="G30" s="44"/>
    </row>
    <row r="31" spans="1:7" x14ac:dyDescent="0.2">
      <c r="A31" s="21" t="s">
        <v>654</v>
      </c>
      <c r="B31" s="21" t="s">
        <v>653</v>
      </c>
      <c r="C31" s="21" t="s">
        <v>154</v>
      </c>
      <c r="D31" s="24">
        <v>650000</v>
      </c>
      <c r="E31" s="22">
        <v>15477.8</v>
      </c>
      <c r="F31" s="23">
        <v>1.62427372979319</v>
      </c>
      <c r="G31" s="44"/>
    </row>
    <row r="32" spans="1:7" x14ac:dyDescent="0.2">
      <c r="A32" s="21" t="s">
        <v>138</v>
      </c>
      <c r="B32" s="21" t="s">
        <v>137</v>
      </c>
      <c r="C32" s="21" t="s">
        <v>139</v>
      </c>
      <c r="D32" s="24">
        <v>14191455</v>
      </c>
      <c r="E32" s="22">
        <v>14404.326825</v>
      </c>
      <c r="F32" s="23">
        <v>1.5116211384823901</v>
      </c>
      <c r="G32" s="44"/>
    </row>
    <row r="33" spans="1:9" x14ac:dyDescent="0.2">
      <c r="A33" s="21" t="s">
        <v>379</v>
      </c>
      <c r="B33" s="21" t="s">
        <v>378</v>
      </c>
      <c r="C33" s="21" t="s">
        <v>92</v>
      </c>
      <c r="D33" s="24">
        <v>251887</v>
      </c>
      <c r="E33" s="22">
        <v>12857.445971499999</v>
      </c>
      <c r="F33" s="23">
        <v>1.3492881238769501</v>
      </c>
      <c r="G33" s="44"/>
    </row>
    <row r="34" spans="1:9" x14ac:dyDescent="0.2">
      <c r="A34" s="21" t="s">
        <v>635</v>
      </c>
      <c r="B34" s="21" t="s">
        <v>634</v>
      </c>
      <c r="C34" s="21" t="s">
        <v>149</v>
      </c>
      <c r="D34" s="24">
        <v>1412047</v>
      </c>
      <c r="E34" s="22">
        <v>9782.6616159999994</v>
      </c>
      <c r="F34" s="23">
        <v>1.02661361888156</v>
      </c>
      <c r="G34" s="44"/>
    </row>
    <row r="35" spans="1:9" x14ac:dyDescent="0.2">
      <c r="A35" s="21" t="s">
        <v>177</v>
      </c>
      <c r="B35" s="21" t="s">
        <v>176</v>
      </c>
      <c r="C35" s="21" t="s">
        <v>178</v>
      </c>
      <c r="D35" s="24">
        <v>868543</v>
      </c>
      <c r="E35" s="22">
        <v>6646.5253075000001</v>
      </c>
      <c r="F35" s="23">
        <v>0.69750070755390503</v>
      </c>
      <c r="G35" s="44"/>
    </row>
    <row r="36" spans="1:9" x14ac:dyDescent="0.2">
      <c r="A36" s="21" t="s">
        <v>656</v>
      </c>
      <c r="B36" s="21" t="s">
        <v>655</v>
      </c>
      <c r="C36" s="21" t="s">
        <v>89</v>
      </c>
      <c r="D36" s="24">
        <v>1983258</v>
      </c>
      <c r="E36" s="22">
        <v>4289.7870540000004</v>
      </c>
      <c r="F36" s="23">
        <v>0.45017950989282102</v>
      </c>
      <c r="G36" s="44"/>
    </row>
    <row r="37" spans="1:9" x14ac:dyDescent="0.2">
      <c r="A37" s="20" t="s">
        <v>25</v>
      </c>
      <c r="B37" s="20"/>
      <c r="C37" s="20"/>
      <c r="D37" s="20"/>
      <c r="E37" s="25">
        <f>SUM(E7:E36)</f>
        <v>901384.09314000001</v>
      </c>
      <c r="F37" s="26">
        <f>SUM(F7:F36)</f>
        <v>94.593191728847515</v>
      </c>
      <c r="G37" s="44"/>
      <c r="H37" s="14"/>
      <c r="I37" s="14"/>
    </row>
    <row r="38" spans="1:9" x14ac:dyDescent="0.2">
      <c r="A38" s="21"/>
      <c r="B38" s="21"/>
      <c r="C38" s="21"/>
      <c r="D38" s="21"/>
      <c r="E38" s="22"/>
      <c r="F38" s="23"/>
      <c r="G38" s="44"/>
    </row>
    <row r="39" spans="1:9" x14ac:dyDescent="0.2">
      <c r="A39" s="20" t="s">
        <v>43</v>
      </c>
      <c r="B39" s="21"/>
      <c r="C39" s="21"/>
      <c r="D39" s="21"/>
      <c r="E39" s="22"/>
      <c r="F39" s="23"/>
      <c r="G39" s="44"/>
    </row>
    <row r="40" spans="1:9" x14ac:dyDescent="0.2">
      <c r="A40" s="20" t="s">
        <v>57</v>
      </c>
      <c r="B40" s="21"/>
      <c r="C40" s="21"/>
      <c r="D40" s="21"/>
      <c r="E40" s="22"/>
      <c r="F40" s="23"/>
      <c r="G40" s="44"/>
    </row>
    <row r="41" spans="1:9" x14ac:dyDescent="0.2">
      <c r="A41" s="21" t="s">
        <v>80</v>
      </c>
      <c r="B41" s="21" t="s">
        <v>79</v>
      </c>
      <c r="C41" s="21" t="s">
        <v>65</v>
      </c>
      <c r="D41" s="24">
        <v>2500000</v>
      </c>
      <c r="E41" s="22">
        <v>2459.44</v>
      </c>
      <c r="F41" s="23">
        <v>0.25809894054727101</v>
      </c>
      <c r="G41" s="44">
        <f>0.067634*100</f>
        <v>6.7633999999999999</v>
      </c>
    </row>
    <row r="42" spans="1:9" x14ac:dyDescent="0.2">
      <c r="A42" s="21" t="s">
        <v>550</v>
      </c>
      <c r="B42" s="21" t="s">
        <v>1288</v>
      </c>
      <c r="C42" s="21" t="s">
        <v>65</v>
      </c>
      <c r="D42" s="24">
        <v>1562500</v>
      </c>
      <c r="E42" s="22">
        <v>1551.39375</v>
      </c>
      <c r="F42" s="23">
        <v>0.16280660770202099</v>
      </c>
      <c r="G42" s="44">
        <f>0.067*100</f>
        <v>6.7</v>
      </c>
    </row>
    <row r="43" spans="1:9" x14ac:dyDescent="0.2">
      <c r="A43" s="21" t="s">
        <v>551</v>
      </c>
      <c r="B43" s="21" t="s">
        <v>1289</v>
      </c>
      <c r="C43" s="21" t="s">
        <v>65</v>
      </c>
      <c r="D43" s="24">
        <v>937500</v>
      </c>
      <c r="E43" s="22">
        <v>930.83624999999995</v>
      </c>
      <c r="F43" s="23">
        <v>9.7683964621212496E-2</v>
      </c>
      <c r="G43" s="44">
        <f>0.067*100</f>
        <v>6.7</v>
      </c>
    </row>
    <row r="44" spans="1:9" x14ac:dyDescent="0.2">
      <c r="A44" s="20" t="s">
        <v>25</v>
      </c>
      <c r="B44" s="20"/>
      <c r="C44" s="20"/>
      <c r="D44" s="20"/>
      <c r="E44" s="25">
        <f>SUM(E40:E43)</f>
        <v>4941.67</v>
      </c>
      <c r="F44" s="26">
        <f>SUM(F40:F43)</f>
        <v>0.51858951287050448</v>
      </c>
      <c r="G44" s="44"/>
      <c r="H44" s="14"/>
      <c r="I44" s="14"/>
    </row>
    <row r="45" spans="1:9" x14ac:dyDescent="0.2">
      <c r="A45" s="21"/>
      <c r="B45" s="21"/>
      <c r="C45" s="21"/>
      <c r="D45" s="21"/>
      <c r="E45" s="22"/>
      <c r="F45" s="23"/>
      <c r="G45" s="44"/>
    </row>
    <row r="46" spans="1:9" x14ac:dyDescent="0.2">
      <c r="A46" s="20" t="s">
        <v>26</v>
      </c>
      <c r="B46" s="20"/>
      <c r="C46" s="20"/>
      <c r="D46" s="20"/>
      <c r="E46" s="25">
        <f>E37+E44</f>
        <v>906325.76314000005</v>
      </c>
      <c r="F46" s="26">
        <f>F37+F44</f>
        <v>95.11178124171802</v>
      </c>
      <c r="G46" s="44"/>
      <c r="H46" s="14"/>
      <c r="I46" s="14"/>
    </row>
    <row r="47" spans="1:9" x14ac:dyDescent="0.2">
      <c r="A47" s="20"/>
      <c r="B47" s="20"/>
      <c r="C47" s="20"/>
      <c r="D47" s="20"/>
      <c r="E47" s="25"/>
      <c r="F47" s="26"/>
      <c r="G47" s="44"/>
      <c r="H47" s="14"/>
      <c r="I47" s="14"/>
    </row>
    <row r="48" spans="1:9" x14ac:dyDescent="0.2">
      <c r="A48" s="20" t="s">
        <v>28</v>
      </c>
      <c r="B48" s="20"/>
      <c r="C48" s="20"/>
      <c r="D48" s="20"/>
      <c r="E48" s="25">
        <f>E50-(E37+E44)</f>
        <v>46580.124340599985</v>
      </c>
      <c r="F48" s="26">
        <f>F50-(F37+F44)</f>
        <v>4.8882187582819796</v>
      </c>
      <c r="G48" s="44"/>
      <c r="H48" s="14"/>
      <c r="I48" s="14"/>
    </row>
    <row r="49" spans="1:9" x14ac:dyDescent="0.2">
      <c r="A49" s="20"/>
      <c r="B49" s="20"/>
      <c r="C49" s="20"/>
      <c r="D49" s="20"/>
      <c r="E49" s="25"/>
      <c r="F49" s="26"/>
      <c r="G49" s="44"/>
      <c r="H49" s="14"/>
      <c r="I49" s="14"/>
    </row>
    <row r="50" spans="1:9" x14ac:dyDescent="0.2">
      <c r="A50" s="27" t="s">
        <v>27</v>
      </c>
      <c r="B50" s="27"/>
      <c r="C50" s="27"/>
      <c r="D50" s="27"/>
      <c r="E50" s="28">
        <v>952905.88748060004</v>
      </c>
      <c r="F50" s="29">
        <v>100</v>
      </c>
      <c r="G50" s="93"/>
      <c r="H50" s="14"/>
      <c r="I50" s="14"/>
    </row>
    <row r="51" spans="1:9" x14ac:dyDescent="0.2">
      <c r="A51" s="7" t="s">
        <v>1292</v>
      </c>
    </row>
    <row r="53" spans="1:9" x14ac:dyDescent="0.2">
      <c r="A53" s="14" t="s">
        <v>31</v>
      </c>
    </row>
    <row r="54" spans="1:9" x14ac:dyDescent="0.2">
      <c r="A54" s="14" t="s">
        <v>32</v>
      </c>
    </row>
    <row r="55" spans="1:9" x14ac:dyDescent="0.2">
      <c r="A55" s="14" t="s">
        <v>33</v>
      </c>
      <c r="B55" s="14"/>
      <c r="C55" s="30" t="s">
        <v>34</v>
      </c>
      <c r="D55" s="14" t="s">
        <v>845</v>
      </c>
    </row>
    <row r="56" spans="1:9" x14ac:dyDescent="0.2">
      <c r="A56" s="7" t="s">
        <v>69</v>
      </c>
      <c r="C56" s="31">
        <v>67.290599999999998</v>
      </c>
      <c r="D56" s="31">
        <v>80.447900000000004</v>
      </c>
    </row>
    <row r="57" spans="1:9" x14ac:dyDescent="0.2">
      <c r="A57" s="7" t="s">
        <v>77</v>
      </c>
      <c r="C57" s="31">
        <v>28.6922</v>
      </c>
      <c r="D57" s="31">
        <v>31.4953</v>
      </c>
    </row>
    <row r="58" spans="1:9" x14ac:dyDescent="0.2">
      <c r="A58" s="7" t="s">
        <v>70</v>
      </c>
      <c r="C58" s="31">
        <v>74.375600000000006</v>
      </c>
      <c r="D58" s="31">
        <v>89.323999999999998</v>
      </c>
    </row>
    <row r="59" spans="1:9" x14ac:dyDescent="0.2">
      <c r="A59" s="7" t="s">
        <v>78</v>
      </c>
      <c r="C59" s="31">
        <v>33.447299999999998</v>
      </c>
      <c r="D59" s="31">
        <v>36.848500000000001</v>
      </c>
    </row>
    <row r="60" spans="1:9" x14ac:dyDescent="0.2">
      <c r="C60" s="31"/>
      <c r="D60" s="31"/>
    </row>
    <row r="61" spans="1:9" x14ac:dyDescent="0.2">
      <c r="A61" s="57" t="s">
        <v>1329</v>
      </c>
      <c r="C61" s="31"/>
      <c r="D61" s="31"/>
    </row>
    <row r="63" spans="1:9" x14ac:dyDescent="0.2">
      <c r="A63" s="14" t="s">
        <v>36</v>
      </c>
    </row>
    <row r="64" spans="1:9" x14ac:dyDescent="0.2">
      <c r="A64" s="112" t="s">
        <v>59</v>
      </c>
      <c r="B64" s="113"/>
      <c r="C64" s="35" t="s">
        <v>60</v>
      </c>
    </row>
    <row r="65" spans="1:4" x14ac:dyDescent="0.2">
      <c r="A65" s="108" t="s">
        <v>77</v>
      </c>
      <c r="B65" s="109"/>
      <c r="C65" s="36">
        <v>2.75</v>
      </c>
    </row>
    <row r="66" spans="1:4" x14ac:dyDescent="0.2">
      <c r="A66" s="108" t="s">
        <v>78</v>
      </c>
      <c r="B66" s="109"/>
      <c r="C66" s="36">
        <v>3.25</v>
      </c>
    </row>
    <row r="67" spans="1:4" x14ac:dyDescent="0.2">
      <c r="A67" s="7" t="s">
        <v>61</v>
      </c>
    </row>
    <row r="68" spans="1:4" x14ac:dyDescent="0.2">
      <c r="A68" s="7" t="s">
        <v>35</v>
      </c>
    </row>
    <row r="70" spans="1:4" x14ac:dyDescent="0.2">
      <c r="A70" s="14" t="s">
        <v>38</v>
      </c>
      <c r="D70" s="32">
        <v>0.15575032653579199</v>
      </c>
    </row>
    <row r="71" spans="1:4" x14ac:dyDescent="0.2">
      <c r="A71" s="14"/>
      <c r="D71" s="32"/>
    </row>
    <row r="72" spans="1:4" x14ac:dyDescent="0.2">
      <c r="A72" s="117" t="s">
        <v>839</v>
      </c>
      <c r="B72" s="117"/>
      <c r="C72" s="117"/>
      <c r="D72" s="30" t="s">
        <v>37</v>
      </c>
    </row>
    <row r="73" spans="1:4" x14ac:dyDescent="0.2">
      <c r="A73" s="95"/>
      <c r="B73" s="95"/>
      <c r="C73" s="95"/>
      <c r="D73" s="30"/>
    </row>
    <row r="74" spans="1:4" x14ac:dyDescent="0.2">
      <c r="A74" s="128" t="s">
        <v>1337</v>
      </c>
      <c r="B74" s="95"/>
      <c r="C74" s="95"/>
      <c r="D74" s="30"/>
    </row>
    <row r="75" spans="1:4" x14ac:dyDescent="0.2">
      <c r="A75" s="95"/>
      <c r="B75" s="95"/>
      <c r="C75" s="95"/>
      <c r="D75" s="30"/>
    </row>
    <row r="76" spans="1:4" x14ac:dyDescent="0.2">
      <c r="A76" s="100" t="s">
        <v>1333</v>
      </c>
      <c r="B76" s="100" t="s">
        <v>1334</v>
      </c>
      <c r="C76" s="100" t="s">
        <v>1335</v>
      </c>
      <c r="D76" s="101" t="s">
        <v>3</v>
      </c>
    </row>
    <row r="77" spans="1:4" x14ac:dyDescent="0.2">
      <c r="A77" s="102" t="s">
        <v>379</v>
      </c>
      <c r="B77" s="107">
        <v>20000</v>
      </c>
      <c r="C77" s="103">
        <v>1020.89</v>
      </c>
      <c r="D77" s="104">
        <f>C77/$E$50</f>
        <v>1.0713439946300931E-3</v>
      </c>
    </row>
    <row r="78" spans="1:4" x14ac:dyDescent="0.2">
      <c r="A78" s="102" t="s">
        <v>144</v>
      </c>
      <c r="B78" s="107">
        <v>150000</v>
      </c>
      <c r="C78" s="103">
        <v>799.65</v>
      </c>
      <c r="D78" s="104">
        <f t="shared" ref="D78" si="0">C78/$E$50</f>
        <v>8.3916996474248334E-4</v>
      </c>
    </row>
    <row r="79" spans="1:4" x14ac:dyDescent="0.2">
      <c r="A79" s="95"/>
      <c r="B79" s="95"/>
      <c r="C79" s="95"/>
      <c r="D79" s="30"/>
    </row>
    <row r="80" spans="1:4" x14ac:dyDescent="0.2">
      <c r="A80" s="14" t="s">
        <v>810</v>
      </c>
    </row>
    <row r="81" spans="1:1" x14ac:dyDescent="0.2">
      <c r="A81" s="50"/>
    </row>
    <row r="82" spans="1:1" x14ac:dyDescent="0.2">
      <c r="A82" s="51" t="s">
        <v>808</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821</v>
      </c>
    </row>
    <row r="97" spans="1:1" x14ac:dyDescent="0.2">
      <c r="A97" s="53"/>
    </row>
    <row r="98" spans="1:1" x14ac:dyDescent="0.2">
      <c r="A98" s="51" t="s">
        <v>1048</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5">
    <mergeCell ref="A64:B64"/>
    <mergeCell ref="A65:B65"/>
    <mergeCell ref="A66:B66"/>
    <mergeCell ref="A72:C72"/>
    <mergeCell ref="A1:G1"/>
  </mergeCells>
  <conditionalFormatting sqref="F2:F3 F5:F112">
    <cfRule type="cellIs" dxfId="38" priority="3" stopIfTrue="1" operator="between">
      <formula>0.009</formula>
      <formula>-0.009</formula>
    </cfRule>
  </conditionalFormatting>
  <conditionalFormatting sqref="G25:G54">
    <cfRule type="cellIs" dxfId="37"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view="pageBreakPreview" zoomScaleNormal="100" zoomScaleSheetLayoutView="100" workbookViewId="0">
      <selection sqref="A1:G1"/>
    </sheetView>
  </sheetViews>
  <sheetFormatPr defaultColWidth="9.109375" defaultRowHeight="10.199999999999999" x14ac:dyDescent="0.2"/>
  <cols>
    <col min="1" max="1" width="37.5546875" style="7" bestFit="1" customWidth="1"/>
    <col min="2" max="2" width="20" style="7" bestFit="1" customWidth="1"/>
    <col min="3" max="3" width="24.6640625" style="7" bestFit="1" customWidth="1"/>
    <col min="4" max="4" width="15.44140625" style="7" bestFit="1" customWidth="1"/>
    <col min="5" max="5" width="20.5546875" style="10" customWidth="1"/>
    <col min="6" max="6" width="13.5546875" style="11" bestFit="1" customWidth="1"/>
    <col min="7" max="7" width="7.88671875" style="10" customWidth="1"/>
    <col min="8" max="16384" width="9.109375" style="7"/>
  </cols>
  <sheetData>
    <row r="1" spans="1:9" s="1" customFormat="1" ht="13.8" x14ac:dyDescent="0.2">
      <c r="A1" s="110" t="s">
        <v>924</v>
      </c>
      <c r="B1" s="111"/>
      <c r="C1" s="111"/>
      <c r="D1" s="111"/>
      <c r="E1" s="111"/>
      <c r="F1" s="111"/>
      <c r="G1" s="111"/>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849</v>
      </c>
      <c r="D4" s="13" t="s">
        <v>1</v>
      </c>
      <c r="E4" s="58" t="s">
        <v>6</v>
      </c>
      <c r="F4" s="12" t="s">
        <v>3</v>
      </c>
      <c r="G4" s="12" t="s">
        <v>5</v>
      </c>
    </row>
    <row r="5" spans="1:9" x14ac:dyDescent="0.2">
      <c r="A5" s="16" t="s">
        <v>43</v>
      </c>
      <c r="B5" s="17"/>
      <c r="C5" s="17"/>
      <c r="D5" s="17"/>
      <c r="E5" s="18"/>
      <c r="F5" s="19"/>
      <c r="G5" s="18"/>
    </row>
    <row r="6" spans="1:9" x14ac:dyDescent="0.2">
      <c r="A6" s="20" t="s">
        <v>57</v>
      </c>
      <c r="B6" s="21"/>
      <c r="C6" s="21"/>
      <c r="D6" s="21"/>
      <c r="E6" s="22"/>
      <c r="F6" s="23"/>
      <c r="G6" s="22"/>
    </row>
    <row r="7" spans="1:9" x14ac:dyDescent="0.2">
      <c r="A7" s="21" t="s">
        <v>903</v>
      </c>
      <c r="B7" s="21" t="s">
        <v>1286</v>
      </c>
      <c r="C7" s="21" t="s">
        <v>65</v>
      </c>
      <c r="D7" s="24">
        <v>450000</v>
      </c>
      <c r="E7" s="22">
        <v>449.67509999999999</v>
      </c>
      <c r="F7" s="23">
        <v>1.2344517799572501</v>
      </c>
      <c r="G7" s="22">
        <v>6.593</v>
      </c>
    </row>
    <row r="8" spans="1:9" x14ac:dyDescent="0.2">
      <c r="A8" s="21" t="s">
        <v>902</v>
      </c>
      <c r="B8" s="21" t="s">
        <v>1287</v>
      </c>
      <c r="C8" s="21" t="s">
        <v>65</v>
      </c>
      <c r="D8" s="24">
        <v>400000</v>
      </c>
      <c r="E8" s="22">
        <v>398.68279999999999</v>
      </c>
      <c r="F8" s="23">
        <v>1.0944672989416999</v>
      </c>
      <c r="G8" s="22">
        <v>6.6994999999999996</v>
      </c>
    </row>
    <row r="9" spans="1:9" x14ac:dyDescent="0.2">
      <c r="A9" s="20" t="s">
        <v>25</v>
      </c>
      <c r="B9" s="20"/>
      <c r="C9" s="20"/>
      <c r="D9" s="20"/>
      <c r="E9" s="25">
        <f>SUM(E6:E8)</f>
        <v>848.35789999999997</v>
      </c>
      <c r="F9" s="26">
        <f>SUM(F6:F8)</f>
        <v>2.32891907889895</v>
      </c>
      <c r="G9" s="25"/>
      <c r="H9" s="14"/>
      <c r="I9" s="14"/>
    </row>
    <row r="10" spans="1:9" x14ac:dyDescent="0.2">
      <c r="A10" s="21"/>
      <c r="B10" s="21"/>
      <c r="C10" s="21"/>
      <c r="D10" s="21"/>
      <c r="E10" s="22"/>
      <c r="F10" s="23"/>
      <c r="G10" s="22"/>
    </row>
    <row r="11" spans="1:9" x14ac:dyDescent="0.2">
      <c r="A11" s="20" t="s">
        <v>26</v>
      </c>
      <c r="B11" s="20"/>
      <c r="C11" s="20"/>
      <c r="D11" s="20"/>
      <c r="E11" s="25">
        <f>E9</f>
        <v>848.35789999999997</v>
      </c>
      <c r="F11" s="26">
        <f>F9</f>
        <v>2.32891907889895</v>
      </c>
      <c r="G11" s="25"/>
      <c r="H11" s="14"/>
      <c r="I11" s="14"/>
    </row>
    <row r="12" spans="1:9" x14ac:dyDescent="0.2">
      <c r="A12" s="20"/>
      <c r="B12" s="20"/>
      <c r="C12" s="20"/>
      <c r="D12" s="20"/>
      <c r="E12" s="25"/>
      <c r="F12" s="26"/>
      <c r="G12" s="25"/>
      <c r="H12" s="14"/>
      <c r="I12" s="14"/>
    </row>
    <row r="13" spans="1:9" x14ac:dyDescent="0.2">
      <c r="A13" s="20" t="s">
        <v>28</v>
      </c>
      <c r="B13" s="20"/>
      <c r="C13" s="20"/>
      <c r="D13" s="20"/>
      <c r="E13" s="25">
        <f>E15-(E9)</f>
        <v>35578.7514696</v>
      </c>
      <c r="F13" s="26">
        <f>F15-(F9)</f>
        <v>97.671080921101051</v>
      </c>
      <c r="G13" s="25"/>
      <c r="H13" s="14"/>
      <c r="I13" s="14"/>
    </row>
    <row r="14" spans="1:9" x14ac:dyDescent="0.2">
      <c r="A14" s="20"/>
      <c r="B14" s="20"/>
      <c r="C14" s="20"/>
      <c r="D14" s="20"/>
      <c r="E14" s="25"/>
      <c r="F14" s="26"/>
      <c r="G14" s="25"/>
      <c r="H14" s="14"/>
      <c r="I14" s="14"/>
    </row>
    <row r="15" spans="1:9" x14ac:dyDescent="0.2">
      <c r="A15" s="27" t="s">
        <v>27</v>
      </c>
      <c r="B15" s="27"/>
      <c r="C15" s="27"/>
      <c r="D15" s="27"/>
      <c r="E15" s="28">
        <v>36427.109369600003</v>
      </c>
      <c r="F15" s="29">
        <v>100</v>
      </c>
      <c r="G15" s="28"/>
      <c r="H15" s="14"/>
      <c r="I15" s="14"/>
    </row>
    <row r="16" spans="1:9" x14ac:dyDescent="0.2">
      <c r="A16" s="7" t="s">
        <v>1292</v>
      </c>
    </row>
    <row r="18" spans="1:4" x14ac:dyDescent="0.2">
      <c r="A18" s="14" t="s">
        <v>31</v>
      </c>
    </row>
    <row r="19" spans="1:4" x14ac:dyDescent="0.2">
      <c r="A19" s="14" t="s">
        <v>32</v>
      </c>
    </row>
    <row r="20" spans="1:4" x14ac:dyDescent="0.2">
      <c r="A20" s="14" t="s">
        <v>33</v>
      </c>
      <c r="B20" s="14"/>
      <c r="C20" s="30" t="s">
        <v>34</v>
      </c>
      <c r="D20" s="30" t="s">
        <v>1313</v>
      </c>
    </row>
    <row r="21" spans="1:4" x14ac:dyDescent="0.2">
      <c r="A21" s="7" t="s">
        <v>69</v>
      </c>
      <c r="C21" s="31">
        <v>1167.7012999999999</v>
      </c>
      <c r="D21" s="98">
        <v>1205.5463</v>
      </c>
    </row>
    <row r="22" spans="1:4" x14ac:dyDescent="0.2">
      <c r="A22" s="7" t="s">
        <v>925</v>
      </c>
      <c r="C22" s="31">
        <v>1000</v>
      </c>
      <c r="D22" s="98" t="s">
        <v>1314</v>
      </c>
    </row>
    <row r="23" spans="1:4" x14ac:dyDescent="0.2">
      <c r="A23" s="7" t="s">
        <v>926</v>
      </c>
      <c r="C23" s="31">
        <v>1000.9055</v>
      </c>
      <c r="D23" s="98" t="s">
        <v>1315</v>
      </c>
    </row>
    <row r="24" spans="1:4" x14ac:dyDescent="0.2">
      <c r="A24" s="7" t="s">
        <v>70</v>
      </c>
      <c r="C24" s="31">
        <v>1170.1615999999999</v>
      </c>
      <c r="D24" s="98">
        <v>1208.3920000000001</v>
      </c>
    </row>
    <row r="25" spans="1:4" x14ac:dyDescent="0.2">
      <c r="A25" s="7" t="s">
        <v>927</v>
      </c>
      <c r="C25" s="31">
        <v>1000</v>
      </c>
      <c r="D25" s="98" t="s">
        <v>1316</v>
      </c>
    </row>
    <row r="26" spans="1:4" x14ac:dyDescent="0.2">
      <c r="A26" s="7" t="s">
        <v>928</v>
      </c>
      <c r="C26" s="31">
        <v>1000.9112</v>
      </c>
      <c r="D26" s="98" t="s">
        <v>1317</v>
      </c>
    </row>
    <row r="27" spans="1:4" x14ac:dyDescent="0.2">
      <c r="A27" s="7" t="s">
        <v>929</v>
      </c>
      <c r="C27" s="31">
        <v>10.6206</v>
      </c>
      <c r="D27" s="98" t="s">
        <v>1318</v>
      </c>
    </row>
    <row r="28" spans="1:4" x14ac:dyDescent="0.2">
      <c r="A28" s="7" t="s">
        <v>930</v>
      </c>
      <c r="C28" s="31">
        <v>10.6206</v>
      </c>
      <c r="D28" s="98" t="s">
        <v>1318</v>
      </c>
    </row>
    <row r="29" spans="1:4" x14ac:dyDescent="0.2">
      <c r="A29" s="7" t="s">
        <v>931</v>
      </c>
      <c r="C29" s="31">
        <v>10</v>
      </c>
      <c r="D29" s="98" t="s">
        <v>1319</v>
      </c>
    </row>
    <row r="30" spans="1:4" x14ac:dyDescent="0.2">
      <c r="A30" s="7" t="s">
        <v>932</v>
      </c>
      <c r="C30" s="31">
        <v>10</v>
      </c>
      <c r="D30" s="98" t="s">
        <v>1319</v>
      </c>
    </row>
    <row r="31" spans="1:4" x14ac:dyDescent="0.2">
      <c r="C31" s="31"/>
      <c r="D31" s="31"/>
    </row>
    <row r="32" spans="1:4" x14ac:dyDescent="0.2">
      <c r="A32" s="57" t="s">
        <v>1329</v>
      </c>
      <c r="C32" s="31"/>
      <c r="D32" s="31"/>
    </row>
    <row r="34" spans="1:5" x14ac:dyDescent="0.2">
      <c r="A34" s="14" t="s">
        <v>36</v>
      </c>
    </row>
    <row r="35" spans="1:5" x14ac:dyDescent="0.2">
      <c r="A35" s="112" t="s">
        <v>59</v>
      </c>
      <c r="B35" s="113"/>
      <c r="C35" s="35" t="s">
        <v>60</v>
      </c>
    </row>
    <row r="36" spans="1:5" x14ac:dyDescent="0.2">
      <c r="A36" s="108" t="s">
        <v>925</v>
      </c>
      <c r="B36" s="109"/>
      <c r="C36" s="36">
        <v>31.709057130000001</v>
      </c>
    </row>
    <row r="37" spans="1:5" x14ac:dyDescent="0.2">
      <c r="A37" s="108" t="s">
        <v>926</v>
      </c>
      <c r="B37" s="109"/>
      <c r="C37" s="36">
        <v>31.85611741</v>
      </c>
    </row>
    <row r="38" spans="1:5" x14ac:dyDescent="0.2">
      <c r="A38" s="108" t="s">
        <v>927</v>
      </c>
      <c r="B38" s="109"/>
      <c r="C38" s="36">
        <v>32.071365659999998</v>
      </c>
    </row>
    <row r="39" spans="1:5" x14ac:dyDescent="0.2">
      <c r="A39" s="108" t="s">
        <v>928</v>
      </c>
      <c r="B39" s="109"/>
      <c r="C39" s="36">
        <v>32.012080040000001</v>
      </c>
    </row>
    <row r="40" spans="1:5" x14ac:dyDescent="0.2">
      <c r="A40" s="7" t="s">
        <v>61</v>
      </c>
    </row>
    <row r="41" spans="1:5" x14ac:dyDescent="0.2">
      <c r="A41" s="7" t="s">
        <v>35</v>
      </c>
    </row>
    <row r="43" spans="1:5" x14ac:dyDescent="0.2">
      <c r="A43" s="14" t="s">
        <v>918</v>
      </c>
      <c r="D43" s="33">
        <v>7.3680703769613497E-4</v>
      </c>
      <c r="E43" s="10" t="s">
        <v>39</v>
      </c>
    </row>
    <row r="45" spans="1:5" ht="23.25" customHeight="1" x14ac:dyDescent="0.3">
      <c r="A45" s="114" t="s">
        <v>839</v>
      </c>
      <c r="B45" s="115"/>
      <c r="C45" s="115"/>
      <c r="D45" s="30" t="s">
        <v>37</v>
      </c>
    </row>
    <row r="47" spans="1:5" x14ac:dyDescent="0.2">
      <c r="A47" s="14" t="s">
        <v>919</v>
      </c>
    </row>
    <row r="49" spans="1:1" x14ac:dyDescent="0.2">
      <c r="A49" s="51" t="s">
        <v>808</v>
      </c>
    </row>
    <row r="50" spans="1:1" x14ac:dyDescent="0.2">
      <c r="A50" s="52"/>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1" t="s">
        <v>933</v>
      </c>
    </row>
    <row r="64" spans="1:1" x14ac:dyDescent="0.2">
      <c r="A64" s="53"/>
    </row>
    <row r="65" spans="1:1" x14ac:dyDescent="0.2">
      <c r="A65" s="51" t="s">
        <v>809</v>
      </c>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2"/>
    </row>
  </sheetData>
  <mergeCells count="7">
    <mergeCell ref="A45:C45"/>
    <mergeCell ref="A1:G1"/>
    <mergeCell ref="A35:B35"/>
    <mergeCell ref="A36:B36"/>
    <mergeCell ref="A37:B37"/>
    <mergeCell ref="A38:B38"/>
    <mergeCell ref="A39:B39"/>
  </mergeCells>
  <conditionalFormatting sqref="F2:F3 F5:F65537">
    <cfRule type="cellIs" dxfId="65" priority="1" stopIfTrue="1" operator="between">
      <formula>0.009</formula>
      <formula>-0.009</formula>
    </cfRule>
  </conditionalFormatting>
  <pageMargins left="0.7" right="0.7" top="0.75" bottom="0.75" header="0.3" footer="0.3"/>
  <pageSetup paperSize="9" scale="55"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8"/>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26.88671875" style="7" bestFit="1" customWidth="1"/>
    <col min="3" max="3" width="35.44140625" style="7" bestFit="1" customWidth="1"/>
    <col min="4" max="4" width="15.44140625" style="7" bestFit="1" customWidth="1"/>
    <col min="5" max="5" width="23.109375" style="10" customWidth="1"/>
    <col min="6" max="6" width="13.5546875" style="11" bestFit="1" customWidth="1"/>
    <col min="7" max="16384" width="9.109375" style="7"/>
  </cols>
  <sheetData>
    <row r="1" spans="1:7" s="1" customFormat="1" ht="15" customHeight="1" x14ac:dyDescent="0.2">
      <c r="A1" s="110" t="s">
        <v>843</v>
      </c>
      <c r="B1" s="111"/>
      <c r="C1" s="111"/>
      <c r="D1" s="111"/>
      <c r="E1" s="111"/>
      <c r="F1" s="111"/>
    </row>
    <row r="2" spans="1:7" s="1" customFormat="1" ht="11.4" x14ac:dyDescent="0.2">
      <c r="E2" s="5"/>
      <c r="F2" s="9"/>
    </row>
    <row r="3" spans="1:7" s="1" customFormat="1" ht="12" x14ac:dyDescent="0.2">
      <c r="A3" s="8" t="s">
        <v>7</v>
      </c>
      <c r="B3" s="2"/>
      <c r="C3" s="3"/>
      <c r="D3" s="3"/>
      <c r="E3" s="4"/>
      <c r="F3" s="9"/>
    </row>
    <row r="4" spans="1:7" s="1" customFormat="1" ht="30.6" x14ac:dyDescent="0.2">
      <c r="A4" s="6" t="s">
        <v>2</v>
      </c>
      <c r="B4" s="6" t="s">
        <v>0</v>
      </c>
      <c r="C4" s="13" t="s">
        <v>4</v>
      </c>
      <c r="D4" s="13" t="s">
        <v>1</v>
      </c>
      <c r="E4" s="54" t="s">
        <v>6</v>
      </c>
      <c r="F4" s="12" t="s">
        <v>3</v>
      </c>
      <c r="G4" s="55" t="s">
        <v>5</v>
      </c>
    </row>
    <row r="5" spans="1:7" x14ac:dyDescent="0.2">
      <c r="A5" s="16" t="s">
        <v>81</v>
      </c>
      <c r="B5" s="17"/>
      <c r="C5" s="17"/>
      <c r="D5" s="17"/>
      <c r="E5" s="18"/>
      <c r="F5" s="19"/>
      <c r="G5" s="44"/>
    </row>
    <row r="6" spans="1:7" x14ac:dyDescent="0.2">
      <c r="A6" s="20" t="s">
        <v>41</v>
      </c>
      <c r="B6" s="21"/>
      <c r="C6" s="21"/>
      <c r="D6" s="21"/>
      <c r="E6" s="22"/>
      <c r="F6" s="23"/>
      <c r="G6" s="44"/>
    </row>
    <row r="7" spans="1:7" x14ac:dyDescent="0.2">
      <c r="A7" s="21" t="s">
        <v>86</v>
      </c>
      <c r="B7" s="21" t="s">
        <v>85</v>
      </c>
      <c r="C7" s="21" t="s">
        <v>84</v>
      </c>
      <c r="D7" s="24">
        <v>10100000</v>
      </c>
      <c r="E7" s="22">
        <v>96141.9</v>
      </c>
      <c r="F7" s="23">
        <v>7.9186812104129496</v>
      </c>
      <c r="G7" s="44"/>
    </row>
    <row r="8" spans="1:7" x14ac:dyDescent="0.2">
      <c r="A8" s="21" t="s">
        <v>83</v>
      </c>
      <c r="B8" s="21" t="s">
        <v>82</v>
      </c>
      <c r="C8" s="21" t="s">
        <v>84</v>
      </c>
      <c r="D8" s="24">
        <v>5800000</v>
      </c>
      <c r="E8" s="22">
        <v>88525.4</v>
      </c>
      <c r="F8" s="23">
        <v>7.2913518624480096</v>
      </c>
      <c r="G8" s="44"/>
    </row>
    <row r="9" spans="1:7" x14ac:dyDescent="0.2">
      <c r="A9" s="21" t="s">
        <v>88</v>
      </c>
      <c r="B9" s="21" t="s">
        <v>87</v>
      </c>
      <c r="C9" s="21" t="s">
        <v>89</v>
      </c>
      <c r="D9" s="24">
        <v>2354001</v>
      </c>
      <c r="E9" s="22">
        <v>71174.397235500001</v>
      </c>
      <c r="F9" s="23">
        <v>5.8622448906379097</v>
      </c>
      <c r="G9" s="44"/>
    </row>
    <row r="10" spans="1:7" x14ac:dyDescent="0.2">
      <c r="A10" s="21" t="s">
        <v>91</v>
      </c>
      <c r="B10" s="21" t="s">
        <v>90</v>
      </c>
      <c r="C10" s="21" t="s">
        <v>92</v>
      </c>
      <c r="D10" s="24">
        <v>4200000</v>
      </c>
      <c r="E10" s="22">
        <v>60288.9</v>
      </c>
      <c r="F10" s="23">
        <v>4.96566616247926</v>
      </c>
      <c r="G10" s="44"/>
    </row>
    <row r="11" spans="1:7" x14ac:dyDescent="0.2">
      <c r="A11" s="21" t="s">
        <v>94</v>
      </c>
      <c r="B11" s="21" t="s">
        <v>93</v>
      </c>
      <c r="C11" s="21" t="s">
        <v>84</v>
      </c>
      <c r="D11" s="24">
        <v>5800000</v>
      </c>
      <c r="E11" s="22">
        <v>60128.6</v>
      </c>
      <c r="F11" s="23">
        <v>4.9524631303150404</v>
      </c>
      <c r="G11" s="44"/>
    </row>
    <row r="12" spans="1:7" x14ac:dyDescent="0.2">
      <c r="A12" s="21" t="s">
        <v>115</v>
      </c>
      <c r="B12" s="21" t="s">
        <v>114</v>
      </c>
      <c r="C12" s="21" t="s">
        <v>116</v>
      </c>
      <c r="D12" s="24">
        <v>6000000</v>
      </c>
      <c r="E12" s="22">
        <v>55584</v>
      </c>
      <c r="F12" s="23">
        <v>4.5781493438302503</v>
      </c>
      <c r="G12" s="44"/>
    </row>
    <row r="13" spans="1:7" x14ac:dyDescent="0.2">
      <c r="A13" s="21" t="s">
        <v>107</v>
      </c>
      <c r="B13" s="21" t="s">
        <v>106</v>
      </c>
      <c r="C13" s="21" t="s">
        <v>84</v>
      </c>
      <c r="D13" s="24">
        <v>6500000</v>
      </c>
      <c r="E13" s="22">
        <v>38905.75</v>
      </c>
      <c r="F13" s="23">
        <v>3.20445332890263</v>
      </c>
      <c r="G13" s="44"/>
    </row>
    <row r="14" spans="1:7" x14ac:dyDescent="0.2">
      <c r="A14" s="21" t="s">
        <v>135</v>
      </c>
      <c r="B14" s="21" t="s">
        <v>134</v>
      </c>
      <c r="C14" s="21" t="s">
        <v>136</v>
      </c>
      <c r="D14" s="24">
        <v>3540000</v>
      </c>
      <c r="E14" s="22">
        <v>35656.65</v>
      </c>
      <c r="F14" s="23">
        <v>2.93684277491157</v>
      </c>
      <c r="G14" s="44"/>
    </row>
    <row r="15" spans="1:7" x14ac:dyDescent="0.2">
      <c r="A15" s="21" t="s">
        <v>96</v>
      </c>
      <c r="B15" s="21" t="s">
        <v>95</v>
      </c>
      <c r="C15" s="21" t="s">
        <v>92</v>
      </c>
      <c r="D15" s="24">
        <v>2800000</v>
      </c>
      <c r="E15" s="22">
        <v>34574.400000000001</v>
      </c>
      <c r="F15" s="23">
        <v>2.8477037757866399</v>
      </c>
      <c r="G15" s="44"/>
    </row>
    <row r="16" spans="1:7" x14ac:dyDescent="0.2">
      <c r="A16" s="21" t="s">
        <v>279</v>
      </c>
      <c r="B16" s="21" t="s">
        <v>278</v>
      </c>
      <c r="C16" s="21" t="s">
        <v>168</v>
      </c>
      <c r="D16" s="24">
        <v>1720000</v>
      </c>
      <c r="E16" s="22">
        <v>33409.279999999999</v>
      </c>
      <c r="F16" s="23">
        <v>2.7517392290918399</v>
      </c>
      <c r="G16" s="44"/>
    </row>
    <row r="17" spans="1:7" x14ac:dyDescent="0.2">
      <c r="A17" s="21" t="s">
        <v>112</v>
      </c>
      <c r="B17" s="21" t="s">
        <v>111</v>
      </c>
      <c r="C17" s="21" t="s">
        <v>113</v>
      </c>
      <c r="D17" s="24">
        <v>12000000</v>
      </c>
      <c r="E17" s="22">
        <v>29466</v>
      </c>
      <c r="F17" s="23">
        <v>2.4269528743037898</v>
      </c>
      <c r="G17" s="44"/>
    </row>
    <row r="18" spans="1:7" x14ac:dyDescent="0.2">
      <c r="A18" s="21" t="s">
        <v>101</v>
      </c>
      <c r="B18" s="21" t="s">
        <v>100</v>
      </c>
      <c r="C18" s="21" t="s">
        <v>102</v>
      </c>
      <c r="D18" s="24">
        <v>1150000</v>
      </c>
      <c r="E18" s="22">
        <v>26967.5</v>
      </c>
      <c r="F18" s="23">
        <v>2.2211651271902402</v>
      </c>
      <c r="G18" s="44"/>
    </row>
    <row r="19" spans="1:7" x14ac:dyDescent="0.2">
      <c r="A19" s="21" t="s">
        <v>141</v>
      </c>
      <c r="B19" s="21" t="s">
        <v>140</v>
      </c>
      <c r="C19" s="21" t="s">
        <v>142</v>
      </c>
      <c r="D19" s="24">
        <v>7200000</v>
      </c>
      <c r="E19" s="22">
        <v>25956</v>
      </c>
      <c r="F19" s="23">
        <v>2.1378534176823898</v>
      </c>
      <c r="G19" s="44"/>
    </row>
    <row r="20" spans="1:7" x14ac:dyDescent="0.2">
      <c r="A20" s="21" t="s">
        <v>123</v>
      </c>
      <c r="B20" s="21" t="s">
        <v>122</v>
      </c>
      <c r="C20" s="21" t="s">
        <v>124</v>
      </c>
      <c r="D20" s="24">
        <v>17400000</v>
      </c>
      <c r="E20" s="22">
        <v>24064.2</v>
      </c>
      <c r="F20" s="23">
        <v>1.9820362233700299</v>
      </c>
      <c r="G20" s="44"/>
    </row>
    <row r="21" spans="1:7" x14ac:dyDescent="0.2">
      <c r="A21" s="21" t="s">
        <v>126</v>
      </c>
      <c r="B21" s="21" t="s">
        <v>125</v>
      </c>
      <c r="C21" s="21" t="s">
        <v>127</v>
      </c>
      <c r="D21" s="24">
        <v>4100000</v>
      </c>
      <c r="E21" s="22">
        <v>23027.65</v>
      </c>
      <c r="F21" s="23">
        <v>1.8966612826974101</v>
      </c>
      <c r="G21" s="44"/>
    </row>
    <row r="22" spans="1:7" x14ac:dyDescent="0.2">
      <c r="A22" s="21" t="s">
        <v>120</v>
      </c>
      <c r="B22" s="21" t="s">
        <v>119</v>
      </c>
      <c r="C22" s="21" t="s">
        <v>121</v>
      </c>
      <c r="D22" s="24">
        <v>18200000</v>
      </c>
      <c r="E22" s="22">
        <v>22640.799999999999</v>
      </c>
      <c r="F22" s="23">
        <v>1.8647985690808799</v>
      </c>
      <c r="G22" s="44"/>
    </row>
    <row r="23" spans="1:7" x14ac:dyDescent="0.2">
      <c r="A23" s="21" t="s">
        <v>104</v>
      </c>
      <c r="B23" s="21" t="s">
        <v>103</v>
      </c>
      <c r="C23" s="21" t="s">
        <v>105</v>
      </c>
      <c r="D23" s="24">
        <v>3900000</v>
      </c>
      <c r="E23" s="22">
        <v>21056.1</v>
      </c>
      <c r="F23" s="23">
        <v>1.7342755181099601</v>
      </c>
      <c r="G23" s="44"/>
    </row>
    <row r="24" spans="1:7" x14ac:dyDescent="0.2">
      <c r="A24" s="21" t="s">
        <v>151</v>
      </c>
      <c r="B24" s="21" t="s">
        <v>150</v>
      </c>
      <c r="C24" s="21" t="s">
        <v>92</v>
      </c>
      <c r="D24" s="24">
        <v>1620000</v>
      </c>
      <c r="E24" s="22">
        <v>19809.36</v>
      </c>
      <c r="F24" s="23">
        <v>1.6315883794922501</v>
      </c>
      <c r="G24" s="44"/>
    </row>
    <row r="25" spans="1:7" x14ac:dyDescent="0.2">
      <c r="A25" s="21" t="s">
        <v>271</v>
      </c>
      <c r="B25" s="21" t="s">
        <v>270</v>
      </c>
      <c r="C25" s="21" t="s">
        <v>110</v>
      </c>
      <c r="D25" s="24">
        <v>4500000</v>
      </c>
      <c r="E25" s="22">
        <v>19262.25</v>
      </c>
      <c r="F25" s="23">
        <v>1.58652592829221</v>
      </c>
      <c r="G25" s="44"/>
    </row>
    <row r="26" spans="1:7" x14ac:dyDescent="0.2">
      <c r="A26" s="21" t="s">
        <v>109</v>
      </c>
      <c r="B26" s="21" t="s">
        <v>108</v>
      </c>
      <c r="C26" s="21" t="s">
        <v>110</v>
      </c>
      <c r="D26" s="24">
        <v>3000000</v>
      </c>
      <c r="E26" s="22">
        <v>18906</v>
      </c>
      <c r="F26" s="23">
        <v>1.5571835689129001</v>
      </c>
      <c r="G26" s="44"/>
    </row>
    <row r="27" spans="1:7" x14ac:dyDescent="0.2">
      <c r="A27" s="21" t="s">
        <v>427</v>
      </c>
      <c r="B27" s="21" t="s">
        <v>426</v>
      </c>
      <c r="C27" s="21" t="s">
        <v>149</v>
      </c>
      <c r="D27" s="24">
        <v>8250000</v>
      </c>
      <c r="E27" s="22">
        <v>18772.875</v>
      </c>
      <c r="F27" s="23">
        <v>1.54621879251326</v>
      </c>
      <c r="G27" s="44"/>
    </row>
    <row r="28" spans="1:7" x14ac:dyDescent="0.2">
      <c r="A28" s="21" t="s">
        <v>595</v>
      </c>
      <c r="B28" s="21" t="s">
        <v>594</v>
      </c>
      <c r="C28" s="21" t="s">
        <v>136</v>
      </c>
      <c r="D28" s="24">
        <v>1200000</v>
      </c>
      <c r="E28" s="22">
        <v>18684</v>
      </c>
      <c r="F28" s="23">
        <v>1.5388986460154801</v>
      </c>
      <c r="G28" s="44"/>
    </row>
    <row r="29" spans="1:7" x14ac:dyDescent="0.2">
      <c r="A29" s="21" t="s">
        <v>298</v>
      </c>
      <c r="B29" s="21" t="s">
        <v>297</v>
      </c>
      <c r="C29" s="21" t="s">
        <v>139</v>
      </c>
      <c r="D29" s="24">
        <v>8600000</v>
      </c>
      <c r="E29" s="22">
        <v>18425.5</v>
      </c>
      <c r="F29" s="23">
        <v>1.5176074182272601</v>
      </c>
      <c r="G29" s="44"/>
    </row>
    <row r="30" spans="1:7" x14ac:dyDescent="0.2">
      <c r="A30" s="21" t="s">
        <v>138</v>
      </c>
      <c r="B30" s="21" t="s">
        <v>137</v>
      </c>
      <c r="C30" s="21" t="s">
        <v>139</v>
      </c>
      <c r="D30" s="24">
        <v>17000000</v>
      </c>
      <c r="E30" s="22">
        <v>17255</v>
      </c>
      <c r="F30" s="23">
        <v>1.42119975042802</v>
      </c>
      <c r="G30" s="44"/>
    </row>
    <row r="31" spans="1:7" x14ac:dyDescent="0.2">
      <c r="A31" s="21" t="s">
        <v>162</v>
      </c>
      <c r="B31" s="21" t="s">
        <v>161</v>
      </c>
      <c r="C31" s="21" t="s">
        <v>163</v>
      </c>
      <c r="D31" s="24">
        <v>3000000</v>
      </c>
      <c r="E31" s="22">
        <v>16986</v>
      </c>
      <c r="F31" s="23">
        <v>1.3990436952054699</v>
      </c>
      <c r="G31" s="44"/>
    </row>
    <row r="32" spans="1:7" x14ac:dyDescent="0.2">
      <c r="A32" s="21" t="s">
        <v>144</v>
      </c>
      <c r="B32" s="21" t="s">
        <v>143</v>
      </c>
      <c r="C32" s="21" t="s">
        <v>133</v>
      </c>
      <c r="D32" s="24">
        <v>2900000</v>
      </c>
      <c r="E32" s="22">
        <v>15459.9</v>
      </c>
      <c r="F32" s="23">
        <v>1.2733472049633201</v>
      </c>
      <c r="G32" s="44"/>
    </row>
    <row r="33" spans="1:7" x14ac:dyDescent="0.2">
      <c r="A33" s="21" t="s">
        <v>118</v>
      </c>
      <c r="B33" s="21" t="s">
        <v>117</v>
      </c>
      <c r="C33" s="21" t="s">
        <v>84</v>
      </c>
      <c r="D33" s="24">
        <v>1000000</v>
      </c>
      <c r="E33" s="22">
        <v>14288.5</v>
      </c>
      <c r="F33" s="23">
        <v>1.17686540909827</v>
      </c>
      <c r="G33" s="44"/>
    </row>
    <row r="34" spans="1:7" x14ac:dyDescent="0.2">
      <c r="A34" s="21" t="s">
        <v>175</v>
      </c>
      <c r="B34" s="21" t="s">
        <v>174</v>
      </c>
      <c r="C34" s="21" t="s">
        <v>133</v>
      </c>
      <c r="D34" s="24">
        <v>1400000</v>
      </c>
      <c r="E34" s="22">
        <v>13087.9</v>
      </c>
      <c r="F34" s="23">
        <v>1.0779785693205901</v>
      </c>
      <c r="G34" s="44"/>
    </row>
    <row r="35" spans="1:7" x14ac:dyDescent="0.2">
      <c r="A35" s="21" t="s">
        <v>244</v>
      </c>
      <c r="B35" s="21" t="s">
        <v>243</v>
      </c>
      <c r="C35" s="21" t="s">
        <v>168</v>
      </c>
      <c r="D35" s="24">
        <v>650000</v>
      </c>
      <c r="E35" s="22">
        <v>13079.625</v>
      </c>
      <c r="F35" s="23">
        <v>1.0772970029378199</v>
      </c>
      <c r="G35" s="44"/>
    </row>
    <row r="36" spans="1:7" x14ac:dyDescent="0.2">
      <c r="A36" s="21" t="s">
        <v>611</v>
      </c>
      <c r="B36" s="21" t="s">
        <v>610</v>
      </c>
      <c r="C36" s="21" t="s">
        <v>133</v>
      </c>
      <c r="D36" s="24">
        <v>5900000</v>
      </c>
      <c r="E36" s="22">
        <v>12646.65</v>
      </c>
      <c r="F36" s="23">
        <v>1.04163522594903</v>
      </c>
      <c r="G36" s="44"/>
    </row>
    <row r="37" spans="1:7" x14ac:dyDescent="0.2">
      <c r="A37" s="21" t="s">
        <v>224</v>
      </c>
      <c r="B37" s="21" t="s">
        <v>223</v>
      </c>
      <c r="C37" s="21" t="s">
        <v>84</v>
      </c>
      <c r="D37" s="24">
        <v>700000</v>
      </c>
      <c r="E37" s="22">
        <v>12149.9</v>
      </c>
      <c r="F37" s="23">
        <v>1.00072065185311</v>
      </c>
      <c r="G37" s="44"/>
    </row>
    <row r="38" spans="1:7" x14ac:dyDescent="0.2">
      <c r="A38" s="21" t="s">
        <v>193</v>
      </c>
      <c r="B38" s="21" t="s">
        <v>192</v>
      </c>
      <c r="C38" s="21" t="s">
        <v>149</v>
      </c>
      <c r="D38" s="24">
        <v>1400000</v>
      </c>
      <c r="E38" s="22">
        <v>12086.2</v>
      </c>
      <c r="F38" s="23">
        <v>0.99547403208479301</v>
      </c>
      <c r="G38" s="44"/>
    </row>
    <row r="39" spans="1:7" x14ac:dyDescent="0.2">
      <c r="A39" s="21" t="s">
        <v>230</v>
      </c>
      <c r="B39" s="21" t="s">
        <v>229</v>
      </c>
      <c r="C39" s="21" t="s">
        <v>99</v>
      </c>
      <c r="D39" s="24">
        <v>1000000</v>
      </c>
      <c r="E39" s="22">
        <v>11712.5</v>
      </c>
      <c r="F39" s="23">
        <v>0.96469441187413196</v>
      </c>
      <c r="G39" s="44"/>
    </row>
    <row r="40" spans="1:7" x14ac:dyDescent="0.2">
      <c r="A40" s="21" t="s">
        <v>625</v>
      </c>
      <c r="B40" s="21" t="s">
        <v>624</v>
      </c>
      <c r="C40" s="21" t="s">
        <v>149</v>
      </c>
      <c r="D40" s="24">
        <v>3600000</v>
      </c>
      <c r="E40" s="22">
        <v>11428.2</v>
      </c>
      <c r="F40" s="23">
        <v>0.94127817953297399</v>
      </c>
      <c r="G40" s="44"/>
    </row>
    <row r="41" spans="1:7" x14ac:dyDescent="0.2">
      <c r="A41" s="21" t="s">
        <v>238</v>
      </c>
      <c r="B41" s="21" t="s">
        <v>237</v>
      </c>
      <c r="C41" s="21" t="s">
        <v>102</v>
      </c>
      <c r="D41" s="24">
        <v>12000000</v>
      </c>
      <c r="E41" s="22">
        <v>10914</v>
      </c>
      <c r="F41" s="23">
        <v>0.89892634460570198</v>
      </c>
      <c r="G41" s="44"/>
    </row>
    <row r="42" spans="1:7" x14ac:dyDescent="0.2">
      <c r="A42" s="21" t="s">
        <v>246</v>
      </c>
      <c r="B42" s="21" t="s">
        <v>245</v>
      </c>
      <c r="C42" s="21" t="s">
        <v>168</v>
      </c>
      <c r="D42" s="24">
        <v>1600000</v>
      </c>
      <c r="E42" s="22">
        <v>10327.200000000001</v>
      </c>
      <c r="F42" s="23">
        <v>0.85059484570386701</v>
      </c>
      <c r="G42" s="44"/>
    </row>
    <row r="43" spans="1:7" x14ac:dyDescent="0.2">
      <c r="A43" s="21" t="s">
        <v>165</v>
      </c>
      <c r="B43" s="21" t="s">
        <v>164</v>
      </c>
      <c r="C43" s="21" t="s">
        <v>124</v>
      </c>
      <c r="D43" s="24">
        <v>500000</v>
      </c>
      <c r="E43" s="22">
        <v>9640.75</v>
      </c>
      <c r="F43" s="23">
        <v>0.79405572262758095</v>
      </c>
      <c r="G43" s="44"/>
    </row>
    <row r="44" spans="1:7" x14ac:dyDescent="0.2">
      <c r="A44" s="21" t="s">
        <v>658</v>
      </c>
      <c r="B44" s="21" t="s">
        <v>657</v>
      </c>
      <c r="C44" s="21" t="s">
        <v>659</v>
      </c>
      <c r="D44" s="24">
        <v>700000</v>
      </c>
      <c r="E44" s="22">
        <v>7819.35</v>
      </c>
      <c r="F44" s="23">
        <v>0.64403699035116302</v>
      </c>
      <c r="G44" s="44"/>
    </row>
    <row r="45" spans="1:7" x14ac:dyDescent="0.2">
      <c r="A45" s="21" t="s">
        <v>186</v>
      </c>
      <c r="B45" s="21" t="s">
        <v>185</v>
      </c>
      <c r="C45" s="21" t="s">
        <v>187</v>
      </c>
      <c r="D45" s="24">
        <v>280000</v>
      </c>
      <c r="E45" s="22">
        <v>7274.54</v>
      </c>
      <c r="F45" s="23">
        <v>0.59916397754150297</v>
      </c>
      <c r="G45" s="44"/>
    </row>
    <row r="46" spans="1:7" x14ac:dyDescent="0.2">
      <c r="A46" s="21" t="s">
        <v>191</v>
      </c>
      <c r="B46" s="21" t="s">
        <v>190</v>
      </c>
      <c r="C46" s="21" t="s">
        <v>102</v>
      </c>
      <c r="D46" s="24">
        <v>2600000</v>
      </c>
      <c r="E46" s="22">
        <v>6628.7</v>
      </c>
      <c r="F46" s="23">
        <v>0.54596967752316405</v>
      </c>
      <c r="G46" s="44"/>
    </row>
    <row r="47" spans="1:7" x14ac:dyDescent="0.2">
      <c r="A47" s="21" t="s">
        <v>283</v>
      </c>
      <c r="B47" s="21" t="s">
        <v>282</v>
      </c>
      <c r="C47" s="21" t="s">
        <v>84</v>
      </c>
      <c r="D47" s="24">
        <v>5100000</v>
      </c>
      <c r="E47" s="22">
        <v>6461.7</v>
      </c>
      <c r="F47" s="23">
        <v>0.53221480309131997</v>
      </c>
      <c r="G47" s="44"/>
    </row>
    <row r="48" spans="1:7" x14ac:dyDescent="0.2">
      <c r="A48" s="21" t="s">
        <v>170</v>
      </c>
      <c r="B48" s="21" t="s">
        <v>169</v>
      </c>
      <c r="C48" s="21" t="s">
        <v>171</v>
      </c>
      <c r="D48" s="24">
        <v>800000</v>
      </c>
      <c r="E48" s="22">
        <v>6328.8</v>
      </c>
      <c r="F48" s="23">
        <v>0.52126855870813305</v>
      </c>
      <c r="G48" s="44"/>
    </row>
    <row r="49" spans="1:9" x14ac:dyDescent="0.2">
      <c r="A49" s="21" t="s">
        <v>607</v>
      </c>
      <c r="B49" s="21" t="s">
        <v>606</v>
      </c>
      <c r="C49" s="21" t="s">
        <v>149</v>
      </c>
      <c r="D49" s="24">
        <v>300000</v>
      </c>
      <c r="E49" s="22">
        <v>4875.1499999999996</v>
      </c>
      <c r="F49" s="23">
        <v>0.40153937776291798</v>
      </c>
      <c r="G49" s="44"/>
    </row>
    <row r="50" spans="1:9" x14ac:dyDescent="0.2">
      <c r="A50" s="21" t="s">
        <v>442</v>
      </c>
      <c r="B50" s="21" t="s">
        <v>441</v>
      </c>
      <c r="C50" s="21" t="s">
        <v>127</v>
      </c>
      <c r="D50" s="24">
        <v>700000</v>
      </c>
      <c r="E50" s="22">
        <v>4519.8999999999996</v>
      </c>
      <c r="F50" s="23">
        <v>0.37227938290116502</v>
      </c>
      <c r="G50" s="44"/>
    </row>
    <row r="51" spans="1:9" x14ac:dyDescent="0.2">
      <c r="A51" s="21" t="s">
        <v>183</v>
      </c>
      <c r="B51" s="21" t="s">
        <v>182</v>
      </c>
      <c r="C51" s="21" t="s">
        <v>184</v>
      </c>
      <c r="D51" s="24">
        <v>130000</v>
      </c>
      <c r="E51" s="22">
        <v>4140.63</v>
      </c>
      <c r="F51" s="23">
        <v>0.34104099232771701</v>
      </c>
      <c r="G51" s="44"/>
    </row>
    <row r="52" spans="1:9" x14ac:dyDescent="0.2">
      <c r="A52" s="21" t="s">
        <v>519</v>
      </c>
      <c r="B52" s="21" t="s">
        <v>518</v>
      </c>
      <c r="C52" s="21" t="s">
        <v>154</v>
      </c>
      <c r="D52" s="24">
        <v>1776652</v>
      </c>
      <c r="E52" s="22">
        <v>3829.573386</v>
      </c>
      <c r="F52" s="23">
        <v>0.31542096438301798</v>
      </c>
      <c r="G52" s="44"/>
    </row>
    <row r="53" spans="1:9" x14ac:dyDescent="0.2">
      <c r="A53" s="21" t="s">
        <v>287</v>
      </c>
      <c r="B53" s="21" t="s">
        <v>286</v>
      </c>
      <c r="C53" s="21" t="s">
        <v>121</v>
      </c>
      <c r="D53" s="24">
        <v>1350000</v>
      </c>
      <c r="E53" s="22">
        <v>3809.7</v>
      </c>
      <c r="F53" s="23">
        <v>0.31378410253292499</v>
      </c>
      <c r="G53" s="44"/>
    </row>
    <row r="54" spans="1:9" x14ac:dyDescent="0.2">
      <c r="A54" s="21" t="s">
        <v>153</v>
      </c>
      <c r="B54" s="21" t="s">
        <v>152</v>
      </c>
      <c r="C54" s="21" t="s">
        <v>154</v>
      </c>
      <c r="D54" s="24">
        <v>418427</v>
      </c>
      <c r="E54" s="22">
        <v>2996.7741740000001</v>
      </c>
      <c r="F54" s="23">
        <v>0.24682785906565799</v>
      </c>
      <c r="G54" s="44"/>
    </row>
    <row r="55" spans="1:9" x14ac:dyDescent="0.2">
      <c r="A55" s="21" t="s">
        <v>515</v>
      </c>
      <c r="B55" s="21" t="s">
        <v>514</v>
      </c>
      <c r="C55" s="21" t="s">
        <v>102</v>
      </c>
      <c r="D55" s="24">
        <v>519133</v>
      </c>
      <c r="E55" s="22">
        <v>2754.2601315000002</v>
      </c>
      <c r="F55" s="23">
        <v>0.22685330695460099</v>
      </c>
      <c r="G55" s="44"/>
    </row>
    <row r="56" spans="1:9" x14ac:dyDescent="0.2">
      <c r="A56" s="20" t="s">
        <v>25</v>
      </c>
      <c r="B56" s="20"/>
      <c r="C56" s="20"/>
      <c r="D56" s="20"/>
      <c r="E56" s="25">
        <f>SUM(E7:E55)</f>
        <v>1103928.9149269995</v>
      </c>
      <c r="F56" s="26">
        <f>SUM(F7:F55)</f>
        <v>90.92457249403212</v>
      </c>
      <c r="G56" s="44"/>
      <c r="H56" s="14"/>
      <c r="I56" s="14"/>
    </row>
    <row r="57" spans="1:9" x14ac:dyDescent="0.2">
      <c r="A57" s="21"/>
      <c r="B57" s="21"/>
      <c r="C57" s="21"/>
      <c r="D57" s="21"/>
      <c r="E57" s="22"/>
      <c r="F57" s="23"/>
      <c r="G57" s="44"/>
    </row>
    <row r="58" spans="1:9" x14ac:dyDescent="0.2">
      <c r="A58" s="20" t="s">
        <v>1285</v>
      </c>
      <c r="B58" s="21"/>
      <c r="C58" s="21"/>
      <c r="D58" s="21"/>
      <c r="E58" s="22"/>
      <c r="F58" s="23"/>
      <c r="G58" s="44"/>
    </row>
    <row r="59" spans="1:9" x14ac:dyDescent="0.2">
      <c r="A59" s="21"/>
      <c r="B59" s="21" t="s">
        <v>255</v>
      </c>
      <c r="C59" s="21" t="s">
        <v>171</v>
      </c>
      <c r="D59" s="24">
        <v>73500</v>
      </c>
      <c r="E59" s="22">
        <v>7.3499999999999998E-3</v>
      </c>
      <c r="F59" s="23">
        <v>6.0537920403627504E-7</v>
      </c>
      <c r="G59" s="44"/>
    </row>
    <row r="60" spans="1:9" x14ac:dyDescent="0.2">
      <c r="A60" s="21"/>
      <c r="B60" s="21" t="s">
        <v>660</v>
      </c>
      <c r="C60" s="21" t="s">
        <v>187</v>
      </c>
      <c r="D60" s="24">
        <v>45000</v>
      </c>
      <c r="E60" s="22">
        <v>4.4999999999999997E-3</v>
      </c>
      <c r="F60" s="23">
        <v>3.7064032900180102E-7</v>
      </c>
      <c r="G60" s="44"/>
    </row>
    <row r="61" spans="1:9" x14ac:dyDescent="0.2">
      <c r="A61" s="20" t="s">
        <v>25</v>
      </c>
      <c r="B61" s="20"/>
      <c r="C61" s="20"/>
      <c r="D61" s="20"/>
      <c r="E61" s="25">
        <f>SUM(E58:E60)</f>
        <v>1.1849999999999999E-2</v>
      </c>
      <c r="F61" s="26">
        <f>SUM(F58:F60)</f>
        <v>9.7601953303807612E-7</v>
      </c>
      <c r="G61" s="44"/>
      <c r="H61" s="14"/>
      <c r="I61" s="14"/>
    </row>
    <row r="62" spans="1:9" x14ac:dyDescent="0.2">
      <c r="A62" s="21"/>
      <c r="B62" s="21"/>
      <c r="C62" s="21"/>
      <c r="D62" s="21"/>
      <c r="E62" s="22"/>
      <c r="F62" s="23"/>
      <c r="G62" s="44"/>
    </row>
    <row r="63" spans="1:9" x14ac:dyDescent="0.2">
      <c r="A63" s="20" t="s">
        <v>43</v>
      </c>
      <c r="B63" s="21"/>
      <c r="C63" s="21"/>
      <c r="D63" s="21"/>
      <c r="E63" s="22"/>
      <c r="F63" s="23"/>
      <c r="G63" s="44"/>
    </row>
    <row r="64" spans="1:9" x14ac:dyDescent="0.2">
      <c r="A64" s="20" t="s">
        <v>57</v>
      </c>
      <c r="B64" s="21"/>
      <c r="C64" s="21"/>
      <c r="D64" s="21"/>
      <c r="E64" s="22"/>
      <c r="F64" s="23"/>
      <c r="G64" s="44"/>
    </row>
    <row r="65" spans="1:9" x14ac:dyDescent="0.2">
      <c r="A65" s="21" t="s">
        <v>80</v>
      </c>
      <c r="B65" s="21" t="s">
        <v>842</v>
      </c>
      <c r="C65" s="21" t="s">
        <v>65</v>
      </c>
      <c r="D65" s="24">
        <v>3000000</v>
      </c>
      <c r="E65" s="22">
        <v>2951.328</v>
      </c>
      <c r="F65" s="23">
        <v>0.24308470686938399</v>
      </c>
      <c r="G65" s="44">
        <v>6.7633999999999999</v>
      </c>
    </row>
    <row r="66" spans="1:9" x14ac:dyDescent="0.2">
      <c r="A66" s="21" t="s">
        <v>550</v>
      </c>
      <c r="B66" s="21" t="s">
        <v>1290</v>
      </c>
      <c r="C66" s="21" t="s">
        <v>65</v>
      </c>
      <c r="D66" s="24">
        <v>1875000</v>
      </c>
      <c r="E66" s="22">
        <v>1861.6724999999999</v>
      </c>
      <c r="F66" s="23">
        <v>0.15333575730969001</v>
      </c>
      <c r="G66" s="44">
        <v>6.7</v>
      </c>
    </row>
    <row r="67" spans="1:9" x14ac:dyDescent="0.2">
      <c r="A67" s="21" t="s">
        <v>551</v>
      </c>
      <c r="B67" s="21" t="s">
        <v>1291</v>
      </c>
      <c r="C67" s="21" t="s">
        <v>65</v>
      </c>
      <c r="D67" s="24">
        <v>1125000</v>
      </c>
      <c r="E67" s="22">
        <v>1117.0035</v>
      </c>
      <c r="F67" s="23">
        <v>9.2001454385814099E-2</v>
      </c>
      <c r="G67" s="44">
        <v>6.7</v>
      </c>
    </row>
    <row r="68" spans="1:9" x14ac:dyDescent="0.2">
      <c r="A68" s="20" t="s">
        <v>25</v>
      </c>
      <c r="B68" s="20"/>
      <c r="C68" s="20"/>
      <c r="D68" s="20"/>
      <c r="E68" s="25">
        <f>SUM(E64:E67)</f>
        <v>5930.0039999999999</v>
      </c>
      <c r="F68" s="26">
        <f>SUM(F64:F67)</f>
        <v>0.48842191856488809</v>
      </c>
      <c r="G68" s="44"/>
      <c r="H68" s="14"/>
      <c r="I68" s="14"/>
    </row>
    <row r="69" spans="1:9" x14ac:dyDescent="0.2">
      <c r="A69" s="21"/>
      <c r="B69" s="21"/>
      <c r="C69" s="21"/>
      <c r="D69" s="21"/>
      <c r="E69" s="22"/>
      <c r="F69" s="23"/>
      <c r="G69" s="44"/>
    </row>
    <row r="70" spans="1:9" x14ac:dyDescent="0.2">
      <c r="A70" s="20" t="s">
        <v>26</v>
      </c>
      <c r="B70" s="20"/>
      <c r="C70" s="20"/>
      <c r="D70" s="20"/>
      <c r="E70" s="25">
        <f>E56+E61+E68</f>
        <v>1109858.9307769993</v>
      </c>
      <c r="F70" s="26">
        <f>F56+F61+F68</f>
        <v>91.412995388616537</v>
      </c>
      <c r="G70" s="44"/>
      <c r="H70" s="14"/>
      <c r="I70" s="14"/>
    </row>
    <row r="71" spans="1:9" x14ac:dyDescent="0.2">
      <c r="A71" s="20"/>
      <c r="B71" s="20"/>
      <c r="C71" s="20"/>
      <c r="D71" s="20"/>
      <c r="E71" s="25"/>
      <c r="F71" s="26"/>
      <c r="G71" s="44"/>
      <c r="H71" s="14"/>
      <c r="I71" s="14"/>
    </row>
    <row r="72" spans="1:9" x14ac:dyDescent="0.2">
      <c r="A72" s="20" t="s">
        <v>28</v>
      </c>
      <c r="B72" s="20"/>
      <c r="C72" s="20"/>
      <c r="D72" s="20"/>
      <c r="E72" s="25">
        <f>E74-(E56+E61+E68)</f>
        <v>104256.11496540066</v>
      </c>
      <c r="F72" s="26">
        <f>F74-(F56+F61+F68)</f>
        <v>8.5870046113834633</v>
      </c>
      <c r="G72" s="44"/>
      <c r="H72" s="14"/>
      <c r="I72" s="14"/>
    </row>
    <row r="73" spans="1:9" x14ac:dyDescent="0.2">
      <c r="A73" s="20"/>
      <c r="B73" s="20"/>
      <c r="C73" s="20"/>
      <c r="D73" s="20"/>
      <c r="E73" s="25"/>
      <c r="F73" s="26"/>
      <c r="G73" s="44"/>
      <c r="H73" s="14"/>
      <c r="I73" s="14"/>
    </row>
    <row r="74" spans="1:9" x14ac:dyDescent="0.2">
      <c r="A74" s="27" t="s">
        <v>27</v>
      </c>
      <c r="B74" s="27"/>
      <c r="C74" s="27"/>
      <c r="D74" s="27"/>
      <c r="E74" s="28">
        <v>1214115.0457424</v>
      </c>
      <c r="F74" s="29">
        <v>100</v>
      </c>
      <c r="G74" s="93"/>
      <c r="H74" s="14"/>
      <c r="I74" s="14"/>
    </row>
    <row r="75" spans="1:9" x14ac:dyDescent="0.2">
      <c r="A75" s="7" t="s">
        <v>1292</v>
      </c>
      <c r="B75" s="14"/>
      <c r="C75" s="14"/>
      <c r="D75" s="14"/>
      <c r="E75" s="73"/>
      <c r="F75" s="15"/>
      <c r="G75" s="33"/>
      <c r="H75" s="14"/>
      <c r="I75" s="14"/>
    </row>
    <row r="76" spans="1:9" x14ac:dyDescent="0.2">
      <c r="F76" s="15" t="s">
        <v>29</v>
      </c>
    </row>
    <row r="77" spans="1:9" x14ac:dyDescent="0.2">
      <c r="A77" s="14" t="s">
        <v>30</v>
      </c>
    </row>
    <row r="78" spans="1:9" x14ac:dyDescent="0.2">
      <c r="A78" s="14" t="s">
        <v>42</v>
      </c>
    </row>
    <row r="80" spans="1:9" x14ac:dyDescent="0.2">
      <c r="A80" s="14" t="s">
        <v>31</v>
      </c>
    </row>
    <row r="81" spans="1:4" x14ac:dyDescent="0.2">
      <c r="A81" s="14" t="s">
        <v>32</v>
      </c>
    </row>
    <row r="82" spans="1:4" x14ac:dyDescent="0.2">
      <c r="A82" s="14" t="s">
        <v>33</v>
      </c>
      <c r="B82" s="14"/>
      <c r="C82" s="30" t="s">
        <v>34</v>
      </c>
      <c r="D82" s="14" t="s">
        <v>845</v>
      </c>
    </row>
    <row r="83" spans="1:4" x14ac:dyDescent="0.2">
      <c r="A83" s="7" t="s">
        <v>69</v>
      </c>
      <c r="C83" s="31">
        <v>966.21389999999997</v>
      </c>
      <c r="D83" s="31">
        <v>1174.6503</v>
      </c>
    </row>
    <row r="84" spans="1:4" x14ac:dyDescent="0.2">
      <c r="A84" s="7" t="s">
        <v>77</v>
      </c>
      <c r="C84" s="31">
        <v>44.567100000000003</v>
      </c>
      <c r="D84" s="31">
        <v>54.1813</v>
      </c>
    </row>
    <row r="85" spans="1:4" x14ac:dyDescent="0.2">
      <c r="A85" s="7" t="s">
        <v>70</v>
      </c>
      <c r="C85" s="31">
        <v>1056.2954</v>
      </c>
      <c r="D85" s="31">
        <v>1289.8159000000001</v>
      </c>
    </row>
    <row r="86" spans="1:4" x14ac:dyDescent="0.2">
      <c r="A86" s="7" t="s">
        <v>78</v>
      </c>
      <c r="C86" s="31">
        <v>50.006</v>
      </c>
      <c r="D86" s="31">
        <v>61.0593</v>
      </c>
    </row>
    <row r="88" spans="1:4" x14ac:dyDescent="0.2">
      <c r="A88" s="7" t="s">
        <v>35</v>
      </c>
    </row>
    <row r="89" spans="1:4" x14ac:dyDescent="0.2">
      <c r="A89" s="7" t="s">
        <v>1329</v>
      </c>
    </row>
    <row r="91" spans="1:4" x14ac:dyDescent="0.2">
      <c r="A91" s="14" t="s">
        <v>36</v>
      </c>
      <c r="D91" s="30" t="s">
        <v>37</v>
      </c>
    </row>
    <row r="93" spans="1:4" x14ac:dyDescent="0.2">
      <c r="A93" s="14" t="s">
        <v>38</v>
      </c>
      <c r="D93" s="32">
        <v>6.8372907212018705E-2</v>
      </c>
    </row>
    <row r="95" spans="1:4" x14ac:dyDescent="0.2">
      <c r="A95" s="117" t="s">
        <v>839</v>
      </c>
      <c r="B95" s="117"/>
      <c r="C95" s="117"/>
      <c r="D95" s="30" t="s">
        <v>37</v>
      </c>
    </row>
    <row r="96" spans="1:4" x14ac:dyDescent="0.2">
      <c r="A96" s="7" t="s">
        <v>840</v>
      </c>
      <c r="B96" s="95"/>
      <c r="C96" s="95"/>
      <c r="D96" s="30"/>
    </row>
    <row r="97" spans="1:4" x14ac:dyDescent="0.2">
      <c r="A97" s="97" t="s">
        <v>1332</v>
      </c>
      <c r="B97" s="95"/>
      <c r="C97" s="95"/>
      <c r="D97" s="30"/>
    </row>
    <row r="98" spans="1:4" x14ac:dyDescent="0.2">
      <c r="A98" s="97"/>
      <c r="B98" s="95"/>
      <c r="C98" s="95"/>
      <c r="D98" s="30"/>
    </row>
    <row r="99" spans="1:4" x14ac:dyDescent="0.2">
      <c r="A99" s="128" t="s">
        <v>1337</v>
      </c>
      <c r="B99" s="95"/>
      <c r="C99" s="95"/>
      <c r="D99" s="30"/>
    </row>
    <row r="100" spans="1:4" x14ac:dyDescent="0.2">
      <c r="A100" s="95"/>
      <c r="B100" s="95"/>
      <c r="C100" s="95"/>
      <c r="D100" s="30"/>
    </row>
    <row r="101" spans="1:4" x14ac:dyDescent="0.2">
      <c r="A101" s="100" t="s">
        <v>1333</v>
      </c>
      <c r="B101" s="100" t="s">
        <v>1334</v>
      </c>
      <c r="C101" s="100" t="s">
        <v>1335</v>
      </c>
      <c r="D101" s="101" t="s">
        <v>3</v>
      </c>
    </row>
    <row r="102" spans="1:4" x14ac:dyDescent="0.2">
      <c r="A102" s="102" t="s">
        <v>144</v>
      </c>
      <c r="B102" s="107">
        <v>50000</v>
      </c>
      <c r="C102" s="103">
        <v>266.55</v>
      </c>
      <c r="D102" s="104">
        <f>C102/E74</f>
        <v>2.1954262154540022E-4</v>
      </c>
    </row>
    <row r="104" spans="1:4" x14ac:dyDescent="0.2">
      <c r="A104" s="59" t="s">
        <v>1336</v>
      </c>
    </row>
    <row r="106" spans="1:4" x14ac:dyDescent="0.2">
      <c r="A106" s="14" t="s">
        <v>1297</v>
      </c>
    </row>
    <row r="107" spans="1:4" x14ac:dyDescent="0.2">
      <c r="A107" s="14"/>
    </row>
    <row r="108" spans="1:4" x14ac:dyDescent="0.2">
      <c r="A108" s="51" t="s">
        <v>808</v>
      </c>
    </row>
    <row r="109" spans="1:4" x14ac:dyDescent="0.2">
      <c r="A109" s="52"/>
    </row>
    <row r="110" spans="1:4" x14ac:dyDescent="0.2">
      <c r="A110" s="53"/>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1" t="s">
        <v>821</v>
      </c>
    </row>
    <row r="123" spans="1:1" x14ac:dyDescent="0.2">
      <c r="A123" s="53"/>
    </row>
    <row r="124" spans="1:1" x14ac:dyDescent="0.2">
      <c r="A124" s="51" t="s">
        <v>1048</v>
      </c>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8" spans="1:1" x14ac:dyDescent="0.2">
      <c r="A138" s="14" t="s">
        <v>822</v>
      </c>
    </row>
  </sheetData>
  <mergeCells count="2">
    <mergeCell ref="A1:F1"/>
    <mergeCell ref="A95:C95"/>
  </mergeCells>
  <conditionalFormatting sqref="F2:F3 F5:F139">
    <cfRule type="cellIs" dxfId="36" priority="4" stopIfTrue="1" operator="between">
      <formula>0.009</formula>
      <formula>-0.009</formula>
    </cfRule>
  </conditionalFormatting>
  <hyperlinks>
    <hyperlink ref="A97" r:id="rId1" display="https://www.franklintempletonindia.com/download/en-in/valuation-policy/f5b41266-40b4-4c9f-9aa8-c9cef9e3ecd2/additional-disclosure-valuation-policy-ixahxj0q-en-in.pdf" xr:uid="{7C403DDE-28E3-4059-9CFD-6826B373C022}"/>
  </hyperlinks>
  <pageMargins left="0.7" right="0.7" top="0.75" bottom="0.75" header="0.3" footer="0.3"/>
  <pageSetup paperSize="9" scale="48"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7"/>
  <sheetViews>
    <sheetView view="pageBreakPreview" zoomScaleNormal="100" zoomScaleSheetLayoutView="100" workbookViewId="0">
      <selection sqref="A1:F1"/>
    </sheetView>
  </sheetViews>
  <sheetFormatPr defaultColWidth="9.109375" defaultRowHeight="10.199999999999999" x14ac:dyDescent="0.2"/>
  <cols>
    <col min="1" max="1" width="38.6640625" style="7" customWidth="1"/>
    <col min="2" max="2" width="32.109375" style="7" bestFit="1" customWidth="1"/>
    <col min="3" max="3" width="35.4414062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18</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83</v>
      </c>
      <c r="B7" s="21" t="s">
        <v>82</v>
      </c>
      <c r="C7" s="21" t="s">
        <v>84</v>
      </c>
      <c r="D7" s="24">
        <v>1125000</v>
      </c>
      <c r="E7" s="22">
        <v>17170.875</v>
      </c>
      <c r="F7" s="23">
        <v>6.0118342564121603</v>
      </c>
    </row>
    <row r="8" spans="1:6" x14ac:dyDescent="0.2">
      <c r="A8" s="21" t="s">
        <v>86</v>
      </c>
      <c r="B8" s="21" t="s">
        <v>85</v>
      </c>
      <c r="C8" s="21" t="s">
        <v>84</v>
      </c>
      <c r="D8" s="24">
        <v>1625000</v>
      </c>
      <c r="E8" s="22">
        <v>15468.375</v>
      </c>
      <c r="F8" s="23">
        <v>5.4157581786618003</v>
      </c>
    </row>
    <row r="9" spans="1:6" x14ac:dyDescent="0.2">
      <c r="A9" s="21" t="s">
        <v>101</v>
      </c>
      <c r="B9" s="21" t="s">
        <v>100</v>
      </c>
      <c r="C9" s="21" t="s">
        <v>102</v>
      </c>
      <c r="D9" s="24">
        <v>425000</v>
      </c>
      <c r="E9" s="22">
        <v>9966.25</v>
      </c>
      <c r="F9" s="23">
        <v>3.4893645873007402</v>
      </c>
    </row>
    <row r="10" spans="1:6" x14ac:dyDescent="0.2">
      <c r="A10" s="21" t="s">
        <v>662</v>
      </c>
      <c r="B10" s="21" t="s">
        <v>661</v>
      </c>
      <c r="C10" s="21" t="s">
        <v>171</v>
      </c>
      <c r="D10" s="24">
        <v>1700000</v>
      </c>
      <c r="E10" s="22">
        <v>7893.95</v>
      </c>
      <c r="F10" s="23">
        <v>2.76381483345518</v>
      </c>
    </row>
    <row r="11" spans="1:6" x14ac:dyDescent="0.2">
      <c r="A11" s="21" t="s">
        <v>107</v>
      </c>
      <c r="B11" s="21" t="s">
        <v>106</v>
      </c>
      <c r="C11" s="21" t="s">
        <v>84</v>
      </c>
      <c r="D11" s="24">
        <v>1250000</v>
      </c>
      <c r="E11" s="22">
        <v>7481.875</v>
      </c>
      <c r="F11" s="23">
        <v>2.6195399143720799</v>
      </c>
    </row>
    <row r="12" spans="1:6" x14ac:dyDescent="0.2">
      <c r="A12" s="21" t="s">
        <v>96</v>
      </c>
      <c r="B12" s="21" t="s">
        <v>95</v>
      </c>
      <c r="C12" s="21" t="s">
        <v>92</v>
      </c>
      <c r="D12" s="24">
        <v>605000</v>
      </c>
      <c r="E12" s="22">
        <v>7470.54</v>
      </c>
      <c r="F12" s="23">
        <v>2.6155713256253601</v>
      </c>
    </row>
    <row r="13" spans="1:6" x14ac:dyDescent="0.2">
      <c r="A13" s="21" t="s">
        <v>91</v>
      </c>
      <c r="B13" s="21" t="s">
        <v>90</v>
      </c>
      <c r="C13" s="21" t="s">
        <v>92</v>
      </c>
      <c r="D13" s="24">
        <v>500000</v>
      </c>
      <c r="E13" s="22">
        <v>7177.25</v>
      </c>
      <c r="F13" s="23">
        <v>2.51288518592292</v>
      </c>
    </row>
    <row r="14" spans="1:6" x14ac:dyDescent="0.2">
      <c r="A14" s="21" t="s">
        <v>88</v>
      </c>
      <c r="B14" s="21" t="s">
        <v>87</v>
      </c>
      <c r="C14" s="21" t="s">
        <v>89</v>
      </c>
      <c r="D14" s="24">
        <v>226236</v>
      </c>
      <c r="E14" s="22">
        <v>6840.3585780000003</v>
      </c>
      <c r="F14" s="23">
        <v>2.3949333988724</v>
      </c>
    </row>
    <row r="15" spans="1:6" x14ac:dyDescent="0.2">
      <c r="A15" s="21" t="s">
        <v>553</v>
      </c>
      <c r="B15" s="21" t="s">
        <v>552</v>
      </c>
      <c r="C15" s="21" t="s">
        <v>84</v>
      </c>
      <c r="D15" s="24">
        <v>4500000</v>
      </c>
      <c r="E15" s="22">
        <v>6624</v>
      </c>
      <c r="F15" s="23">
        <v>2.3191823430357599</v>
      </c>
    </row>
    <row r="16" spans="1:6" x14ac:dyDescent="0.2">
      <c r="A16" s="21" t="s">
        <v>324</v>
      </c>
      <c r="B16" s="21" t="s">
        <v>323</v>
      </c>
      <c r="C16" s="21" t="s">
        <v>277</v>
      </c>
      <c r="D16" s="24">
        <v>330000</v>
      </c>
      <c r="E16" s="22">
        <v>6618.3149999999996</v>
      </c>
      <c r="F16" s="23">
        <v>2.3171919215955201</v>
      </c>
    </row>
    <row r="17" spans="1:6" x14ac:dyDescent="0.2">
      <c r="A17" s="21" t="s">
        <v>224</v>
      </c>
      <c r="B17" s="21" t="s">
        <v>223</v>
      </c>
      <c r="C17" s="21" t="s">
        <v>84</v>
      </c>
      <c r="D17" s="24">
        <v>375000</v>
      </c>
      <c r="E17" s="22">
        <v>6508.875</v>
      </c>
      <c r="F17" s="23">
        <v>2.2788749959279699</v>
      </c>
    </row>
    <row r="18" spans="1:6" x14ac:dyDescent="0.2">
      <c r="A18" s="21" t="s">
        <v>664</v>
      </c>
      <c r="B18" s="21" t="s">
        <v>663</v>
      </c>
      <c r="C18" s="21" t="s">
        <v>304</v>
      </c>
      <c r="D18" s="24">
        <v>400000</v>
      </c>
      <c r="E18" s="22">
        <v>6366.6</v>
      </c>
      <c r="F18" s="23">
        <v>2.2290619422058402</v>
      </c>
    </row>
    <row r="19" spans="1:6" x14ac:dyDescent="0.2">
      <c r="A19" s="21" t="s">
        <v>593</v>
      </c>
      <c r="B19" s="21" t="s">
        <v>592</v>
      </c>
      <c r="C19" s="21" t="s">
        <v>304</v>
      </c>
      <c r="D19" s="24">
        <v>9800000</v>
      </c>
      <c r="E19" s="22">
        <v>6316.1</v>
      </c>
      <c r="F19" s="23">
        <v>2.2113809777850499</v>
      </c>
    </row>
    <row r="20" spans="1:6" x14ac:dyDescent="0.2">
      <c r="A20" s="21" t="s">
        <v>603</v>
      </c>
      <c r="B20" s="21" t="s">
        <v>602</v>
      </c>
      <c r="C20" s="21" t="s">
        <v>99</v>
      </c>
      <c r="D20" s="24">
        <v>170000</v>
      </c>
      <c r="E20" s="22">
        <v>6130.03</v>
      </c>
      <c r="F20" s="23">
        <v>2.1462345015518598</v>
      </c>
    </row>
    <row r="21" spans="1:6" x14ac:dyDescent="0.2">
      <c r="A21" s="21" t="s">
        <v>146</v>
      </c>
      <c r="B21" s="21" t="s">
        <v>145</v>
      </c>
      <c r="C21" s="21" t="s">
        <v>110</v>
      </c>
      <c r="D21" s="24">
        <v>57500</v>
      </c>
      <c r="E21" s="22">
        <v>6101.0950000000003</v>
      </c>
      <c r="F21" s="23">
        <v>2.1361038341159002</v>
      </c>
    </row>
    <row r="22" spans="1:6" x14ac:dyDescent="0.2">
      <c r="A22" s="21" t="s">
        <v>177</v>
      </c>
      <c r="B22" s="21" t="s">
        <v>176</v>
      </c>
      <c r="C22" s="21" t="s">
        <v>178</v>
      </c>
      <c r="D22" s="24">
        <v>750000</v>
      </c>
      <c r="E22" s="22">
        <v>5739.375</v>
      </c>
      <c r="F22" s="23">
        <v>2.0094591123280301</v>
      </c>
    </row>
    <row r="23" spans="1:6" x14ac:dyDescent="0.2">
      <c r="A23" s="21" t="s">
        <v>666</v>
      </c>
      <c r="B23" s="21" t="s">
        <v>665</v>
      </c>
      <c r="C23" s="21" t="s">
        <v>504</v>
      </c>
      <c r="D23" s="24">
        <v>2100000</v>
      </c>
      <c r="E23" s="22">
        <v>5555.55</v>
      </c>
      <c r="F23" s="23">
        <v>1.9450986512458199</v>
      </c>
    </row>
    <row r="24" spans="1:6" x14ac:dyDescent="0.2">
      <c r="A24" s="21" t="s">
        <v>668</v>
      </c>
      <c r="B24" s="21" t="s">
        <v>667</v>
      </c>
      <c r="C24" s="21" t="s">
        <v>154</v>
      </c>
      <c r="D24" s="24">
        <v>1300000</v>
      </c>
      <c r="E24" s="22">
        <v>5365.1</v>
      </c>
      <c r="F24" s="23">
        <v>1.87841865770247</v>
      </c>
    </row>
    <row r="25" spans="1:6" x14ac:dyDescent="0.2">
      <c r="A25" s="21" t="s">
        <v>595</v>
      </c>
      <c r="B25" s="21" t="s">
        <v>594</v>
      </c>
      <c r="C25" s="21" t="s">
        <v>136</v>
      </c>
      <c r="D25" s="24">
        <v>340000</v>
      </c>
      <c r="E25" s="22">
        <v>5293.8</v>
      </c>
      <c r="F25" s="23">
        <v>1.8534552366489601</v>
      </c>
    </row>
    <row r="26" spans="1:6" x14ac:dyDescent="0.2">
      <c r="A26" s="21" t="s">
        <v>670</v>
      </c>
      <c r="B26" s="21" t="s">
        <v>669</v>
      </c>
      <c r="C26" s="21" t="s">
        <v>277</v>
      </c>
      <c r="D26" s="24">
        <v>525000</v>
      </c>
      <c r="E26" s="22">
        <v>5205.8999999999996</v>
      </c>
      <c r="F26" s="23">
        <v>1.8226798550135701</v>
      </c>
    </row>
    <row r="27" spans="1:6" x14ac:dyDescent="0.2">
      <c r="A27" s="21" t="s">
        <v>425</v>
      </c>
      <c r="B27" s="21" t="s">
        <v>424</v>
      </c>
      <c r="C27" s="21" t="s">
        <v>414</v>
      </c>
      <c r="D27" s="24">
        <v>245000</v>
      </c>
      <c r="E27" s="22">
        <v>5195.1025</v>
      </c>
      <c r="F27" s="23">
        <v>1.8188994547495401</v>
      </c>
    </row>
    <row r="28" spans="1:6" x14ac:dyDescent="0.2">
      <c r="A28" s="21" t="s">
        <v>193</v>
      </c>
      <c r="B28" s="21" t="s">
        <v>192</v>
      </c>
      <c r="C28" s="21" t="s">
        <v>149</v>
      </c>
      <c r="D28" s="24">
        <v>600000</v>
      </c>
      <c r="E28" s="22">
        <v>5179.8</v>
      </c>
      <c r="F28" s="23">
        <v>1.81354177241193</v>
      </c>
    </row>
    <row r="29" spans="1:6" x14ac:dyDescent="0.2">
      <c r="A29" s="21" t="s">
        <v>654</v>
      </c>
      <c r="B29" s="21" t="s">
        <v>653</v>
      </c>
      <c r="C29" s="21" t="s">
        <v>154</v>
      </c>
      <c r="D29" s="24">
        <v>200000</v>
      </c>
      <c r="E29" s="22">
        <v>4762.3999999999996</v>
      </c>
      <c r="F29" s="23">
        <v>1.66740247440723</v>
      </c>
    </row>
    <row r="30" spans="1:6" x14ac:dyDescent="0.2">
      <c r="A30" s="21" t="s">
        <v>215</v>
      </c>
      <c r="B30" s="21" t="s">
        <v>214</v>
      </c>
      <c r="C30" s="21" t="s">
        <v>110</v>
      </c>
      <c r="D30" s="24">
        <v>300000</v>
      </c>
      <c r="E30" s="22">
        <v>4662.75</v>
      </c>
      <c r="F30" s="23">
        <v>1.63251320501057</v>
      </c>
    </row>
    <row r="31" spans="1:6" x14ac:dyDescent="0.2">
      <c r="A31" s="21" t="s">
        <v>115</v>
      </c>
      <c r="B31" s="21" t="s">
        <v>114</v>
      </c>
      <c r="C31" s="21" t="s">
        <v>116</v>
      </c>
      <c r="D31" s="24">
        <v>500000</v>
      </c>
      <c r="E31" s="22">
        <v>4632</v>
      </c>
      <c r="F31" s="23">
        <v>1.6217470732097901</v>
      </c>
    </row>
    <row r="32" spans="1:6" x14ac:dyDescent="0.2">
      <c r="A32" s="21" t="s">
        <v>599</v>
      </c>
      <c r="B32" s="21" t="s">
        <v>598</v>
      </c>
      <c r="C32" s="21" t="s">
        <v>99</v>
      </c>
      <c r="D32" s="24">
        <v>1100000</v>
      </c>
      <c r="E32" s="22">
        <v>4349.3999999999996</v>
      </c>
      <c r="F32" s="23">
        <v>1.5228036960748399</v>
      </c>
    </row>
    <row r="33" spans="1:6" x14ac:dyDescent="0.2">
      <c r="A33" s="21" t="s">
        <v>129</v>
      </c>
      <c r="B33" s="21" t="s">
        <v>128</v>
      </c>
      <c r="C33" s="21" t="s">
        <v>130</v>
      </c>
      <c r="D33" s="24">
        <v>3100000</v>
      </c>
      <c r="E33" s="22">
        <v>3995.9</v>
      </c>
      <c r="F33" s="23">
        <v>1.3990369451293201</v>
      </c>
    </row>
    <row r="34" spans="1:6" x14ac:dyDescent="0.2">
      <c r="A34" s="21" t="s">
        <v>569</v>
      </c>
      <c r="B34" s="21" t="s">
        <v>568</v>
      </c>
      <c r="C34" s="21" t="s">
        <v>171</v>
      </c>
      <c r="D34" s="24">
        <v>1300000</v>
      </c>
      <c r="E34" s="22">
        <v>3917.55</v>
      </c>
      <c r="F34" s="23">
        <v>1.3716051914190399</v>
      </c>
    </row>
    <row r="35" spans="1:6" x14ac:dyDescent="0.2">
      <c r="A35" s="21" t="s">
        <v>322</v>
      </c>
      <c r="B35" s="21" t="s">
        <v>321</v>
      </c>
      <c r="C35" s="21" t="s">
        <v>92</v>
      </c>
      <c r="D35" s="24">
        <v>110000</v>
      </c>
      <c r="E35" s="22">
        <v>3881.46</v>
      </c>
      <c r="F35" s="23">
        <v>1.35896942892506</v>
      </c>
    </row>
    <row r="36" spans="1:6" x14ac:dyDescent="0.2">
      <c r="A36" s="21" t="s">
        <v>148</v>
      </c>
      <c r="B36" s="21" t="s">
        <v>147</v>
      </c>
      <c r="C36" s="21" t="s">
        <v>149</v>
      </c>
      <c r="D36" s="24">
        <v>1250000</v>
      </c>
      <c r="E36" s="22">
        <v>3873.125</v>
      </c>
      <c r="F36" s="23">
        <v>1.3560511945003599</v>
      </c>
    </row>
    <row r="37" spans="1:6" x14ac:dyDescent="0.2">
      <c r="A37" s="21" t="s">
        <v>652</v>
      </c>
      <c r="B37" s="21" t="s">
        <v>651</v>
      </c>
      <c r="C37" s="21" t="s">
        <v>163</v>
      </c>
      <c r="D37" s="24">
        <v>600000</v>
      </c>
      <c r="E37" s="22">
        <v>3824.4</v>
      </c>
      <c r="F37" s="23">
        <v>1.3389916897201</v>
      </c>
    </row>
    <row r="38" spans="1:6" x14ac:dyDescent="0.2">
      <c r="A38" s="21" t="s">
        <v>109</v>
      </c>
      <c r="B38" s="21" t="s">
        <v>108</v>
      </c>
      <c r="C38" s="21" t="s">
        <v>110</v>
      </c>
      <c r="D38" s="24">
        <v>600000</v>
      </c>
      <c r="E38" s="22">
        <v>3781.2</v>
      </c>
      <c r="F38" s="23">
        <v>1.3238665874829101</v>
      </c>
    </row>
    <row r="39" spans="1:6" x14ac:dyDescent="0.2">
      <c r="A39" s="21" t="s">
        <v>98</v>
      </c>
      <c r="B39" s="21" t="s">
        <v>97</v>
      </c>
      <c r="C39" s="21" t="s">
        <v>99</v>
      </c>
      <c r="D39" s="24">
        <v>325000</v>
      </c>
      <c r="E39" s="22">
        <v>3765.6125000000002</v>
      </c>
      <c r="F39" s="23">
        <v>1.31840912148471</v>
      </c>
    </row>
    <row r="40" spans="1:6" x14ac:dyDescent="0.2">
      <c r="A40" s="21" t="s">
        <v>118</v>
      </c>
      <c r="B40" s="21" t="s">
        <v>117</v>
      </c>
      <c r="C40" s="21" t="s">
        <v>84</v>
      </c>
      <c r="D40" s="24">
        <v>250000</v>
      </c>
      <c r="E40" s="22">
        <v>3572.125</v>
      </c>
      <c r="F40" s="23">
        <v>1.2506656441903099</v>
      </c>
    </row>
    <row r="41" spans="1:6" x14ac:dyDescent="0.2">
      <c r="A41" s="21" t="s">
        <v>585</v>
      </c>
      <c r="B41" s="21" t="s">
        <v>584</v>
      </c>
      <c r="C41" s="21" t="s">
        <v>181</v>
      </c>
      <c r="D41" s="24">
        <v>600000</v>
      </c>
      <c r="E41" s="22">
        <v>3404.4</v>
      </c>
      <c r="F41" s="23">
        <v>1.19194208463631</v>
      </c>
    </row>
    <row r="42" spans="1:6" x14ac:dyDescent="0.2">
      <c r="A42" s="21" t="s">
        <v>379</v>
      </c>
      <c r="B42" s="21" t="s">
        <v>378</v>
      </c>
      <c r="C42" s="21" t="s">
        <v>92</v>
      </c>
      <c r="D42" s="24">
        <v>63298</v>
      </c>
      <c r="E42" s="22">
        <v>3231.0147609999999</v>
      </c>
      <c r="F42" s="23">
        <v>1.13123677291653</v>
      </c>
    </row>
    <row r="43" spans="1:6" x14ac:dyDescent="0.2">
      <c r="A43" s="21" t="s">
        <v>672</v>
      </c>
      <c r="B43" s="21" t="s">
        <v>671</v>
      </c>
      <c r="C43" s="21" t="s">
        <v>84</v>
      </c>
      <c r="D43" s="24">
        <v>450000</v>
      </c>
      <c r="E43" s="22">
        <v>3210.75</v>
      </c>
      <c r="F43" s="23">
        <v>1.12414171314947</v>
      </c>
    </row>
    <row r="44" spans="1:6" x14ac:dyDescent="0.2">
      <c r="A44" s="21" t="s">
        <v>289</v>
      </c>
      <c r="B44" s="21" t="s">
        <v>288</v>
      </c>
      <c r="C44" s="21" t="s">
        <v>290</v>
      </c>
      <c r="D44" s="24">
        <v>650000</v>
      </c>
      <c r="E44" s="22">
        <v>3202.2249999999999</v>
      </c>
      <c r="F44" s="23">
        <v>1.12115695628437</v>
      </c>
    </row>
    <row r="45" spans="1:6" x14ac:dyDescent="0.2">
      <c r="A45" s="21" t="s">
        <v>674</v>
      </c>
      <c r="B45" s="21" t="s">
        <v>673</v>
      </c>
      <c r="C45" s="21" t="s">
        <v>304</v>
      </c>
      <c r="D45" s="24">
        <v>125000</v>
      </c>
      <c r="E45" s="22">
        <v>3197.25</v>
      </c>
      <c r="F45" s="23">
        <v>1.1194151187003401</v>
      </c>
    </row>
    <row r="46" spans="1:6" x14ac:dyDescent="0.2">
      <c r="A46" s="21" t="s">
        <v>676</v>
      </c>
      <c r="B46" s="21" t="s">
        <v>675</v>
      </c>
      <c r="C46" s="21" t="s">
        <v>110</v>
      </c>
      <c r="D46" s="24">
        <v>90000</v>
      </c>
      <c r="E46" s="22">
        <v>3102.2550000000001</v>
      </c>
      <c r="F46" s="23">
        <v>1.0861556490933599</v>
      </c>
    </row>
    <row r="47" spans="1:6" x14ac:dyDescent="0.2">
      <c r="A47" s="21" t="s">
        <v>678</v>
      </c>
      <c r="B47" s="21" t="s">
        <v>677</v>
      </c>
      <c r="C47" s="21" t="s">
        <v>181</v>
      </c>
      <c r="D47" s="24">
        <v>60000</v>
      </c>
      <c r="E47" s="22">
        <v>3082.65</v>
      </c>
      <c r="F47" s="23">
        <v>1.0792915835989101</v>
      </c>
    </row>
    <row r="48" spans="1:6" x14ac:dyDescent="0.2">
      <c r="A48" s="21" t="s">
        <v>680</v>
      </c>
      <c r="B48" s="21" t="s">
        <v>679</v>
      </c>
      <c r="C48" s="21" t="s">
        <v>163</v>
      </c>
      <c r="D48" s="24">
        <v>230000</v>
      </c>
      <c r="E48" s="22">
        <v>3002.42</v>
      </c>
      <c r="F48" s="23">
        <v>1.05120160784683</v>
      </c>
    </row>
    <row r="49" spans="1:6" x14ac:dyDescent="0.2">
      <c r="A49" s="21" t="s">
        <v>126</v>
      </c>
      <c r="B49" s="21" t="s">
        <v>125</v>
      </c>
      <c r="C49" s="21" t="s">
        <v>127</v>
      </c>
      <c r="D49" s="24">
        <v>525000</v>
      </c>
      <c r="E49" s="22">
        <v>2948.6624999999999</v>
      </c>
      <c r="F49" s="23">
        <v>1.03238013369138</v>
      </c>
    </row>
    <row r="50" spans="1:6" x14ac:dyDescent="0.2">
      <c r="A50" s="21" t="s">
        <v>236</v>
      </c>
      <c r="B50" s="21" t="s">
        <v>235</v>
      </c>
      <c r="C50" s="21" t="s">
        <v>113</v>
      </c>
      <c r="D50" s="24">
        <v>1400000</v>
      </c>
      <c r="E50" s="22">
        <v>2796.5</v>
      </c>
      <c r="F50" s="23">
        <v>0.97910528718289502</v>
      </c>
    </row>
    <row r="51" spans="1:6" x14ac:dyDescent="0.2">
      <c r="A51" s="21" t="s">
        <v>138</v>
      </c>
      <c r="B51" s="21" t="s">
        <v>137</v>
      </c>
      <c r="C51" s="21" t="s">
        <v>139</v>
      </c>
      <c r="D51" s="24">
        <v>2700000</v>
      </c>
      <c r="E51" s="22">
        <v>2740.5</v>
      </c>
      <c r="F51" s="23">
        <v>0.95949867317172399</v>
      </c>
    </row>
    <row r="52" spans="1:6" x14ac:dyDescent="0.2">
      <c r="A52" s="21" t="s">
        <v>162</v>
      </c>
      <c r="B52" s="21" t="s">
        <v>161</v>
      </c>
      <c r="C52" s="21" t="s">
        <v>163</v>
      </c>
      <c r="D52" s="24">
        <v>475000</v>
      </c>
      <c r="E52" s="22">
        <v>2689.45</v>
      </c>
      <c r="F52" s="23">
        <v>0.94162514379189599</v>
      </c>
    </row>
    <row r="53" spans="1:6" x14ac:dyDescent="0.2">
      <c r="A53" s="21" t="s">
        <v>682</v>
      </c>
      <c r="B53" s="21" t="s">
        <v>681</v>
      </c>
      <c r="C53" s="21" t="s">
        <v>440</v>
      </c>
      <c r="D53" s="24">
        <v>800000</v>
      </c>
      <c r="E53" s="22">
        <v>2623.6</v>
      </c>
      <c r="F53" s="23">
        <v>0.91856986642340199</v>
      </c>
    </row>
    <row r="54" spans="1:6" x14ac:dyDescent="0.2">
      <c r="A54" s="21" t="s">
        <v>684</v>
      </c>
      <c r="B54" s="21" t="s">
        <v>683</v>
      </c>
      <c r="C54" s="21" t="s">
        <v>99</v>
      </c>
      <c r="D54" s="24">
        <v>135000</v>
      </c>
      <c r="E54" s="22">
        <v>2604.2849999999999</v>
      </c>
      <c r="F54" s="23">
        <v>0.91180733518008505</v>
      </c>
    </row>
    <row r="55" spans="1:6" x14ac:dyDescent="0.2">
      <c r="A55" s="21" t="s">
        <v>283</v>
      </c>
      <c r="B55" s="21" t="s">
        <v>282</v>
      </c>
      <c r="C55" s="21" t="s">
        <v>84</v>
      </c>
      <c r="D55" s="24">
        <v>2000000</v>
      </c>
      <c r="E55" s="22">
        <v>2534</v>
      </c>
      <c r="F55" s="23">
        <v>0.88719928400552694</v>
      </c>
    </row>
    <row r="56" spans="1:6" x14ac:dyDescent="0.2">
      <c r="A56" s="21" t="s">
        <v>685</v>
      </c>
      <c r="B56" s="21" t="s">
        <v>1269</v>
      </c>
      <c r="C56" s="21" t="s">
        <v>770</v>
      </c>
      <c r="D56" s="24">
        <v>2100798</v>
      </c>
      <c r="E56" s="22">
        <v>2499.9496199999999</v>
      </c>
      <c r="F56" s="23">
        <v>0.87527762940563902</v>
      </c>
    </row>
    <row r="57" spans="1:6" x14ac:dyDescent="0.2">
      <c r="A57" s="21" t="s">
        <v>687</v>
      </c>
      <c r="B57" s="21" t="s">
        <v>686</v>
      </c>
      <c r="C57" s="21" t="s">
        <v>168</v>
      </c>
      <c r="D57" s="24">
        <v>100000</v>
      </c>
      <c r="E57" s="22">
        <v>2404.35</v>
      </c>
      <c r="F57" s="23">
        <v>0.84180647138859099</v>
      </c>
    </row>
    <row r="58" spans="1:6" x14ac:dyDescent="0.2">
      <c r="A58" s="21" t="s">
        <v>369</v>
      </c>
      <c r="B58" s="21" t="s">
        <v>368</v>
      </c>
      <c r="C58" s="21" t="s">
        <v>92</v>
      </c>
      <c r="D58" s="24">
        <v>100000</v>
      </c>
      <c r="E58" s="22">
        <v>2376.6</v>
      </c>
      <c r="F58" s="23">
        <v>0.83209069390984003</v>
      </c>
    </row>
    <row r="59" spans="1:6" x14ac:dyDescent="0.2">
      <c r="A59" s="21" t="s">
        <v>217</v>
      </c>
      <c r="B59" s="21" t="s">
        <v>216</v>
      </c>
      <c r="C59" s="21" t="s">
        <v>218</v>
      </c>
      <c r="D59" s="24">
        <v>95000</v>
      </c>
      <c r="E59" s="22">
        <v>2342.3200000000002</v>
      </c>
      <c r="F59" s="23">
        <v>0.82008864519014502</v>
      </c>
    </row>
    <row r="60" spans="1:6" x14ac:dyDescent="0.2">
      <c r="A60" s="21" t="s">
        <v>689</v>
      </c>
      <c r="B60" s="21" t="s">
        <v>688</v>
      </c>
      <c r="C60" s="21" t="s">
        <v>163</v>
      </c>
      <c r="D60" s="24">
        <v>175000</v>
      </c>
      <c r="E60" s="22">
        <v>2291.7125000000001</v>
      </c>
      <c r="F60" s="23">
        <v>0.80237004307281601</v>
      </c>
    </row>
    <row r="61" spans="1:6" x14ac:dyDescent="0.2">
      <c r="A61" s="21" t="s">
        <v>691</v>
      </c>
      <c r="B61" s="21" t="s">
        <v>690</v>
      </c>
      <c r="C61" s="21" t="s">
        <v>277</v>
      </c>
      <c r="D61" s="24">
        <v>325000</v>
      </c>
      <c r="E61" s="22">
        <v>1792.7</v>
      </c>
      <c r="F61" s="23">
        <v>0.62765673103263997</v>
      </c>
    </row>
    <row r="62" spans="1:6" x14ac:dyDescent="0.2">
      <c r="A62" s="21" t="s">
        <v>619</v>
      </c>
      <c r="B62" s="21" t="s">
        <v>618</v>
      </c>
      <c r="C62" s="21" t="s">
        <v>184</v>
      </c>
      <c r="D62" s="24">
        <v>1000000</v>
      </c>
      <c r="E62" s="22">
        <v>1770</v>
      </c>
      <c r="F62" s="23">
        <v>0.61970904999596799</v>
      </c>
    </row>
    <row r="63" spans="1:6" x14ac:dyDescent="0.2">
      <c r="A63" s="21" t="s">
        <v>170</v>
      </c>
      <c r="B63" s="21" t="s">
        <v>169</v>
      </c>
      <c r="C63" s="21" t="s">
        <v>171</v>
      </c>
      <c r="D63" s="24">
        <v>180000</v>
      </c>
      <c r="E63" s="22">
        <v>1423.98</v>
      </c>
      <c r="F63" s="23">
        <v>0.49856118249336701</v>
      </c>
    </row>
    <row r="64" spans="1:6" x14ac:dyDescent="0.2">
      <c r="A64" s="21" t="s">
        <v>271</v>
      </c>
      <c r="B64" s="21" t="s">
        <v>270</v>
      </c>
      <c r="C64" s="21" t="s">
        <v>110</v>
      </c>
      <c r="D64" s="24">
        <v>100000</v>
      </c>
      <c r="E64" s="22">
        <v>428.05</v>
      </c>
      <c r="F64" s="23">
        <v>0.149868055847895</v>
      </c>
    </row>
    <row r="65" spans="1:9" x14ac:dyDescent="0.2">
      <c r="A65" s="20" t="s">
        <v>25</v>
      </c>
      <c r="B65" s="20"/>
      <c r="C65" s="20"/>
      <c r="D65" s="20"/>
      <c r="E65" s="25">
        <f>SUM(E7:E64)</f>
        <v>272386.66295899998</v>
      </c>
      <c r="F65" s="26">
        <f>SUM(F7:F64)</f>
        <v>95.367502900505002</v>
      </c>
      <c r="G65" s="14"/>
      <c r="H65" s="14"/>
      <c r="I65" s="14"/>
    </row>
    <row r="66" spans="1:9" x14ac:dyDescent="0.2">
      <c r="A66" s="21"/>
      <c r="B66" s="21"/>
      <c r="C66" s="21"/>
      <c r="D66" s="21"/>
      <c r="E66" s="22"/>
      <c r="F66" s="23"/>
    </row>
    <row r="67" spans="1:9" x14ac:dyDescent="0.2">
      <c r="A67" s="20" t="s">
        <v>313</v>
      </c>
      <c r="B67" s="21"/>
      <c r="C67" s="21"/>
      <c r="D67" s="21"/>
      <c r="E67" s="22"/>
      <c r="F67" s="23"/>
    </row>
    <row r="68" spans="1:9" x14ac:dyDescent="0.2">
      <c r="A68" s="21" t="s">
        <v>315</v>
      </c>
      <c r="B68" s="21" t="s">
        <v>314</v>
      </c>
      <c r="C68" s="21" t="s">
        <v>160</v>
      </c>
      <c r="D68" s="24">
        <v>65000</v>
      </c>
      <c r="E68" s="22">
        <v>3656.3342400000001</v>
      </c>
      <c r="F68" s="23">
        <v>1.28014882391985</v>
      </c>
    </row>
    <row r="69" spans="1:9" x14ac:dyDescent="0.2">
      <c r="A69" s="21" t="s">
        <v>397</v>
      </c>
      <c r="B69" s="21" t="s">
        <v>396</v>
      </c>
      <c r="C69" s="21" t="s">
        <v>160</v>
      </c>
      <c r="D69" s="24">
        <v>125000</v>
      </c>
      <c r="E69" s="22">
        <v>2067.6959999999999</v>
      </c>
      <c r="F69" s="23">
        <v>0.72393781007935798</v>
      </c>
    </row>
    <row r="70" spans="1:9" x14ac:dyDescent="0.2">
      <c r="A70" s="20" t="s">
        <v>25</v>
      </c>
      <c r="B70" s="20"/>
      <c r="C70" s="20"/>
      <c r="D70" s="20"/>
      <c r="E70" s="25">
        <f>SUM(E67:E69)</f>
        <v>5724.03024</v>
      </c>
      <c r="F70" s="26">
        <f>SUM(F67:F69)</f>
        <v>2.0040866339992078</v>
      </c>
      <c r="G70" s="14"/>
      <c r="H70" s="14"/>
      <c r="I70" s="14"/>
    </row>
    <row r="71" spans="1:9" x14ac:dyDescent="0.2">
      <c r="A71" s="21"/>
      <c r="B71" s="21"/>
      <c r="C71" s="21"/>
      <c r="D71" s="21"/>
      <c r="E71" s="22"/>
      <c r="F71" s="23"/>
    </row>
    <row r="72" spans="1:9" x14ac:dyDescent="0.2">
      <c r="A72" s="20" t="s">
        <v>26</v>
      </c>
      <c r="B72" s="20"/>
      <c r="C72" s="20"/>
      <c r="D72" s="20"/>
      <c r="E72" s="25">
        <f>E65+E70</f>
        <v>278110.69319899997</v>
      </c>
      <c r="F72" s="26">
        <f>F65+F70</f>
        <v>97.37158953450421</v>
      </c>
      <c r="G72" s="14"/>
      <c r="H72" s="14"/>
      <c r="I72" s="14"/>
    </row>
    <row r="73" spans="1:9" x14ac:dyDescent="0.2">
      <c r="A73" s="20"/>
      <c r="B73" s="20"/>
      <c r="C73" s="20"/>
      <c r="D73" s="20"/>
      <c r="E73" s="25"/>
      <c r="F73" s="26"/>
      <c r="G73" s="14"/>
      <c r="H73" s="14"/>
      <c r="I73" s="14"/>
    </row>
    <row r="74" spans="1:9" x14ac:dyDescent="0.2">
      <c r="A74" s="20" t="s">
        <v>28</v>
      </c>
      <c r="B74" s="20"/>
      <c r="C74" s="20"/>
      <c r="D74" s="20"/>
      <c r="E74" s="25">
        <f>E76-(E65+E70)</f>
        <v>7507.2108822000446</v>
      </c>
      <c r="F74" s="26">
        <f>F76-(F65+F70)</f>
        <v>2.62841046549579</v>
      </c>
      <c r="G74" s="14"/>
      <c r="H74" s="14"/>
      <c r="I74" s="14"/>
    </row>
    <row r="75" spans="1:9" x14ac:dyDescent="0.2">
      <c r="A75" s="20"/>
      <c r="B75" s="20"/>
      <c r="C75" s="20"/>
      <c r="D75" s="20"/>
      <c r="E75" s="25"/>
      <c r="F75" s="26"/>
      <c r="G75" s="14"/>
      <c r="H75" s="14"/>
      <c r="I75" s="14"/>
    </row>
    <row r="76" spans="1:9" x14ac:dyDescent="0.2">
      <c r="A76" s="27" t="s">
        <v>27</v>
      </c>
      <c r="B76" s="27"/>
      <c r="C76" s="27"/>
      <c r="D76" s="27"/>
      <c r="E76" s="28">
        <v>285617.90408120002</v>
      </c>
      <c r="F76" s="29">
        <v>100</v>
      </c>
      <c r="G76" s="14"/>
      <c r="H76" s="14"/>
      <c r="I76" s="14"/>
    </row>
    <row r="77" spans="1:9" x14ac:dyDescent="0.2">
      <c r="A77" s="14"/>
      <c r="B77" s="14"/>
      <c r="C77" s="14"/>
      <c r="D77" s="14"/>
      <c r="E77" s="73"/>
      <c r="F77" s="15"/>
      <c r="G77" s="14"/>
      <c r="H77" s="14"/>
      <c r="I77" s="14"/>
    </row>
    <row r="78" spans="1:9" x14ac:dyDescent="0.2">
      <c r="A78" s="14" t="s">
        <v>1198</v>
      </c>
    </row>
    <row r="79" spans="1:9" x14ac:dyDescent="0.2">
      <c r="A79" s="14"/>
    </row>
    <row r="80" spans="1:9" x14ac:dyDescent="0.2">
      <c r="A80" s="14" t="s">
        <v>31</v>
      </c>
    </row>
    <row r="81" spans="1:4" x14ac:dyDescent="0.2">
      <c r="A81" s="14" t="s">
        <v>32</v>
      </c>
    </row>
    <row r="82" spans="1:4" x14ac:dyDescent="0.2">
      <c r="A82" s="14" t="s">
        <v>33</v>
      </c>
      <c r="B82" s="14"/>
      <c r="C82" s="30" t="s">
        <v>34</v>
      </c>
      <c r="D82" s="14" t="s">
        <v>845</v>
      </c>
    </row>
    <row r="83" spans="1:4" x14ac:dyDescent="0.2">
      <c r="A83" s="7" t="s">
        <v>69</v>
      </c>
      <c r="C83" s="31">
        <v>116.261</v>
      </c>
      <c r="D83" s="31">
        <v>137.6516</v>
      </c>
    </row>
    <row r="84" spans="1:4" x14ac:dyDescent="0.2">
      <c r="A84" s="7" t="s">
        <v>77</v>
      </c>
      <c r="C84" s="31">
        <v>17.120799999999999</v>
      </c>
      <c r="D84" s="31">
        <v>18.627600000000001</v>
      </c>
    </row>
    <row r="85" spans="1:4" x14ac:dyDescent="0.2">
      <c r="A85" s="7" t="s">
        <v>70</v>
      </c>
      <c r="C85" s="31">
        <v>125.52760000000001</v>
      </c>
      <c r="D85" s="31">
        <v>149.30359999999999</v>
      </c>
    </row>
    <row r="86" spans="1:4" x14ac:dyDescent="0.2">
      <c r="A86" s="7" t="s">
        <v>78</v>
      </c>
      <c r="C86" s="31">
        <v>19.251799999999999</v>
      </c>
      <c r="D86" s="31">
        <v>21.009699999999999</v>
      </c>
    </row>
    <row r="87" spans="1:4" x14ac:dyDescent="0.2">
      <c r="C87" s="31"/>
      <c r="D87" s="31"/>
    </row>
    <row r="88" spans="1:4" x14ac:dyDescent="0.2">
      <c r="A88" s="7" t="s">
        <v>1329</v>
      </c>
      <c r="C88" s="31"/>
      <c r="D88" s="31"/>
    </row>
    <row r="90" spans="1:4" x14ac:dyDescent="0.2">
      <c r="A90" s="14" t="s">
        <v>36</v>
      </c>
    </row>
    <row r="91" spans="1:4" x14ac:dyDescent="0.2">
      <c r="A91" s="112" t="s">
        <v>59</v>
      </c>
      <c r="B91" s="113"/>
      <c r="C91" s="35" t="s">
        <v>60</v>
      </c>
    </row>
    <row r="92" spans="1:4" x14ac:dyDescent="0.2">
      <c r="A92" s="108" t="s">
        <v>77</v>
      </c>
      <c r="B92" s="109"/>
      <c r="C92" s="36">
        <v>1.4</v>
      </c>
    </row>
    <row r="93" spans="1:4" x14ac:dyDescent="0.2">
      <c r="A93" s="108" t="s">
        <v>78</v>
      </c>
      <c r="B93" s="109"/>
      <c r="C93" s="36">
        <v>1.6</v>
      </c>
    </row>
    <row r="94" spans="1:4" x14ac:dyDescent="0.2">
      <c r="A94" s="7" t="s">
        <v>61</v>
      </c>
    </row>
    <row r="95" spans="1:4" x14ac:dyDescent="0.2">
      <c r="A95" s="7" t="s">
        <v>35</v>
      </c>
    </row>
    <row r="97" spans="1:4" x14ac:dyDescent="0.2">
      <c r="A97" s="14" t="s">
        <v>38</v>
      </c>
      <c r="D97" s="32">
        <v>0.24210148860776901</v>
      </c>
    </row>
    <row r="98" spans="1:4" x14ac:dyDescent="0.2">
      <c r="A98" s="14"/>
      <c r="D98" s="32"/>
    </row>
    <row r="99" spans="1:4" x14ac:dyDescent="0.2">
      <c r="A99" s="117" t="s">
        <v>839</v>
      </c>
      <c r="B99" s="117"/>
      <c r="C99" s="117"/>
      <c r="D99" s="30" t="s">
        <v>37</v>
      </c>
    </row>
    <row r="100" spans="1:4" x14ac:dyDescent="0.2">
      <c r="A100" s="95"/>
      <c r="B100" s="95"/>
      <c r="C100" s="95"/>
      <c r="D100" s="30"/>
    </row>
    <row r="101" spans="1:4" x14ac:dyDescent="0.2">
      <c r="A101" s="128" t="s">
        <v>1337</v>
      </c>
      <c r="B101" s="95"/>
      <c r="C101" s="95"/>
      <c r="D101" s="30"/>
    </row>
    <row r="102" spans="1:4" x14ac:dyDescent="0.2">
      <c r="A102" s="95"/>
      <c r="B102" s="95"/>
      <c r="C102" s="95"/>
      <c r="D102" s="30"/>
    </row>
    <row r="103" spans="1:4" x14ac:dyDescent="0.2">
      <c r="A103" s="100" t="s">
        <v>1333</v>
      </c>
      <c r="B103" s="100" t="s">
        <v>1334</v>
      </c>
      <c r="C103" s="100" t="s">
        <v>1335</v>
      </c>
      <c r="D103" s="101" t="s">
        <v>3</v>
      </c>
    </row>
    <row r="104" spans="1:4" x14ac:dyDescent="0.2">
      <c r="A104" s="102" t="s">
        <v>569</v>
      </c>
      <c r="B104" s="107">
        <v>800000</v>
      </c>
      <c r="C104" s="103">
        <v>2410.8000000000002</v>
      </c>
      <c r="D104" s="104">
        <f>C104/$E$76</f>
        <v>8.4406473318094921E-3</v>
      </c>
    </row>
    <row r="105" spans="1:4" x14ac:dyDescent="0.2">
      <c r="A105" s="102" t="s">
        <v>672</v>
      </c>
      <c r="B105" s="107">
        <v>50000</v>
      </c>
      <c r="C105" s="103">
        <v>356.75</v>
      </c>
      <c r="D105" s="104">
        <f>C105/$E$76</f>
        <v>1.249046347943851E-3</v>
      </c>
    </row>
    <row r="106" spans="1:4" x14ac:dyDescent="0.2">
      <c r="A106" s="95"/>
      <c r="B106" s="95"/>
      <c r="C106" s="95"/>
      <c r="D106" s="30"/>
    </row>
    <row r="107" spans="1:4" x14ac:dyDescent="0.2">
      <c r="A107" s="14" t="s">
        <v>810</v>
      </c>
    </row>
    <row r="108" spans="1:4" x14ac:dyDescent="0.2">
      <c r="A108" s="50"/>
    </row>
    <row r="109" spans="1:4" x14ac:dyDescent="0.2">
      <c r="A109" s="51" t="s">
        <v>808</v>
      </c>
    </row>
    <row r="110" spans="1:4" x14ac:dyDescent="0.2">
      <c r="A110" s="52"/>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1" t="s">
        <v>823</v>
      </c>
    </row>
    <row r="124" spans="1:1" x14ac:dyDescent="0.2">
      <c r="A124" s="53"/>
    </row>
    <row r="125" spans="1:1" x14ac:dyDescent="0.2">
      <c r="A125" s="51" t="s">
        <v>1048</v>
      </c>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sheetData>
  <mergeCells count="5">
    <mergeCell ref="A1:F1"/>
    <mergeCell ref="A91:B91"/>
    <mergeCell ref="A92:B92"/>
    <mergeCell ref="A93:B93"/>
    <mergeCell ref="A99:C99"/>
  </mergeCells>
  <conditionalFormatting sqref="F2:F3">
    <cfRule type="cellIs" dxfId="35" priority="2" stopIfTrue="1" operator="between">
      <formula>0.009</formula>
      <formula>-0.009</formula>
    </cfRule>
  </conditionalFormatting>
  <conditionalFormatting sqref="F5:F139">
    <cfRule type="cellIs" dxfId="34" priority="1" stopIfTrue="1" operator="between">
      <formula>0.009</formula>
      <formula>-0.009</formula>
    </cfRule>
  </conditionalFormatting>
  <hyperlinks>
    <hyperlink ref="A108"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7"/>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29.88671875" style="7" bestFit="1" customWidth="1"/>
    <col min="3" max="3" width="25.554687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19</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83</v>
      </c>
      <c r="B7" s="21" t="s">
        <v>82</v>
      </c>
      <c r="C7" s="21" t="s">
        <v>84</v>
      </c>
      <c r="D7" s="24">
        <v>3940800</v>
      </c>
      <c r="E7" s="22">
        <v>60148.430399999997</v>
      </c>
      <c r="F7" s="23">
        <v>8.7984033973763296</v>
      </c>
    </row>
    <row r="8" spans="1:6" x14ac:dyDescent="0.2">
      <c r="A8" s="21" t="s">
        <v>86</v>
      </c>
      <c r="B8" s="21" t="s">
        <v>85</v>
      </c>
      <c r="C8" s="21" t="s">
        <v>84</v>
      </c>
      <c r="D8" s="24">
        <v>6000000</v>
      </c>
      <c r="E8" s="22">
        <v>57114</v>
      </c>
      <c r="F8" s="23">
        <v>8.3545324174868494</v>
      </c>
    </row>
    <row r="9" spans="1:6" x14ac:dyDescent="0.2">
      <c r="A9" s="21" t="s">
        <v>101</v>
      </c>
      <c r="B9" s="21" t="s">
        <v>100</v>
      </c>
      <c r="C9" s="21" t="s">
        <v>102</v>
      </c>
      <c r="D9" s="24">
        <v>1600000</v>
      </c>
      <c r="E9" s="22">
        <v>37520</v>
      </c>
      <c r="F9" s="23">
        <v>5.4883576059128503</v>
      </c>
    </row>
    <row r="10" spans="1:6" x14ac:dyDescent="0.2">
      <c r="A10" s="21" t="s">
        <v>107</v>
      </c>
      <c r="B10" s="21" t="s">
        <v>106</v>
      </c>
      <c r="C10" s="21" t="s">
        <v>84</v>
      </c>
      <c r="D10" s="24">
        <v>5000000</v>
      </c>
      <c r="E10" s="22">
        <v>29927.5</v>
      </c>
      <c r="F10" s="23">
        <v>4.3777404651107901</v>
      </c>
    </row>
    <row r="11" spans="1:6" x14ac:dyDescent="0.2">
      <c r="A11" s="21" t="s">
        <v>96</v>
      </c>
      <c r="B11" s="21" t="s">
        <v>95</v>
      </c>
      <c r="C11" s="21" t="s">
        <v>92</v>
      </c>
      <c r="D11" s="24">
        <v>2200000</v>
      </c>
      <c r="E11" s="22">
        <v>27165.599999999999</v>
      </c>
      <c r="F11" s="23">
        <v>3.9737347382512298</v>
      </c>
    </row>
    <row r="12" spans="1:6" x14ac:dyDescent="0.2">
      <c r="A12" s="21" t="s">
        <v>224</v>
      </c>
      <c r="B12" s="21" t="s">
        <v>223</v>
      </c>
      <c r="C12" s="21" t="s">
        <v>84</v>
      </c>
      <c r="D12" s="24">
        <v>1425000</v>
      </c>
      <c r="E12" s="22">
        <v>24733.724999999999</v>
      </c>
      <c r="F12" s="23">
        <v>3.61800447031735</v>
      </c>
    </row>
    <row r="13" spans="1:6" x14ac:dyDescent="0.2">
      <c r="A13" s="21" t="s">
        <v>88</v>
      </c>
      <c r="B13" s="21" t="s">
        <v>87</v>
      </c>
      <c r="C13" s="21" t="s">
        <v>89</v>
      </c>
      <c r="D13" s="24">
        <v>801251</v>
      </c>
      <c r="E13" s="22">
        <v>24226.224610500001</v>
      </c>
      <c r="F13" s="23">
        <v>3.5437682330381399</v>
      </c>
    </row>
    <row r="14" spans="1:6" x14ac:dyDescent="0.2">
      <c r="A14" s="21" t="s">
        <v>91</v>
      </c>
      <c r="B14" s="21" t="s">
        <v>90</v>
      </c>
      <c r="C14" s="21" t="s">
        <v>92</v>
      </c>
      <c r="D14" s="24">
        <v>1636596</v>
      </c>
      <c r="E14" s="22">
        <v>23492.517282000001</v>
      </c>
      <c r="F14" s="23">
        <v>3.4364428546562902</v>
      </c>
    </row>
    <row r="15" spans="1:6" x14ac:dyDescent="0.2">
      <c r="A15" s="21" t="s">
        <v>146</v>
      </c>
      <c r="B15" s="21" t="s">
        <v>145</v>
      </c>
      <c r="C15" s="21" t="s">
        <v>110</v>
      </c>
      <c r="D15" s="24">
        <v>210000</v>
      </c>
      <c r="E15" s="22">
        <v>22282.26</v>
      </c>
      <c r="F15" s="23">
        <v>3.25940861268464</v>
      </c>
    </row>
    <row r="16" spans="1:6" x14ac:dyDescent="0.2">
      <c r="A16" s="21" t="s">
        <v>670</v>
      </c>
      <c r="B16" s="21" t="s">
        <v>669</v>
      </c>
      <c r="C16" s="21" t="s">
        <v>277</v>
      </c>
      <c r="D16" s="24">
        <v>2000000</v>
      </c>
      <c r="E16" s="22">
        <v>19832</v>
      </c>
      <c r="F16" s="23">
        <v>2.90098902026822</v>
      </c>
    </row>
    <row r="17" spans="1:6" x14ac:dyDescent="0.2">
      <c r="A17" s="21" t="s">
        <v>215</v>
      </c>
      <c r="B17" s="21" t="s">
        <v>214</v>
      </c>
      <c r="C17" s="21" t="s">
        <v>110</v>
      </c>
      <c r="D17" s="24">
        <v>1150000</v>
      </c>
      <c r="E17" s="22">
        <v>17873.875</v>
      </c>
      <c r="F17" s="23">
        <v>2.61455804380026</v>
      </c>
    </row>
    <row r="18" spans="1:6" x14ac:dyDescent="0.2">
      <c r="A18" s="21" t="s">
        <v>115</v>
      </c>
      <c r="B18" s="21" t="s">
        <v>114</v>
      </c>
      <c r="C18" s="21" t="s">
        <v>116</v>
      </c>
      <c r="D18" s="24">
        <v>1820000</v>
      </c>
      <c r="E18" s="22">
        <v>16860.48</v>
      </c>
      <c r="F18" s="23">
        <v>2.4663204596839399</v>
      </c>
    </row>
    <row r="19" spans="1:6" x14ac:dyDescent="0.2">
      <c r="A19" s="21" t="s">
        <v>654</v>
      </c>
      <c r="B19" s="21" t="s">
        <v>653</v>
      </c>
      <c r="C19" s="21" t="s">
        <v>154</v>
      </c>
      <c r="D19" s="24">
        <v>700000</v>
      </c>
      <c r="E19" s="22">
        <v>16668.400000000001</v>
      </c>
      <c r="F19" s="23">
        <v>2.4382233453730802</v>
      </c>
    </row>
    <row r="20" spans="1:6" x14ac:dyDescent="0.2">
      <c r="A20" s="21" t="s">
        <v>129</v>
      </c>
      <c r="B20" s="21" t="s">
        <v>128</v>
      </c>
      <c r="C20" s="21" t="s">
        <v>130</v>
      </c>
      <c r="D20" s="24">
        <v>12000000</v>
      </c>
      <c r="E20" s="22">
        <v>15468</v>
      </c>
      <c r="F20" s="23">
        <v>2.2626310087489299</v>
      </c>
    </row>
    <row r="21" spans="1:6" x14ac:dyDescent="0.2">
      <c r="A21" s="21" t="s">
        <v>109</v>
      </c>
      <c r="B21" s="21" t="s">
        <v>108</v>
      </c>
      <c r="C21" s="21" t="s">
        <v>110</v>
      </c>
      <c r="D21" s="24">
        <v>2400000</v>
      </c>
      <c r="E21" s="22">
        <v>15124.8</v>
      </c>
      <c r="F21" s="23">
        <v>2.2124283346991098</v>
      </c>
    </row>
    <row r="22" spans="1:6" x14ac:dyDescent="0.2">
      <c r="A22" s="21" t="s">
        <v>322</v>
      </c>
      <c r="B22" s="21" t="s">
        <v>321</v>
      </c>
      <c r="C22" s="21" t="s">
        <v>92</v>
      </c>
      <c r="D22" s="24">
        <v>400000</v>
      </c>
      <c r="E22" s="22">
        <v>14114.4</v>
      </c>
      <c r="F22" s="23">
        <v>2.06462885375523</v>
      </c>
    </row>
    <row r="23" spans="1:6" x14ac:dyDescent="0.2">
      <c r="A23" s="21" t="s">
        <v>98</v>
      </c>
      <c r="B23" s="21" t="s">
        <v>97</v>
      </c>
      <c r="C23" s="21" t="s">
        <v>99</v>
      </c>
      <c r="D23" s="24">
        <v>1200000</v>
      </c>
      <c r="E23" s="22">
        <v>13903.8</v>
      </c>
      <c r="F23" s="23">
        <v>2.0338226674064801</v>
      </c>
    </row>
    <row r="24" spans="1:6" x14ac:dyDescent="0.2">
      <c r="A24" s="21" t="s">
        <v>652</v>
      </c>
      <c r="B24" s="21" t="s">
        <v>651</v>
      </c>
      <c r="C24" s="21" t="s">
        <v>163</v>
      </c>
      <c r="D24" s="24">
        <v>2100000</v>
      </c>
      <c r="E24" s="22">
        <v>13385.4</v>
      </c>
      <c r="F24" s="23">
        <v>1.9579920548556999</v>
      </c>
    </row>
    <row r="25" spans="1:6" x14ac:dyDescent="0.2">
      <c r="A25" s="21" t="s">
        <v>118</v>
      </c>
      <c r="B25" s="21" t="s">
        <v>117</v>
      </c>
      <c r="C25" s="21" t="s">
        <v>84</v>
      </c>
      <c r="D25" s="24">
        <v>900000</v>
      </c>
      <c r="E25" s="22">
        <v>12859.65</v>
      </c>
      <c r="F25" s="23">
        <v>1.8810862976246601</v>
      </c>
    </row>
    <row r="26" spans="1:6" x14ac:dyDescent="0.2">
      <c r="A26" s="21" t="s">
        <v>289</v>
      </c>
      <c r="B26" s="21" t="s">
        <v>288</v>
      </c>
      <c r="C26" s="21" t="s">
        <v>290</v>
      </c>
      <c r="D26" s="24">
        <v>2550000</v>
      </c>
      <c r="E26" s="22">
        <v>12562.575000000001</v>
      </c>
      <c r="F26" s="23">
        <v>1.83763070498669</v>
      </c>
    </row>
    <row r="27" spans="1:6" x14ac:dyDescent="0.2">
      <c r="A27" s="21" t="s">
        <v>684</v>
      </c>
      <c r="B27" s="21" t="s">
        <v>683</v>
      </c>
      <c r="C27" s="21" t="s">
        <v>99</v>
      </c>
      <c r="D27" s="24">
        <v>600000</v>
      </c>
      <c r="E27" s="22">
        <v>11574.6</v>
      </c>
      <c r="F27" s="23">
        <v>1.6931115124040199</v>
      </c>
    </row>
    <row r="28" spans="1:6" x14ac:dyDescent="0.2">
      <c r="A28" s="21" t="s">
        <v>126</v>
      </c>
      <c r="B28" s="21" t="s">
        <v>125</v>
      </c>
      <c r="C28" s="21" t="s">
        <v>127</v>
      </c>
      <c r="D28" s="24">
        <v>2000000</v>
      </c>
      <c r="E28" s="22">
        <v>11233</v>
      </c>
      <c r="F28" s="23">
        <v>1.64314288345467</v>
      </c>
    </row>
    <row r="29" spans="1:6" x14ac:dyDescent="0.2">
      <c r="A29" s="21" t="s">
        <v>676</v>
      </c>
      <c r="B29" s="21" t="s">
        <v>675</v>
      </c>
      <c r="C29" s="21" t="s">
        <v>110</v>
      </c>
      <c r="D29" s="24">
        <v>325000</v>
      </c>
      <c r="E29" s="22">
        <v>11202.5875</v>
      </c>
      <c r="F29" s="23">
        <v>1.6386941980684799</v>
      </c>
    </row>
    <row r="30" spans="1:6" x14ac:dyDescent="0.2">
      <c r="A30" s="21" t="s">
        <v>236</v>
      </c>
      <c r="B30" s="21" t="s">
        <v>235</v>
      </c>
      <c r="C30" s="21" t="s">
        <v>113</v>
      </c>
      <c r="D30" s="24">
        <v>5600000</v>
      </c>
      <c r="E30" s="22">
        <v>11186</v>
      </c>
      <c r="F30" s="23">
        <v>1.6362678086285001</v>
      </c>
    </row>
    <row r="31" spans="1:6" x14ac:dyDescent="0.2">
      <c r="A31" s="21" t="s">
        <v>680</v>
      </c>
      <c r="B31" s="21" t="s">
        <v>679</v>
      </c>
      <c r="C31" s="21" t="s">
        <v>163</v>
      </c>
      <c r="D31" s="24">
        <v>800000</v>
      </c>
      <c r="E31" s="22">
        <v>10443.200000000001</v>
      </c>
      <c r="F31" s="23">
        <v>1.52761237073745</v>
      </c>
    </row>
    <row r="32" spans="1:6" x14ac:dyDescent="0.2">
      <c r="A32" s="21" t="s">
        <v>678</v>
      </c>
      <c r="B32" s="21" t="s">
        <v>677</v>
      </c>
      <c r="C32" s="21" t="s">
        <v>181</v>
      </c>
      <c r="D32" s="24">
        <v>200000</v>
      </c>
      <c r="E32" s="22">
        <v>10275.5</v>
      </c>
      <c r="F32" s="23">
        <v>1.50308151864492</v>
      </c>
    </row>
    <row r="33" spans="1:9" x14ac:dyDescent="0.2">
      <c r="A33" s="21" t="s">
        <v>138</v>
      </c>
      <c r="B33" s="21" t="s">
        <v>137</v>
      </c>
      <c r="C33" s="21" t="s">
        <v>139</v>
      </c>
      <c r="D33" s="24">
        <v>10000000</v>
      </c>
      <c r="E33" s="22">
        <v>10150</v>
      </c>
      <c r="F33" s="23">
        <v>1.48472360607717</v>
      </c>
    </row>
    <row r="34" spans="1:9" x14ac:dyDescent="0.2">
      <c r="A34" s="21" t="s">
        <v>593</v>
      </c>
      <c r="B34" s="21" t="s">
        <v>592</v>
      </c>
      <c r="C34" s="21" t="s">
        <v>304</v>
      </c>
      <c r="D34" s="24">
        <v>13977612</v>
      </c>
      <c r="E34" s="22">
        <v>9008.5709339999994</v>
      </c>
      <c r="F34" s="23">
        <v>1.3177574308108799</v>
      </c>
    </row>
    <row r="35" spans="1:9" x14ac:dyDescent="0.2">
      <c r="A35" s="21" t="s">
        <v>668</v>
      </c>
      <c r="B35" s="21" t="s">
        <v>667</v>
      </c>
      <c r="C35" s="21" t="s">
        <v>154</v>
      </c>
      <c r="D35" s="24">
        <v>2100000</v>
      </c>
      <c r="E35" s="22">
        <v>8666.7000000000007</v>
      </c>
      <c r="F35" s="23">
        <v>1.2677491701270001</v>
      </c>
    </row>
    <row r="36" spans="1:9" x14ac:dyDescent="0.2">
      <c r="A36" s="21" t="s">
        <v>217</v>
      </c>
      <c r="B36" s="21" t="s">
        <v>216</v>
      </c>
      <c r="C36" s="21" t="s">
        <v>218</v>
      </c>
      <c r="D36" s="24">
        <v>350000</v>
      </c>
      <c r="E36" s="22">
        <v>8629.6</v>
      </c>
      <c r="F36" s="23">
        <v>1.26232224935996</v>
      </c>
    </row>
    <row r="37" spans="1:9" x14ac:dyDescent="0.2">
      <c r="A37" s="21" t="s">
        <v>689</v>
      </c>
      <c r="B37" s="21" t="s">
        <v>688</v>
      </c>
      <c r="C37" s="21" t="s">
        <v>163</v>
      </c>
      <c r="D37" s="24">
        <v>650000</v>
      </c>
      <c r="E37" s="22">
        <v>8512.0750000000007</v>
      </c>
      <c r="F37" s="23">
        <v>1.2451309053398401</v>
      </c>
    </row>
    <row r="38" spans="1:9" x14ac:dyDescent="0.2">
      <c r="A38" s="21" t="s">
        <v>162</v>
      </c>
      <c r="B38" s="21" t="s">
        <v>161</v>
      </c>
      <c r="C38" s="21" t="s">
        <v>163</v>
      </c>
      <c r="D38" s="24">
        <v>1500000</v>
      </c>
      <c r="E38" s="22">
        <v>8493</v>
      </c>
      <c r="F38" s="23">
        <v>1.24234064890773</v>
      </c>
    </row>
    <row r="39" spans="1:9" x14ac:dyDescent="0.2">
      <c r="A39" s="21" t="s">
        <v>664</v>
      </c>
      <c r="B39" s="21" t="s">
        <v>663</v>
      </c>
      <c r="C39" s="21" t="s">
        <v>304</v>
      </c>
      <c r="D39" s="24">
        <v>500000</v>
      </c>
      <c r="E39" s="22">
        <v>7958.25</v>
      </c>
      <c r="F39" s="23">
        <v>1.16411838798657</v>
      </c>
    </row>
    <row r="40" spans="1:9" x14ac:dyDescent="0.2">
      <c r="A40" s="21" t="s">
        <v>691</v>
      </c>
      <c r="B40" s="21" t="s">
        <v>690</v>
      </c>
      <c r="C40" s="21" t="s">
        <v>277</v>
      </c>
      <c r="D40" s="24">
        <v>1200000</v>
      </c>
      <c r="E40" s="22">
        <v>6619.2</v>
      </c>
      <c r="F40" s="23">
        <v>0.96824458062522301</v>
      </c>
    </row>
    <row r="41" spans="1:9" x14ac:dyDescent="0.2">
      <c r="A41" s="21" t="s">
        <v>662</v>
      </c>
      <c r="B41" s="21" t="s">
        <v>661</v>
      </c>
      <c r="C41" s="21" t="s">
        <v>171</v>
      </c>
      <c r="D41" s="24">
        <v>1200000</v>
      </c>
      <c r="E41" s="22">
        <v>5572.2</v>
      </c>
      <c r="F41" s="23">
        <v>0.81509131800819801</v>
      </c>
    </row>
    <row r="42" spans="1:9" x14ac:dyDescent="0.2">
      <c r="A42" s="21" t="s">
        <v>379</v>
      </c>
      <c r="B42" s="21" t="s">
        <v>378</v>
      </c>
      <c r="C42" s="21" t="s">
        <v>92</v>
      </c>
      <c r="D42" s="24">
        <v>95366</v>
      </c>
      <c r="E42" s="22">
        <v>4867.9097869999996</v>
      </c>
      <c r="F42" s="23">
        <v>0.71206902197172395</v>
      </c>
    </row>
    <row r="43" spans="1:9" x14ac:dyDescent="0.2">
      <c r="A43" s="21" t="s">
        <v>595</v>
      </c>
      <c r="B43" s="21" t="s">
        <v>594</v>
      </c>
      <c r="C43" s="21" t="s">
        <v>136</v>
      </c>
      <c r="D43" s="24">
        <v>300000</v>
      </c>
      <c r="E43" s="22">
        <v>4671</v>
      </c>
      <c r="F43" s="23">
        <v>0.68326541517108097</v>
      </c>
    </row>
    <row r="44" spans="1:9" x14ac:dyDescent="0.2">
      <c r="A44" s="21" t="s">
        <v>177</v>
      </c>
      <c r="B44" s="21" t="s">
        <v>176</v>
      </c>
      <c r="C44" s="21" t="s">
        <v>178</v>
      </c>
      <c r="D44" s="24">
        <v>600000</v>
      </c>
      <c r="E44" s="22">
        <v>4591.5</v>
      </c>
      <c r="F44" s="23">
        <v>0.67163629924170798</v>
      </c>
    </row>
    <row r="45" spans="1:9" x14ac:dyDescent="0.2">
      <c r="A45" s="21" t="s">
        <v>170</v>
      </c>
      <c r="B45" s="21" t="s">
        <v>169</v>
      </c>
      <c r="C45" s="21" t="s">
        <v>171</v>
      </c>
      <c r="D45" s="24">
        <v>550000</v>
      </c>
      <c r="E45" s="22">
        <v>4351.05</v>
      </c>
      <c r="F45" s="23">
        <v>0.63646370898739701</v>
      </c>
    </row>
    <row r="46" spans="1:9" x14ac:dyDescent="0.2">
      <c r="A46" s="21" t="s">
        <v>193</v>
      </c>
      <c r="B46" s="21" t="s">
        <v>192</v>
      </c>
      <c r="C46" s="21" t="s">
        <v>149</v>
      </c>
      <c r="D46" s="24">
        <v>375000</v>
      </c>
      <c r="E46" s="22">
        <v>3237.375</v>
      </c>
      <c r="F46" s="23">
        <v>0.47355734819941703</v>
      </c>
    </row>
    <row r="47" spans="1:9" x14ac:dyDescent="0.2">
      <c r="A47" s="20" t="s">
        <v>25</v>
      </c>
      <c r="B47" s="20"/>
      <c r="C47" s="20"/>
      <c r="D47" s="20"/>
      <c r="E47" s="25">
        <f>SUM(E7:E46)</f>
        <v>636506.95551349991</v>
      </c>
      <c r="F47" s="26">
        <f>SUM(F7:F46)</f>
        <v>93.107083968788714</v>
      </c>
      <c r="G47" s="14"/>
      <c r="H47" s="14"/>
      <c r="I47" s="14"/>
    </row>
    <row r="48" spans="1:9" x14ac:dyDescent="0.2">
      <c r="A48" s="21"/>
      <c r="B48" s="21"/>
      <c r="C48" s="21"/>
      <c r="D48" s="21"/>
      <c r="E48" s="22"/>
      <c r="F48" s="23"/>
    </row>
    <row r="49" spans="1:9" x14ac:dyDescent="0.2">
      <c r="A49" s="20" t="s">
        <v>313</v>
      </c>
      <c r="B49" s="21"/>
      <c r="C49" s="21"/>
      <c r="D49" s="21"/>
      <c r="E49" s="22"/>
      <c r="F49" s="23"/>
    </row>
    <row r="50" spans="1:9" x14ac:dyDescent="0.2">
      <c r="A50" s="21" t="s">
        <v>315</v>
      </c>
      <c r="B50" s="21" t="s">
        <v>314</v>
      </c>
      <c r="C50" s="21" t="s">
        <v>160</v>
      </c>
      <c r="D50" s="24">
        <v>235000</v>
      </c>
      <c r="E50" s="22">
        <v>13219.05456</v>
      </c>
      <c r="F50" s="23">
        <v>1.93365934534523</v>
      </c>
    </row>
    <row r="51" spans="1:9" x14ac:dyDescent="0.2">
      <c r="A51" s="21" t="s">
        <v>397</v>
      </c>
      <c r="B51" s="21" t="s">
        <v>396</v>
      </c>
      <c r="C51" s="21" t="s">
        <v>160</v>
      </c>
      <c r="D51" s="24">
        <v>350000</v>
      </c>
      <c r="E51" s="22">
        <v>5789.5487999999996</v>
      </c>
      <c r="F51" s="23">
        <v>0.84688470659071502</v>
      </c>
    </row>
    <row r="52" spans="1:9" x14ac:dyDescent="0.2">
      <c r="A52" s="20" t="s">
        <v>25</v>
      </c>
      <c r="B52" s="20"/>
      <c r="C52" s="20"/>
      <c r="D52" s="20"/>
      <c r="E52" s="25">
        <f>SUM(E49:E51)</f>
        <v>19008.603360000001</v>
      </c>
      <c r="F52" s="26">
        <f>SUM(F49:F51)</f>
        <v>2.7805440519359452</v>
      </c>
      <c r="G52" s="14"/>
      <c r="H52" s="14"/>
      <c r="I52" s="14"/>
    </row>
    <row r="53" spans="1:9" x14ac:dyDescent="0.2">
      <c r="A53" s="21"/>
      <c r="B53" s="21"/>
      <c r="C53" s="21"/>
      <c r="D53" s="21"/>
      <c r="E53" s="22"/>
      <c r="F53" s="23"/>
    </row>
    <row r="54" spans="1:9" x14ac:dyDescent="0.2">
      <c r="A54" s="20" t="s">
        <v>26</v>
      </c>
      <c r="B54" s="20"/>
      <c r="C54" s="20"/>
      <c r="D54" s="20"/>
      <c r="E54" s="25">
        <f>E47+E52</f>
        <v>655515.55887349986</v>
      </c>
      <c r="F54" s="26">
        <f>F47+F52</f>
        <v>95.887628020724662</v>
      </c>
      <c r="G54" s="14"/>
      <c r="H54" s="14"/>
      <c r="I54" s="14"/>
    </row>
    <row r="55" spans="1:9" x14ac:dyDescent="0.2">
      <c r="A55" s="20"/>
      <c r="B55" s="20"/>
      <c r="C55" s="20"/>
      <c r="D55" s="20"/>
      <c r="E55" s="25"/>
      <c r="F55" s="26"/>
      <c r="G55" s="14"/>
      <c r="H55" s="14"/>
      <c r="I55" s="14"/>
    </row>
    <row r="56" spans="1:9" x14ac:dyDescent="0.2">
      <c r="A56" s="20" t="s">
        <v>28</v>
      </c>
      <c r="B56" s="20"/>
      <c r="C56" s="20"/>
      <c r="D56" s="20"/>
      <c r="E56" s="25">
        <f>E58-(E47+E52)</f>
        <v>28113.364277900197</v>
      </c>
      <c r="F56" s="26">
        <f>F58-(F47+F52)</f>
        <v>4.1123719792753377</v>
      </c>
      <c r="G56" s="14"/>
      <c r="H56" s="14"/>
      <c r="I56" s="14"/>
    </row>
    <row r="57" spans="1:9" x14ac:dyDescent="0.2">
      <c r="A57" s="20"/>
      <c r="B57" s="20"/>
      <c r="C57" s="20"/>
      <c r="D57" s="20"/>
      <c r="E57" s="25"/>
      <c r="F57" s="26"/>
      <c r="G57" s="14"/>
      <c r="H57" s="14"/>
      <c r="I57" s="14"/>
    </row>
    <row r="58" spans="1:9" x14ac:dyDescent="0.2">
      <c r="A58" s="27" t="s">
        <v>27</v>
      </c>
      <c r="B58" s="27"/>
      <c r="C58" s="27"/>
      <c r="D58" s="27"/>
      <c r="E58" s="28">
        <v>683628.92315140006</v>
      </c>
      <c r="F58" s="29">
        <v>100</v>
      </c>
      <c r="G58" s="14"/>
      <c r="H58" s="14"/>
      <c r="I58" s="14"/>
    </row>
    <row r="60" spans="1:9" x14ac:dyDescent="0.2">
      <c r="A60" s="14" t="s">
        <v>31</v>
      </c>
    </row>
    <row r="61" spans="1:9" x14ac:dyDescent="0.2">
      <c r="A61" s="14" t="s">
        <v>32</v>
      </c>
    </row>
    <row r="62" spans="1:9" x14ac:dyDescent="0.2">
      <c r="A62" s="14" t="s">
        <v>33</v>
      </c>
      <c r="B62" s="14"/>
      <c r="C62" s="30" t="s">
        <v>34</v>
      </c>
      <c r="D62" s="14" t="s">
        <v>845</v>
      </c>
    </row>
    <row r="63" spans="1:9" x14ac:dyDescent="0.2">
      <c r="A63" s="7" t="s">
        <v>69</v>
      </c>
      <c r="C63" s="31">
        <v>673.09939999999995</v>
      </c>
      <c r="D63" s="31">
        <v>766.06899999999996</v>
      </c>
    </row>
    <row r="64" spans="1:9" x14ac:dyDescent="0.2">
      <c r="A64" s="7" t="s">
        <v>77</v>
      </c>
      <c r="C64" s="31">
        <v>37.3001</v>
      </c>
      <c r="D64" s="31">
        <v>42.451999999999998</v>
      </c>
    </row>
    <row r="65" spans="1:4" x14ac:dyDescent="0.2">
      <c r="A65" s="7" t="s">
        <v>70</v>
      </c>
      <c r="C65" s="31">
        <v>731.03570000000002</v>
      </c>
      <c r="D65" s="31">
        <v>836.19190000000003</v>
      </c>
    </row>
    <row r="66" spans="1:4" x14ac:dyDescent="0.2">
      <c r="A66" s="7" t="s">
        <v>78</v>
      </c>
      <c r="C66" s="31">
        <v>42.4619</v>
      </c>
      <c r="D66" s="31">
        <v>48.567700000000002</v>
      </c>
    </row>
    <row r="68" spans="1:4" x14ac:dyDescent="0.2">
      <c r="A68" s="7" t="s">
        <v>35</v>
      </c>
    </row>
    <row r="69" spans="1:4" x14ac:dyDescent="0.2">
      <c r="A69" s="7" t="s">
        <v>1329</v>
      </c>
    </row>
    <row r="71" spans="1:4" x14ac:dyDescent="0.2">
      <c r="A71" s="14" t="s">
        <v>36</v>
      </c>
      <c r="D71" s="30" t="s">
        <v>37</v>
      </c>
    </row>
    <row r="73" spans="1:4" x14ac:dyDescent="0.2">
      <c r="A73" s="14" t="s">
        <v>38</v>
      </c>
      <c r="D73" s="32">
        <v>0.20692269987270601</v>
      </c>
    </row>
    <row r="74" spans="1:4" x14ac:dyDescent="0.2">
      <c r="A74" s="14"/>
      <c r="D74" s="32"/>
    </row>
    <row r="75" spans="1:4" x14ac:dyDescent="0.2">
      <c r="A75" s="117" t="s">
        <v>839</v>
      </c>
      <c r="B75" s="117"/>
      <c r="C75" s="117"/>
      <c r="D75" s="30" t="s">
        <v>37</v>
      </c>
    </row>
    <row r="76" spans="1:4" x14ac:dyDescent="0.2">
      <c r="A76" s="95"/>
      <c r="B76" s="95"/>
      <c r="C76" s="95"/>
      <c r="D76" s="30"/>
    </row>
    <row r="77" spans="1:4" x14ac:dyDescent="0.2">
      <c r="A77" s="14" t="s">
        <v>818</v>
      </c>
    </row>
    <row r="78" spans="1:4" x14ac:dyDescent="0.2">
      <c r="A78" s="50"/>
    </row>
    <row r="79" spans="1:4" x14ac:dyDescent="0.2">
      <c r="A79" s="51" t="s">
        <v>808</v>
      </c>
    </row>
    <row r="80" spans="1:4" x14ac:dyDescent="0.2">
      <c r="A80" s="52"/>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1" t="s">
        <v>824</v>
      </c>
    </row>
    <row r="94" spans="1:1" x14ac:dyDescent="0.2">
      <c r="A94" s="53"/>
    </row>
    <row r="95" spans="1:1" x14ac:dyDescent="0.2">
      <c r="A95" s="51" t="s">
        <v>1048</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sheetData>
  <mergeCells count="2">
    <mergeCell ref="A1:F1"/>
    <mergeCell ref="A75:C75"/>
  </mergeCells>
  <conditionalFormatting sqref="F2:F3">
    <cfRule type="cellIs" dxfId="33" priority="2" stopIfTrue="1" operator="between">
      <formula>0.009</formula>
      <formula>-0.009</formula>
    </cfRule>
  </conditionalFormatting>
  <conditionalFormatting sqref="F5:F109">
    <cfRule type="cellIs" dxfId="32"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scale="56" orientation="portrait" r:id="rId2"/>
  <headerFooter>
    <oddFooter>&amp;C&amp;1#&amp;"Calibri"&amp;10&amp;K000000PUBLIC</oddFooter>
    <evenFooter>&amp;LPUBLIC</evenFooter>
    <firstFooter>&amp;LPUBLIC</firstFooter>
  </headerFooter>
  <colBreaks count="1" manualBreakCount="1">
    <brk id="7" max="20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0"/>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20</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88</v>
      </c>
      <c r="B7" s="21" t="s">
        <v>87</v>
      </c>
      <c r="C7" s="21" t="s">
        <v>89</v>
      </c>
      <c r="D7" s="24">
        <v>513211</v>
      </c>
      <c r="E7" s="22">
        <v>15517.1911905</v>
      </c>
      <c r="F7" s="23">
        <v>9.7801391769248003</v>
      </c>
    </row>
    <row r="8" spans="1:6" x14ac:dyDescent="0.2">
      <c r="A8" s="21" t="s">
        <v>112</v>
      </c>
      <c r="B8" s="21" t="s">
        <v>111</v>
      </c>
      <c r="C8" s="21" t="s">
        <v>113</v>
      </c>
      <c r="D8" s="24">
        <v>4600000</v>
      </c>
      <c r="E8" s="22">
        <v>11295.3</v>
      </c>
      <c r="F8" s="23">
        <v>7.1191754157640901</v>
      </c>
    </row>
    <row r="9" spans="1:6" x14ac:dyDescent="0.2">
      <c r="A9" s="21" t="s">
        <v>86</v>
      </c>
      <c r="B9" s="21" t="s">
        <v>85</v>
      </c>
      <c r="C9" s="21" t="s">
        <v>84</v>
      </c>
      <c r="D9" s="24">
        <v>845000</v>
      </c>
      <c r="E9" s="22">
        <v>8043.5550000000003</v>
      </c>
      <c r="F9" s="23">
        <v>5.0696731393895096</v>
      </c>
    </row>
    <row r="10" spans="1:6" x14ac:dyDescent="0.2">
      <c r="A10" s="21" t="s">
        <v>236</v>
      </c>
      <c r="B10" s="21" t="s">
        <v>235</v>
      </c>
      <c r="C10" s="21" t="s">
        <v>113</v>
      </c>
      <c r="D10" s="24">
        <v>3866666</v>
      </c>
      <c r="E10" s="22">
        <v>7723.6653349999997</v>
      </c>
      <c r="F10" s="23">
        <v>4.8680538252654904</v>
      </c>
    </row>
    <row r="11" spans="1:6" x14ac:dyDescent="0.2">
      <c r="A11" s="21" t="s">
        <v>156</v>
      </c>
      <c r="B11" s="21" t="s">
        <v>155</v>
      </c>
      <c r="C11" s="21" t="s">
        <v>157</v>
      </c>
      <c r="D11" s="24">
        <v>3700000</v>
      </c>
      <c r="E11" s="22">
        <v>7098.45</v>
      </c>
      <c r="F11" s="23">
        <v>4.4739945579161802</v>
      </c>
    </row>
    <row r="12" spans="1:6" x14ac:dyDescent="0.2">
      <c r="A12" s="21" t="s">
        <v>115</v>
      </c>
      <c r="B12" s="21" t="s">
        <v>114</v>
      </c>
      <c r="C12" s="21" t="s">
        <v>116</v>
      </c>
      <c r="D12" s="24">
        <v>710000</v>
      </c>
      <c r="E12" s="22">
        <v>6577.44</v>
      </c>
      <c r="F12" s="23">
        <v>4.1456135867717903</v>
      </c>
    </row>
    <row r="13" spans="1:6" x14ac:dyDescent="0.2">
      <c r="A13" s="21" t="s">
        <v>648</v>
      </c>
      <c r="B13" s="21" t="s">
        <v>647</v>
      </c>
      <c r="C13" s="21" t="s">
        <v>105</v>
      </c>
      <c r="D13" s="24">
        <v>229407</v>
      </c>
      <c r="E13" s="22">
        <v>6086.6265240000002</v>
      </c>
      <c r="F13" s="23">
        <v>3.83626481054938</v>
      </c>
    </row>
    <row r="14" spans="1:6" x14ac:dyDescent="0.2">
      <c r="A14" s="21" t="s">
        <v>104</v>
      </c>
      <c r="B14" s="21" t="s">
        <v>103</v>
      </c>
      <c r="C14" s="21" t="s">
        <v>105</v>
      </c>
      <c r="D14" s="24">
        <v>1119847</v>
      </c>
      <c r="E14" s="22">
        <v>6046.0539529999996</v>
      </c>
      <c r="F14" s="23">
        <v>3.8106928248546601</v>
      </c>
    </row>
    <row r="15" spans="1:6" x14ac:dyDescent="0.2">
      <c r="A15" s="21" t="s">
        <v>561</v>
      </c>
      <c r="B15" s="21" t="s">
        <v>560</v>
      </c>
      <c r="C15" s="21" t="s">
        <v>171</v>
      </c>
      <c r="D15" s="24">
        <v>2000000</v>
      </c>
      <c r="E15" s="22">
        <v>5748</v>
      </c>
      <c r="F15" s="23">
        <v>3.6228360725090898</v>
      </c>
    </row>
    <row r="16" spans="1:6" x14ac:dyDescent="0.2">
      <c r="A16" s="21" t="s">
        <v>101</v>
      </c>
      <c r="B16" s="21" t="s">
        <v>100</v>
      </c>
      <c r="C16" s="21" t="s">
        <v>102</v>
      </c>
      <c r="D16" s="24">
        <v>218000</v>
      </c>
      <c r="E16" s="22">
        <v>5112.1000000000004</v>
      </c>
      <c r="F16" s="23">
        <v>3.2220424993517298</v>
      </c>
    </row>
    <row r="17" spans="1:6" x14ac:dyDescent="0.2">
      <c r="A17" s="21" t="s">
        <v>455</v>
      </c>
      <c r="B17" s="21" t="s">
        <v>454</v>
      </c>
      <c r="C17" s="21" t="s">
        <v>89</v>
      </c>
      <c r="D17" s="24">
        <v>950000</v>
      </c>
      <c r="E17" s="22">
        <v>4922.8999999999996</v>
      </c>
      <c r="F17" s="23">
        <v>3.1027939633533399</v>
      </c>
    </row>
    <row r="18" spans="1:6" x14ac:dyDescent="0.2">
      <c r="A18" s="21" t="s">
        <v>499</v>
      </c>
      <c r="B18" s="21" t="s">
        <v>498</v>
      </c>
      <c r="C18" s="21" t="s">
        <v>105</v>
      </c>
      <c r="D18" s="24">
        <v>700000</v>
      </c>
      <c r="E18" s="22">
        <v>4623.5</v>
      </c>
      <c r="F18" s="23">
        <v>2.9140888276349699</v>
      </c>
    </row>
    <row r="19" spans="1:6" x14ac:dyDescent="0.2">
      <c r="A19" s="21" t="s">
        <v>129</v>
      </c>
      <c r="B19" s="21" t="s">
        <v>128</v>
      </c>
      <c r="C19" s="21" t="s">
        <v>130</v>
      </c>
      <c r="D19" s="24">
        <v>3500000</v>
      </c>
      <c r="E19" s="22">
        <v>4511.5</v>
      </c>
      <c r="F19" s="23">
        <v>2.8434977281010401</v>
      </c>
    </row>
    <row r="20" spans="1:6" x14ac:dyDescent="0.2">
      <c r="A20" s="21" t="s">
        <v>439</v>
      </c>
      <c r="B20" s="21" t="s">
        <v>438</v>
      </c>
      <c r="C20" s="21" t="s">
        <v>440</v>
      </c>
      <c r="D20" s="24">
        <v>200000</v>
      </c>
      <c r="E20" s="22">
        <v>4099.3999999999996</v>
      </c>
      <c r="F20" s="23">
        <v>2.5837602984766499</v>
      </c>
    </row>
    <row r="21" spans="1:6" x14ac:dyDescent="0.2">
      <c r="A21" s="21" t="s">
        <v>246</v>
      </c>
      <c r="B21" s="21" t="s">
        <v>245</v>
      </c>
      <c r="C21" s="21" t="s">
        <v>168</v>
      </c>
      <c r="D21" s="24">
        <v>575000</v>
      </c>
      <c r="E21" s="22">
        <v>3711.3375000000001</v>
      </c>
      <c r="F21" s="23">
        <v>2.3391731684508899</v>
      </c>
    </row>
    <row r="22" spans="1:6" x14ac:dyDescent="0.2">
      <c r="A22" s="21" t="s">
        <v>94</v>
      </c>
      <c r="B22" s="21" t="s">
        <v>93</v>
      </c>
      <c r="C22" s="21" t="s">
        <v>84</v>
      </c>
      <c r="D22" s="24">
        <v>350000</v>
      </c>
      <c r="E22" s="22">
        <v>3628.45</v>
      </c>
      <c r="F22" s="23">
        <v>2.28693102771323</v>
      </c>
    </row>
    <row r="23" spans="1:6" x14ac:dyDescent="0.2">
      <c r="A23" s="21" t="s">
        <v>459</v>
      </c>
      <c r="B23" s="21" t="s">
        <v>458</v>
      </c>
      <c r="C23" s="21" t="s">
        <v>423</v>
      </c>
      <c r="D23" s="24">
        <v>510000</v>
      </c>
      <c r="E23" s="22">
        <v>3598.8150000000001</v>
      </c>
      <c r="F23" s="23">
        <v>2.2682527488320798</v>
      </c>
    </row>
    <row r="24" spans="1:6" x14ac:dyDescent="0.2">
      <c r="A24" s="21" t="s">
        <v>153</v>
      </c>
      <c r="B24" s="21" t="s">
        <v>152</v>
      </c>
      <c r="C24" s="21" t="s">
        <v>154</v>
      </c>
      <c r="D24" s="24">
        <v>500000</v>
      </c>
      <c r="E24" s="22">
        <v>3581</v>
      </c>
      <c r="F24" s="23">
        <v>2.2570243520624702</v>
      </c>
    </row>
    <row r="25" spans="1:6" x14ac:dyDescent="0.2">
      <c r="A25" s="21" t="s">
        <v>526</v>
      </c>
      <c r="B25" s="21" t="s">
        <v>525</v>
      </c>
      <c r="C25" s="21" t="s">
        <v>89</v>
      </c>
      <c r="D25" s="24">
        <v>2000000</v>
      </c>
      <c r="E25" s="22">
        <v>3101</v>
      </c>
      <c r="F25" s="23">
        <v>1.95449106834563</v>
      </c>
    </row>
    <row r="26" spans="1:6" x14ac:dyDescent="0.2">
      <c r="A26" s="21" t="s">
        <v>107</v>
      </c>
      <c r="B26" s="21" t="s">
        <v>106</v>
      </c>
      <c r="C26" s="21" t="s">
        <v>84</v>
      </c>
      <c r="D26" s="24">
        <v>500000</v>
      </c>
      <c r="E26" s="22">
        <v>2992.75</v>
      </c>
      <c r="F26" s="23">
        <v>1.8862635100907399</v>
      </c>
    </row>
    <row r="27" spans="1:6" x14ac:dyDescent="0.2">
      <c r="A27" s="21" t="s">
        <v>619</v>
      </c>
      <c r="B27" s="21" t="s">
        <v>618</v>
      </c>
      <c r="C27" s="21" t="s">
        <v>184</v>
      </c>
      <c r="D27" s="24">
        <v>1625000</v>
      </c>
      <c r="E27" s="22">
        <v>2876.25</v>
      </c>
      <c r="F27" s="23">
        <v>1.8128361610219701</v>
      </c>
    </row>
    <row r="28" spans="1:6" x14ac:dyDescent="0.2">
      <c r="A28" s="21" t="s">
        <v>654</v>
      </c>
      <c r="B28" s="21" t="s">
        <v>653</v>
      </c>
      <c r="C28" s="21" t="s">
        <v>154</v>
      </c>
      <c r="D28" s="24">
        <v>115000</v>
      </c>
      <c r="E28" s="22">
        <v>2738.38</v>
      </c>
      <c r="F28" s="23">
        <v>1.7259397780510499</v>
      </c>
    </row>
    <row r="29" spans="1:6" x14ac:dyDescent="0.2">
      <c r="A29" s="21" t="s">
        <v>146</v>
      </c>
      <c r="B29" s="21" t="s">
        <v>145</v>
      </c>
      <c r="C29" s="21" t="s">
        <v>110</v>
      </c>
      <c r="D29" s="24">
        <v>25000</v>
      </c>
      <c r="E29" s="22">
        <v>2652.65</v>
      </c>
      <c r="F29" s="23">
        <v>1.6719060730238799</v>
      </c>
    </row>
    <row r="30" spans="1:6" x14ac:dyDescent="0.2">
      <c r="A30" s="21" t="s">
        <v>318</v>
      </c>
      <c r="B30" s="21" t="s">
        <v>317</v>
      </c>
      <c r="C30" s="21" t="s">
        <v>113</v>
      </c>
      <c r="D30" s="24">
        <v>5000000</v>
      </c>
      <c r="E30" s="22">
        <v>2640</v>
      </c>
      <c r="F30" s="23">
        <v>1.6639330604425899</v>
      </c>
    </row>
    <row r="31" spans="1:6" x14ac:dyDescent="0.2">
      <c r="A31" s="21" t="s">
        <v>481</v>
      </c>
      <c r="B31" s="21" t="s">
        <v>480</v>
      </c>
      <c r="C31" s="21" t="s">
        <v>154</v>
      </c>
      <c r="D31" s="24">
        <v>3000000</v>
      </c>
      <c r="E31" s="22">
        <v>2611.5</v>
      </c>
      <c r="F31" s="23">
        <v>1.6459701467218999</v>
      </c>
    </row>
    <row r="32" spans="1:6" x14ac:dyDescent="0.2">
      <c r="A32" s="21" t="s">
        <v>567</v>
      </c>
      <c r="B32" s="21" t="s">
        <v>566</v>
      </c>
      <c r="C32" s="21" t="s">
        <v>105</v>
      </c>
      <c r="D32" s="24">
        <v>135000</v>
      </c>
      <c r="E32" s="22">
        <v>2290.0050000000001</v>
      </c>
      <c r="F32" s="23">
        <v>1.4433390257874401</v>
      </c>
    </row>
    <row r="33" spans="1:9" x14ac:dyDescent="0.2">
      <c r="A33" s="21" t="s">
        <v>635</v>
      </c>
      <c r="B33" s="21" t="s">
        <v>634</v>
      </c>
      <c r="C33" s="21" t="s">
        <v>149</v>
      </c>
      <c r="D33" s="24">
        <v>328012</v>
      </c>
      <c r="E33" s="22">
        <v>2272.4671360000002</v>
      </c>
      <c r="F33" s="23">
        <v>1.4322853016513999</v>
      </c>
    </row>
    <row r="34" spans="1:9" x14ac:dyDescent="0.2">
      <c r="A34" s="21" t="s">
        <v>148</v>
      </c>
      <c r="B34" s="21" t="s">
        <v>147</v>
      </c>
      <c r="C34" s="21" t="s">
        <v>149</v>
      </c>
      <c r="D34" s="24">
        <v>725000</v>
      </c>
      <c r="E34" s="22">
        <v>2246.4124999999999</v>
      </c>
      <c r="F34" s="23">
        <v>1.4158636462657199</v>
      </c>
    </row>
    <row r="35" spans="1:9" x14ac:dyDescent="0.2">
      <c r="A35" s="21" t="s">
        <v>123</v>
      </c>
      <c r="B35" s="21" t="s">
        <v>122</v>
      </c>
      <c r="C35" s="21" t="s">
        <v>124</v>
      </c>
      <c r="D35" s="24">
        <v>1500000</v>
      </c>
      <c r="E35" s="22">
        <v>2074.5</v>
      </c>
      <c r="F35" s="23">
        <v>1.3075110355636901</v>
      </c>
    </row>
    <row r="36" spans="1:9" x14ac:dyDescent="0.2">
      <c r="A36" s="21" t="s">
        <v>477</v>
      </c>
      <c r="B36" s="21" t="s">
        <v>476</v>
      </c>
      <c r="C36" s="21" t="s">
        <v>89</v>
      </c>
      <c r="D36" s="24">
        <v>365000</v>
      </c>
      <c r="E36" s="22">
        <v>1843.25</v>
      </c>
      <c r="F36" s="23">
        <v>1.1617593233563701</v>
      </c>
    </row>
    <row r="37" spans="1:9" x14ac:dyDescent="0.2">
      <c r="A37" s="21" t="s">
        <v>165</v>
      </c>
      <c r="B37" s="21" t="s">
        <v>164</v>
      </c>
      <c r="C37" s="21" t="s">
        <v>124</v>
      </c>
      <c r="D37" s="24">
        <v>80000</v>
      </c>
      <c r="E37" s="22">
        <v>1542.52</v>
      </c>
      <c r="F37" s="23">
        <v>0.97221591833102505</v>
      </c>
    </row>
    <row r="38" spans="1:9" x14ac:dyDescent="0.2">
      <c r="A38" s="21" t="s">
        <v>693</v>
      </c>
      <c r="B38" s="21" t="s">
        <v>692</v>
      </c>
      <c r="C38" s="21" t="s">
        <v>304</v>
      </c>
      <c r="D38" s="24">
        <v>500000</v>
      </c>
      <c r="E38" s="22">
        <v>1399.5</v>
      </c>
      <c r="F38" s="23">
        <v>0.88207360533689605</v>
      </c>
    </row>
    <row r="39" spans="1:9" x14ac:dyDescent="0.2">
      <c r="A39" s="21" t="s">
        <v>512</v>
      </c>
      <c r="B39" s="21" t="s">
        <v>511</v>
      </c>
      <c r="C39" s="21" t="s">
        <v>105</v>
      </c>
      <c r="D39" s="24">
        <v>156624</v>
      </c>
      <c r="E39" s="22">
        <v>1373.905728</v>
      </c>
      <c r="F39" s="23">
        <v>0.86594210710251696</v>
      </c>
    </row>
    <row r="40" spans="1:9" x14ac:dyDescent="0.2">
      <c r="A40" s="21" t="s">
        <v>183</v>
      </c>
      <c r="B40" s="21" t="s">
        <v>182</v>
      </c>
      <c r="C40" s="21" t="s">
        <v>184</v>
      </c>
      <c r="D40" s="24">
        <v>40000</v>
      </c>
      <c r="E40" s="22">
        <v>1274.04</v>
      </c>
      <c r="F40" s="23">
        <v>0.80299896830540796</v>
      </c>
    </row>
    <row r="41" spans="1:9" x14ac:dyDescent="0.2">
      <c r="A41" s="21" t="s">
        <v>613</v>
      </c>
      <c r="B41" s="21" t="s">
        <v>612</v>
      </c>
      <c r="C41" s="21" t="s">
        <v>105</v>
      </c>
      <c r="D41" s="24">
        <v>85000</v>
      </c>
      <c r="E41" s="22">
        <v>927.86</v>
      </c>
      <c r="F41" s="23">
        <v>0.58480944297812998</v>
      </c>
    </row>
    <row r="42" spans="1:9" x14ac:dyDescent="0.2">
      <c r="A42" s="21" t="s">
        <v>656</v>
      </c>
      <c r="B42" s="21" t="s">
        <v>655</v>
      </c>
      <c r="C42" s="21" t="s">
        <v>89</v>
      </c>
      <c r="D42" s="24">
        <v>390000</v>
      </c>
      <c r="E42" s="22">
        <v>843.57</v>
      </c>
      <c r="F42" s="23">
        <v>0.53168333780210497</v>
      </c>
    </row>
    <row r="43" spans="1:9" x14ac:dyDescent="0.2">
      <c r="A43" s="21" t="s">
        <v>641</v>
      </c>
      <c r="B43" s="21" t="s">
        <v>640</v>
      </c>
      <c r="C43" s="21" t="s">
        <v>522</v>
      </c>
      <c r="D43" s="24">
        <v>139838</v>
      </c>
      <c r="E43" s="22">
        <v>776.66025200000001</v>
      </c>
      <c r="F43" s="23">
        <v>0.48951161743730098</v>
      </c>
    </row>
    <row r="44" spans="1:9" x14ac:dyDescent="0.2">
      <c r="A44" s="21" t="s">
        <v>535</v>
      </c>
      <c r="B44" s="21" t="s">
        <v>534</v>
      </c>
      <c r="C44" s="21" t="s">
        <v>105</v>
      </c>
      <c r="D44" s="24">
        <v>23030</v>
      </c>
      <c r="E44" s="22">
        <v>322.40848499999998</v>
      </c>
      <c r="F44" s="23">
        <v>0.20320687013587499</v>
      </c>
    </row>
    <row r="45" spans="1:9" x14ac:dyDescent="0.2">
      <c r="A45" s="20" t="s">
        <v>25</v>
      </c>
      <c r="B45" s="20"/>
      <c r="C45" s="20"/>
      <c r="D45" s="20"/>
      <c r="E45" s="25">
        <f>SUM(E7:E44)</f>
        <v>150724.9136035</v>
      </c>
      <c r="F45" s="26">
        <f>SUM(F7:F44)</f>
        <v>94.998548021673031</v>
      </c>
      <c r="G45" s="14"/>
      <c r="H45" s="14"/>
      <c r="I45" s="14"/>
    </row>
    <row r="46" spans="1:9" x14ac:dyDescent="0.2">
      <c r="A46" s="21"/>
      <c r="B46" s="21"/>
      <c r="C46" s="21"/>
      <c r="D46" s="21"/>
      <c r="E46" s="22"/>
      <c r="F46" s="23"/>
    </row>
    <row r="47" spans="1:9" x14ac:dyDescent="0.2">
      <c r="A47" s="20" t="s">
        <v>26</v>
      </c>
      <c r="B47" s="20"/>
      <c r="C47" s="20"/>
      <c r="D47" s="20"/>
      <c r="E47" s="25">
        <f>E45</f>
        <v>150724.9136035</v>
      </c>
      <c r="F47" s="26">
        <f>F45</f>
        <v>94.998548021673031</v>
      </c>
      <c r="G47" s="14"/>
      <c r="H47" s="14"/>
      <c r="I47" s="14"/>
    </row>
    <row r="48" spans="1:9" x14ac:dyDescent="0.2">
      <c r="A48" s="20"/>
      <c r="B48" s="20"/>
      <c r="C48" s="20"/>
      <c r="D48" s="20"/>
      <c r="E48" s="25"/>
      <c r="F48" s="26"/>
      <c r="G48" s="14"/>
      <c r="H48" s="14"/>
      <c r="I48" s="14"/>
    </row>
    <row r="49" spans="1:9" x14ac:dyDescent="0.2">
      <c r="A49" s="20" t="s">
        <v>28</v>
      </c>
      <c r="B49" s="20"/>
      <c r="C49" s="20"/>
      <c r="D49" s="20"/>
      <c r="E49" s="25">
        <f>E51-(E45)</f>
        <v>7935.3151498000079</v>
      </c>
      <c r="F49" s="26">
        <f>F51-(F45)</f>
        <v>5.0014519783269691</v>
      </c>
      <c r="G49" s="14"/>
      <c r="H49" s="14"/>
      <c r="I49" s="14"/>
    </row>
    <row r="50" spans="1:9" x14ac:dyDescent="0.2">
      <c r="A50" s="20"/>
      <c r="B50" s="20"/>
      <c r="C50" s="20"/>
      <c r="D50" s="20"/>
      <c r="E50" s="25"/>
      <c r="F50" s="26"/>
      <c r="G50" s="14"/>
      <c r="H50" s="14"/>
      <c r="I50" s="14"/>
    </row>
    <row r="51" spans="1:9" x14ac:dyDescent="0.2">
      <c r="A51" s="27" t="s">
        <v>27</v>
      </c>
      <c r="B51" s="27"/>
      <c r="C51" s="27"/>
      <c r="D51" s="27"/>
      <c r="E51" s="28">
        <v>158660.22875330001</v>
      </c>
      <c r="F51" s="29">
        <v>100</v>
      </c>
      <c r="G51" s="14"/>
      <c r="H51" s="14"/>
      <c r="I51" s="14"/>
    </row>
    <row r="53" spans="1:9" x14ac:dyDescent="0.2">
      <c r="A53" s="14" t="s">
        <v>31</v>
      </c>
    </row>
    <row r="54" spans="1:9" x14ac:dyDescent="0.2">
      <c r="A54" s="14" t="s">
        <v>32</v>
      </c>
    </row>
    <row r="55" spans="1:9" x14ac:dyDescent="0.2">
      <c r="A55" s="14" t="s">
        <v>33</v>
      </c>
      <c r="B55" s="14"/>
      <c r="C55" s="30" t="s">
        <v>34</v>
      </c>
      <c r="D55" s="14" t="s">
        <v>845</v>
      </c>
    </row>
    <row r="56" spans="1:9" x14ac:dyDescent="0.2">
      <c r="A56" s="7" t="s">
        <v>69</v>
      </c>
      <c r="C56" s="31">
        <v>70.543000000000006</v>
      </c>
      <c r="D56" s="31">
        <v>93.194800000000001</v>
      </c>
    </row>
    <row r="57" spans="1:9" x14ac:dyDescent="0.2">
      <c r="A57" s="7" t="s">
        <v>77</v>
      </c>
      <c r="C57" s="31">
        <v>26.161200000000001</v>
      </c>
      <c r="D57" s="31">
        <v>34.561599999999999</v>
      </c>
    </row>
    <row r="58" spans="1:9" x14ac:dyDescent="0.2">
      <c r="A58" s="7" t="s">
        <v>70</v>
      </c>
      <c r="C58" s="31">
        <v>79.171400000000006</v>
      </c>
      <c r="D58" s="31">
        <v>105.2007</v>
      </c>
    </row>
    <row r="59" spans="1:9" x14ac:dyDescent="0.2">
      <c r="A59" s="7" t="s">
        <v>78</v>
      </c>
      <c r="C59" s="31">
        <v>30.930800000000001</v>
      </c>
      <c r="D59" s="31">
        <v>41.098399999999998</v>
      </c>
    </row>
    <row r="61" spans="1:9" x14ac:dyDescent="0.2">
      <c r="A61" s="7" t="s">
        <v>35</v>
      </c>
    </row>
    <row r="62" spans="1:9" x14ac:dyDescent="0.2">
      <c r="A62" s="57" t="s">
        <v>1329</v>
      </c>
    </row>
    <row r="64" spans="1:9" x14ac:dyDescent="0.2">
      <c r="A64" s="14" t="s">
        <v>36</v>
      </c>
      <c r="D64" s="30" t="s">
        <v>37</v>
      </c>
    </row>
    <row r="66" spans="1:4" x14ac:dyDescent="0.2">
      <c r="A66" s="14" t="s">
        <v>38</v>
      </c>
      <c r="D66" s="32">
        <v>0.19224290269732999</v>
      </c>
    </row>
    <row r="67" spans="1:4" x14ac:dyDescent="0.2">
      <c r="A67" s="14"/>
      <c r="D67" s="32"/>
    </row>
    <row r="68" spans="1:4" x14ac:dyDescent="0.2">
      <c r="A68" s="117" t="s">
        <v>839</v>
      </c>
      <c r="B68" s="117"/>
      <c r="C68" s="117"/>
      <c r="D68" s="30" t="s">
        <v>37</v>
      </c>
    </row>
    <row r="69" spans="1:4" x14ac:dyDescent="0.2">
      <c r="A69" s="95"/>
      <c r="B69" s="95"/>
      <c r="C69" s="95"/>
      <c r="D69" s="30"/>
    </row>
    <row r="70" spans="1:4" x14ac:dyDescent="0.2">
      <c r="A70" s="14" t="s">
        <v>818</v>
      </c>
    </row>
    <row r="71" spans="1:4" x14ac:dyDescent="0.2">
      <c r="A71" s="50"/>
    </row>
    <row r="72" spans="1:4" x14ac:dyDescent="0.2">
      <c r="A72" s="51" t="s">
        <v>808</v>
      </c>
    </row>
    <row r="73" spans="1:4" x14ac:dyDescent="0.2">
      <c r="A73" s="52"/>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1" t="s">
        <v>825</v>
      </c>
    </row>
    <row r="87" spans="1:1" x14ac:dyDescent="0.2">
      <c r="A87" s="53"/>
    </row>
    <row r="88" spans="1:1" x14ac:dyDescent="0.2">
      <c r="A88" s="51" t="s">
        <v>809</v>
      </c>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sheetData>
  <mergeCells count="2">
    <mergeCell ref="A1:F1"/>
    <mergeCell ref="A68:C68"/>
  </mergeCells>
  <conditionalFormatting sqref="F2:F3">
    <cfRule type="cellIs" dxfId="31" priority="2" stopIfTrue="1" operator="between">
      <formula>0.009</formula>
      <formula>-0.009</formula>
    </cfRule>
  </conditionalFormatting>
  <conditionalFormatting sqref="F5:F102">
    <cfRule type="cellIs" dxfId="30"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4"/>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39.5546875" style="7" bestFit="1" customWidth="1"/>
    <col min="3" max="3" width="25.554687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3.8" x14ac:dyDescent="0.2">
      <c r="A1" s="110" t="s">
        <v>21</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86</v>
      </c>
      <c r="B7" s="21" t="s">
        <v>85</v>
      </c>
      <c r="C7" s="21" t="s">
        <v>84</v>
      </c>
      <c r="D7" s="24">
        <v>77189</v>
      </c>
      <c r="E7" s="22">
        <v>734.76209100000005</v>
      </c>
      <c r="F7" s="23">
        <v>2.8172253406935899</v>
      </c>
    </row>
    <row r="8" spans="1:6" x14ac:dyDescent="0.2">
      <c r="A8" s="21" t="s">
        <v>83</v>
      </c>
      <c r="B8" s="21" t="s">
        <v>82</v>
      </c>
      <c r="C8" s="21" t="s">
        <v>84</v>
      </c>
      <c r="D8" s="24">
        <v>34973</v>
      </c>
      <c r="E8" s="22">
        <v>533.79289900000003</v>
      </c>
      <c r="F8" s="23">
        <v>2.0466691193858799</v>
      </c>
    </row>
    <row r="9" spans="1:6" x14ac:dyDescent="0.2">
      <c r="A9" s="21" t="s">
        <v>138</v>
      </c>
      <c r="B9" s="21" t="s">
        <v>137</v>
      </c>
      <c r="C9" s="21" t="s">
        <v>139</v>
      </c>
      <c r="D9" s="24">
        <v>516491</v>
      </c>
      <c r="E9" s="22">
        <v>524.23836500000004</v>
      </c>
      <c r="F9" s="23">
        <v>2.0100351182132199</v>
      </c>
    </row>
    <row r="10" spans="1:6" x14ac:dyDescent="0.2">
      <c r="A10" s="21" t="s">
        <v>652</v>
      </c>
      <c r="B10" s="21" t="s">
        <v>651</v>
      </c>
      <c r="C10" s="21" t="s">
        <v>163</v>
      </c>
      <c r="D10" s="24">
        <v>65188</v>
      </c>
      <c r="E10" s="22">
        <v>415.50831199999999</v>
      </c>
      <c r="F10" s="23">
        <v>1.5931422703668301</v>
      </c>
    </row>
    <row r="11" spans="1:6" x14ac:dyDescent="0.2">
      <c r="A11" s="21" t="s">
        <v>579</v>
      </c>
      <c r="B11" s="21" t="s">
        <v>578</v>
      </c>
      <c r="C11" s="21" t="s">
        <v>423</v>
      </c>
      <c r="D11" s="24">
        <v>34595</v>
      </c>
      <c r="E11" s="22">
        <v>399.34738249999998</v>
      </c>
      <c r="F11" s="23">
        <v>1.53117802279031</v>
      </c>
    </row>
    <row r="12" spans="1:6" x14ac:dyDescent="0.2">
      <c r="A12" s="21" t="s">
        <v>695</v>
      </c>
      <c r="B12" s="21" t="s">
        <v>694</v>
      </c>
      <c r="C12" s="21" t="s">
        <v>127</v>
      </c>
      <c r="D12" s="24">
        <v>44932</v>
      </c>
      <c r="E12" s="22">
        <v>394.00870800000001</v>
      </c>
      <c r="F12" s="23">
        <v>1.5107084731614699</v>
      </c>
    </row>
    <row r="13" spans="1:6" x14ac:dyDescent="0.2">
      <c r="A13" s="21" t="s">
        <v>88</v>
      </c>
      <c r="B13" s="21" t="s">
        <v>87</v>
      </c>
      <c r="C13" s="21" t="s">
        <v>89</v>
      </c>
      <c r="D13" s="24">
        <v>12716</v>
      </c>
      <c r="E13" s="22">
        <v>384.47461800000002</v>
      </c>
      <c r="F13" s="23">
        <v>1.4741528583884</v>
      </c>
    </row>
    <row r="14" spans="1:6" x14ac:dyDescent="0.2">
      <c r="A14" s="21" t="s">
        <v>135</v>
      </c>
      <c r="B14" s="21" t="s">
        <v>134</v>
      </c>
      <c r="C14" s="21" t="s">
        <v>136</v>
      </c>
      <c r="D14" s="24">
        <v>36504</v>
      </c>
      <c r="E14" s="22">
        <v>367.68653999999998</v>
      </c>
      <c r="F14" s="23">
        <v>1.40978399757963</v>
      </c>
    </row>
    <row r="15" spans="1:6" x14ac:dyDescent="0.2">
      <c r="A15" s="21" t="s">
        <v>101</v>
      </c>
      <c r="B15" s="21" t="s">
        <v>100</v>
      </c>
      <c r="C15" s="21" t="s">
        <v>102</v>
      </c>
      <c r="D15" s="24">
        <v>14549</v>
      </c>
      <c r="E15" s="22">
        <v>341.17405000000002</v>
      </c>
      <c r="F15" s="23">
        <v>1.3081297892477499</v>
      </c>
    </row>
    <row r="16" spans="1:6" x14ac:dyDescent="0.2">
      <c r="A16" s="21" t="s">
        <v>577</v>
      </c>
      <c r="B16" s="21" t="s">
        <v>576</v>
      </c>
      <c r="C16" s="21" t="s">
        <v>133</v>
      </c>
      <c r="D16" s="24">
        <v>77945</v>
      </c>
      <c r="E16" s="22">
        <v>320.431895</v>
      </c>
      <c r="F16" s="23">
        <v>1.22860020354598</v>
      </c>
    </row>
    <row r="17" spans="1:9" x14ac:dyDescent="0.2">
      <c r="A17" s="21" t="s">
        <v>457</v>
      </c>
      <c r="B17" s="21" t="s">
        <v>456</v>
      </c>
      <c r="C17" s="21" t="s">
        <v>304</v>
      </c>
      <c r="D17" s="24">
        <v>7974</v>
      </c>
      <c r="E17" s="22">
        <v>238.28704200000001</v>
      </c>
      <c r="F17" s="23">
        <v>0.91364034876605804</v>
      </c>
    </row>
    <row r="18" spans="1:9" x14ac:dyDescent="0.2">
      <c r="A18" s="21" t="s">
        <v>162</v>
      </c>
      <c r="B18" s="21" t="s">
        <v>161</v>
      </c>
      <c r="C18" s="21" t="s">
        <v>163</v>
      </c>
      <c r="D18" s="24">
        <v>40534</v>
      </c>
      <c r="E18" s="22">
        <v>229.50350800000001</v>
      </c>
      <c r="F18" s="23">
        <v>0.87996251635098999</v>
      </c>
    </row>
    <row r="19" spans="1:9" x14ac:dyDescent="0.2">
      <c r="A19" s="21" t="s">
        <v>109</v>
      </c>
      <c r="B19" s="21" t="s">
        <v>108</v>
      </c>
      <c r="C19" s="21" t="s">
        <v>110</v>
      </c>
      <c r="D19" s="24">
        <v>35868</v>
      </c>
      <c r="E19" s="22">
        <v>226.04013599999999</v>
      </c>
      <c r="F19" s="23">
        <v>0.86668325292387205</v>
      </c>
    </row>
    <row r="20" spans="1:9" x14ac:dyDescent="0.2">
      <c r="A20" s="20" t="s">
        <v>25</v>
      </c>
      <c r="B20" s="20"/>
      <c r="C20" s="20"/>
      <c r="D20" s="20"/>
      <c r="E20" s="25">
        <f>SUM(E7:E19)</f>
        <v>5109.2555464999996</v>
      </c>
      <c r="F20" s="26">
        <f>SUM(F7:F19)</f>
        <v>19.589911311413982</v>
      </c>
      <c r="G20" s="14"/>
      <c r="H20" s="14"/>
      <c r="I20" s="14"/>
    </row>
    <row r="21" spans="1:9" x14ac:dyDescent="0.2">
      <c r="A21" s="21"/>
      <c r="B21" s="21"/>
      <c r="C21" s="21"/>
      <c r="D21" s="21"/>
      <c r="E21" s="22"/>
      <c r="F21" s="23"/>
    </row>
    <row r="22" spans="1:9" x14ac:dyDescent="0.2">
      <c r="A22" s="20" t="s">
        <v>313</v>
      </c>
      <c r="B22" s="21"/>
      <c r="C22" s="21"/>
      <c r="D22" s="21"/>
      <c r="E22" s="22"/>
      <c r="F22" s="23"/>
    </row>
    <row r="23" spans="1:9" x14ac:dyDescent="0.2">
      <c r="A23" s="21" t="s">
        <v>697</v>
      </c>
      <c r="B23" s="21" t="s">
        <v>696</v>
      </c>
      <c r="C23" s="21" t="s">
        <v>338</v>
      </c>
      <c r="D23" s="24">
        <v>188000</v>
      </c>
      <c r="E23" s="22">
        <v>2539.4454341999999</v>
      </c>
      <c r="F23" s="23">
        <v>9.7367435203415802</v>
      </c>
    </row>
    <row r="24" spans="1:9" x14ac:dyDescent="0.2">
      <c r="A24" s="21" t="s">
        <v>699</v>
      </c>
      <c r="B24" s="21" t="s">
        <v>698</v>
      </c>
      <c r="C24" s="21" t="s">
        <v>338</v>
      </c>
      <c r="D24" s="24">
        <v>58442</v>
      </c>
      <c r="E24" s="22">
        <v>2468.8596407999999</v>
      </c>
      <c r="F24" s="23">
        <v>9.46610342023952</v>
      </c>
    </row>
    <row r="25" spans="1:9" x14ac:dyDescent="0.2">
      <c r="A25" s="21" t="s">
        <v>405</v>
      </c>
      <c r="B25" s="21" t="s">
        <v>404</v>
      </c>
      <c r="C25" s="21" t="s">
        <v>92</v>
      </c>
      <c r="D25" s="24">
        <v>45900</v>
      </c>
      <c r="E25" s="22">
        <v>1490.5488837</v>
      </c>
      <c r="F25" s="23">
        <v>5.7150636078504302</v>
      </c>
    </row>
    <row r="26" spans="1:9" x14ac:dyDescent="0.2">
      <c r="A26" s="21" t="s">
        <v>701</v>
      </c>
      <c r="B26" s="21" t="s">
        <v>700</v>
      </c>
      <c r="C26" s="21" t="s">
        <v>163</v>
      </c>
      <c r="D26" s="24">
        <v>194000</v>
      </c>
      <c r="E26" s="22">
        <v>1313.6842202</v>
      </c>
      <c r="F26" s="23">
        <v>5.0369289871498601</v>
      </c>
    </row>
    <row r="27" spans="1:9" x14ac:dyDescent="0.2">
      <c r="A27" s="21" t="s">
        <v>401</v>
      </c>
      <c r="B27" s="21" t="s">
        <v>400</v>
      </c>
      <c r="C27" s="21" t="s">
        <v>139</v>
      </c>
      <c r="D27" s="24">
        <v>104904</v>
      </c>
      <c r="E27" s="22">
        <v>952.34468990000005</v>
      </c>
      <c r="F27" s="23">
        <v>3.65148069875214</v>
      </c>
    </row>
    <row r="28" spans="1:9" x14ac:dyDescent="0.2">
      <c r="A28" s="21" t="s">
        <v>703</v>
      </c>
      <c r="B28" s="21" t="s">
        <v>702</v>
      </c>
      <c r="C28" s="21" t="s">
        <v>84</v>
      </c>
      <c r="D28" s="24">
        <v>1336900</v>
      </c>
      <c r="E28" s="22">
        <v>633.91637219999996</v>
      </c>
      <c r="F28" s="23">
        <v>2.43056261273881</v>
      </c>
    </row>
    <row r="29" spans="1:9" x14ac:dyDescent="0.2">
      <c r="A29" s="21" t="s">
        <v>705</v>
      </c>
      <c r="B29" s="21" t="s">
        <v>704</v>
      </c>
      <c r="C29" s="21" t="s">
        <v>136</v>
      </c>
      <c r="D29" s="24">
        <v>360500</v>
      </c>
      <c r="E29" s="22">
        <v>591.07570699999997</v>
      </c>
      <c r="F29" s="23">
        <v>2.2663029032465198</v>
      </c>
    </row>
    <row r="30" spans="1:9" x14ac:dyDescent="0.2">
      <c r="A30" s="21" t="s">
        <v>707</v>
      </c>
      <c r="B30" s="21" t="s">
        <v>706</v>
      </c>
      <c r="C30" s="21" t="s">
        <v>84</v>
      </c>
      <c r="D30" s="24">
        <v>26900</v>
      </c>
      <c r="E30" s="22">
        <v>551.78047979999997</v>
      </c>
      <c r="F30" s="23">
        <v>2.1156371146978898</v>
      </c>
    </row>
    <row r="31" spans="1:9" x14ac:dyDescent="0.2">
      <c r="A31" s="21" t="s">
        <v>350</v>
      </c>
      <c r="B31" s="21" t="s">
        <v>349</v>
      </c>
      <c r="C31" s="21" t="s">
        <v>110</v>
      </c>
      <c r="D31" s="24">
        <v>4587</v>
      </c>
      <c r="E31" s="22">
        <v>541.38305160000004</v>
      </c>
      <c r="F31" s="23">
        <v>2.07577128797401</v>
      </c>
    </row>
    <row r="32" spans="1:9" x14ac:dyDescent="0.2">
      <c r="A32" s="21" t="s">
        <v>413</v>
      </c>
      <c r="B32" s="21" t="s">
        <v>412</v>
      </c>
      <c r="C32" s="21" t="s">
        <v>414</v>
      </c>
      <c r="D32" s="24">
        <v>1764</v>
      </c>
      <c r="E32" s="22">
        <v>540.92002839999998</v>
      </c>
      <c r="F32" s="23">
        <v>2.07399596408571</v>
      </c>
    </row>
    <row r="33" spans="1:6" x14ac:dyDescent="0.2">
      <c r="A33" s="21" t="s">
        <v>709</v>
      </c>
      <c r="B33" s="21" t="s">
        <v>708</v>
      </c>
      <c r="C33" s="21" t="s">
        <v>139</v>
      </c>
      <c r="D33" s="24">
        <v>41890</v>
      </c>
      <c r="E33" s="22">
        <v>509.12371819999998</v>
      </c>
      <c r="F33" s="23">
        <v>1.95208252852172</v>
      </c>
    </row>
    <row r="34" spans="1:6" x14ac:dyDescent="0.2">
      <c r="A34" s="21" t="s">
        <v>711</v>
      </c>
      <c r="B34" s="21" t="s">
        <v>710</v>
      </c>
      <c r="C34" s="21" t="s">
        <v>149</v>
      </c>
      <c r="D34" s="24">
        <v>74800</v>
      </c>
      <c r="E34" s="22">
        <v>471.96881209999998</v>
      </c>
      <c r="F34" s="23">
        <v>1.8096231606826001</v>
      </c>
    </row>
    <row r="35" spans="1:6" x14ac:dyDescent="0.2">
      <c r="A35" s="21" t="s">
        <v>713</v>
      </c>
      <c r="B35" s="21" t="s">
        <v>712</v>
      </c>
      <c r="C35" s="21" t="s">
        <v>139</v>
      </c>
      <c r="D35" s="24">
        <v>2886800</v>
      </c>
      <c r="E35" s="22">
        <v>459.12055720000001</v>
      </c>
      <c r="F35" s="23">
        <v>1.76036037245313</v>
      </c>
    </row>
    <row r="36" spans="1:6" x14ac:dyDescent="0.2">
      <c r="A36" s="21" t="s">
        <v>715</v>
      </c>
      <c r="B36" s="21" t="s">
        <v>714</v>
      </c>
      <c r="C36" s="21" t="s">
        <v>338</v>
      </c>
      <c r="D36" s="24">
        <v>6380</v>
      </c>
      <c r="E36" s="22">
        <v>451.9592978</v>
      </c>
      <c r="F36" s="23">
        <v>1.7329026664826199</v>
      </c>
    </row>
    <row r="37" spans="1:6" x14ac:dyDescent="0.2">
      <c r="A37" s="21" t="s">
        <v>717</v>
      </c>
      <c r="B37" s="21" t="s">
        <v>716</v>
      </c>
      <c r="C37" s="21" t="s">
        <v>139</v>
      </c>
      <c r="D37" s="24">
        <v>56000</v>
      </c>
      <c r="E37" s="22">
        <v>451.36717349999998</v>
      </c>
      <c r="F37" s="23">
        <v>1.7306323430633299</v>
      </c>
    </row>
    <row r="38" spans="1:6" x14ac:dyDescent="0.2">
      <c r="A38" s="21" t="s">
        <v>416</v>
      </c>
      <c r="B38" s="21" t="s">
        <v>415</v>
      </c>
      <c r="C38" s="21" t="s">
        <v>338</v>
      </c>
      <c r="D38" s="24">
        <v>1416</v>
      </c>
      <c r="E38" s="22">
        <v>447.7632466</v>
      </c>
      <c r="F38" s="23">
        <v>1.7168141639369801</v>
      </c>
    </row>
    <row r="39" spans="1:6" x14ac:dyDescent="0.2">
      <c r="A39" s="21" t="s">
        <v>719</v>
      </c>
      <c r="B39" s="21" t="s">
        <v>718</v>
      </c>
      <c r="C39" s="21" t="s">
        <v>105</v>
      </c>
      <c r="D39" s="24">
        <v>391000</v>
      </c>
      <c r="E39" s="22">
        <v>442.0407568</v>
      </c>
      <c r="F39" s="23">
        <v>1.69487298940731</v>
      </c>
    </row>
    <row r="40" spans="1:6" x14ac:dyDescent="0.2">
      <c r="A40" s="21" t="s">
        <v>721</v>
      </c>
      <c r="B40" s="21" t="s">
        <v>720</v>
      </c>
      <c r="C40" s="21" t="s">
        <v>171</v>
      </c>
      <c r="D40" s="24">
        <v>35545</v>
      </c>
      <c r="E40" s="22">
        <v>439.77929289999997</v>
      </c>
      <c r="F40" s="23">
        <v>1.6862020828864299</v>
      </c>
    </row>
    <row r="41" spans="1:6" x14ac:dyDescent="0.2">
      <c r="A41" s="21" t="s">
        <v>723</v>
      </c>
      <c r="B41" s="21" t="s">
        <v>722</v>
      </c>
      <c r="C41" s="21" t="s">
        <v>171</v>
      </c>
      <c r="D41" s="24">
        <v>14000</v>
      </c>
      <c r="E41" s="22">
        <v>434.44090449999999</v>
      </c>
      <c r="F41" s="23">
        <v>1.6657336302224199</v>
      </c>
    </row>
    <row r="42" spans="1:6" x14ac:dyDescent="0.2">
      <c r="A42" s="21" t="s">
        <v>725</v>
      </c>
      <c r="B42" s="21" t="s">
        <v>724</v>
      </c>
      <c r="C42" s="21" t="s">
        <v>335</v>
      </c>
      <c r="D42" s="24">
        <v>9053</v>
      </c>
      <c r="E42" s="22">
        <v>418.88129609999999</v>
      </c>
      <c r="F42" s="23">
        <v>1.6060749684424001</v>
      </c>
    </row>
    <row r="43" spans="1:6" x14ac:dyDescent="0.2">
      <c r="A43" s="21" t="s">
        <v>727</v>
      </c>
      <c r="B43" s="21" t="s">
        <v>726</v>
      </c>
      <c r="C43" s="21" t="s">
        <v>728</v>
      </c>
      <c r="D43" s="24">
        <v>147000</v>
      </c>
      <c r="E43" s="22">
        <v>409.23709600000001</v>
      </c>
      <c r="F43" s="23">
        <v>1.5690971694442699</v>
      </c>
    </row>
    <row r="44" spans="1:6" x14ac:dyDescent="0.2">
      <c r="A44" s="21" t="s">
        <v>730</v>
      </c>
      <c r="B44" s="21" t="s">
        <v>729</v>
      </c>
      <c r="C44" s="21" t="s">
        <v>84</v>
      </c>
      <c r="D44" s="24">
        <v>117000</v>
      </c>
      <c r="E44" s="22">
        <v>405.75321170000001</v>
      </c>
      <c r="F44" s="23">
        <v>1.55573925774166</v>
      </c>
    </row>
    <row r="45" spans="1:6" x14ac:dyDescent="0.2">
      <c r="A45" s="21" t="s">
        <v>732</v>
      </c>
      <c r="B45" s="21" t="s">
        <v>731</v>
      </c>
      <c r="C45" s="21" t="s">
        <v>139</v>
      </c>
      <c r="D45" s="24">
        <v>32962</v>
      </c>
      <c r="E45" s="22">
        <v>402.3622522</v>
      </c>
      <c r="F45" s="23">
        <v>1.54273763837441</v>
      </c>
    </row>
    <row r="46" spans="1:6" x14ac:dyDescent="0.2">
      <c r="A46" s="21" t="s">
        <v>734</v>
      </c>
      <c r="B46" s="21" t="s">
        <v>733</v>
      </c>
      <c r="C46" s="21" t="s">
        <v>163</v>
      </c>
      <c r="D46" s="24">
        <v>83310</v>
      </c>
      <c r="E46" s="22">
        <v>396.26702419999998</v>
      </c>
      <c r="F46" s="23">
        <v>1.51936731076873</v>
      </c>
    </row>
    <row r="47" spans="1:6" x14ac:dyDescent="0.2">
      <c r="A47" s="21" t="s">
        <v>736</v>
      </c>
      <c r="B47" s="21" t="s">
        <v>735</v>
      </c>
      <c r="C47" s="21" t="s">
        <v>99</v>
      </c>
      <c r="D47" s="24">
        <v>80000</v>
      </c>
      <c r="E47" s="22">
        <v>387.31036599999999</v>
      </c>
      <c r="F47" s="23">
        <v>1.4850256854208199</v>
      </c>
    </row>
    <row r="48" spans="1:6" x14ac:dyDescent="0.2">
      <c r="A48" s="21" t="s">
        <v>337</v>
      </c>
      <c r="B48" s="21" t="s">
        <v>336</v>
      </c>
      <c r="C48" s="21" t="s">
        <v>338</v>
      </c>
      <c r="D48" s="24">
        <v>19000</v>
      </c>
      <c r="E48" s="22">
        <v>360.67852699999997</v>
      </c>
      <c r="F48" s="23">
        <v>1.3829138690668199</v>
      </c>
    </row>
    <row r="49" spans="1:9" x14ac:dyDescent="0.2">
      <c r="A49" s="21" t="s">
        <v>738</v>
      </c>
      <c r="B49" s="21" t="s">
        <v>737</v>
      </c>
      <c r="C49" s="21" t="s">
        <v>168</v>
      </c>
      <c r="D49" s="24">
        <v>995101</v>
      </c>
      <c r="E49" s="22">
        <v>343.52521949999999</v>
      </c>
      <c r="F49" s="23">
        <v>1.3171446450450199</v>
      </c>
    </row>
    <row r="50" spans="1:9" x14ac:dyDescent="0.2">
      <c r="A50" s="21" t="s">
        <v>740</v>
      </c>
      <c r="B50" s="21" t="s">
        <v>739</v>
      </c>
      <c r="C50" s="21" t="s">
        <v>522</v>
      </c>
      <c r="D50" s="24">
        <v>39100</v>
      </c>
      <c r="E50" s="22">
        <v>295.67073529999999</v>
      </c>
      <c r="F50" s="23">
        <v>1.1336609471169199</v>
      </c>
    </row>
    <row r="51" spans="1:9" x14ac:dyDescent="0.2">
      <c r="A51" s="21" t="s">
        <v>742</v>
      </c>
      <c r="B51" s="21" t="s">
        <v>741</v>
      </c>
      <c r="C51" s="21" t="s">
        <v>133</v>
      </c>
      <c r="D51" s="24">
        <v>402287</v>
      </c>
      <c r="E51" s="22">
        <v>286.71649680000002</v>
      </c>
      <c r="F51" s="23">
        <v>1.0993285993844999</v>
      </c>
    </row>
    <row r="52" spans="1:9" x14ac:dyDescent="0.2">
      <c r="A52" s="21" t="s">
        <v>744</v>
      </c>
      <c r="B52" s="21" t="s">
        <v>743</v>
      </c>
      <c r="C52" s="21" t="s">
        <v>357</v>
      </c>
      <c r="D52" s="24">
        <v>82584</v>
      </c>
      <c r="E52" s="22">
        <v>256.22147749999999</v>
      </c>
      <c r="F52" s="23">
        <v>0.98240457433037798</v>
      </c>
    </row>
    <row r="53" spans="1:9" x14ac:dyDescent="0.2">
      <c r="A53" s="21" t="s">
        <v>746</v>
      </c>
      <c r="B53" s="21" t="s">
        <v>745</v>
      </c>
      <c r="C53" s="21" t="s">
        <v>92</v>
      </c>
      <c r="D53" s="24">
        <v>6600</v>
      </c>
      <c r="E53" s="22">
        <v>240.87412800000001</v>
      </c>
      <c r="F53" s="23">
        <v>0.92355975577824401</v>
      </c>
    </row>
    <row r="54" spans="1:9" x14ac:dyDescent="0.2">
      <c r="A54" s="21" t="s">
        <v>748</v>
      </c>
      <c r="B54" s="21" t="s">
        <v>747</v>
      </c>
      <c r="C54" s="21" t="s">
        <v>154</v>
      </c>
      <c r="D54" s="24">
        <v>49000</v>
      </c>
      <c r="E54" s="22">
        <v>227.3691269</v>
      </c>
      <c r="F54" s="23">
        <v>0.87177887079378102</v>
      </c>
    </row>
    <row r="55" spans="1:9" x14ac:dyDescent="0.2">
      <c r="A55" s="21" t="s">
        <v>750</v>
      </c>
      <c r="B55" s="21" t="s">
        <v>749</v>
      </c>
      <c r="C55" s="21" t="s">
        <v>423</v>
      </c>
      <c r="D55" s="24">
        <v>68000</v>
      </c>
      <c r="E55" s="22">
        <v>225.0048391</v>
      </c>
      <c r="F55" s="23">
        <v>0.86271371680116304</v>
      </c>
    </row>
    <row r="56" spans="1:9" x14ac:dyDescent="0.2">
      <c r="A56" s="21" t="s">
        <v>752</v>
      </c>
      <c r="B56" s="21" t="s">
        <v>751</v>
      </c>
      <c r="C56" s="21" t="s">
        <v>181</v>
      </c>
      <c r="D56" s="24">
        <v>364400</v>
      </c>
      <c r="E56" s="22">
        <v>222.31502549999999</v>
      </c>
      <c r="F56" s="23">
        <v>0.85240043155076495</v>
      </c>
    </row>
    <row r="57" spans="1:9" x14ac:dyDescent="0.2">
      <c r="A57" s="21" t="s">
        <v>754</v>
      </c>
      <c r="B57" s="21" t="s">
        <v>753</v>
      </c>
      <c r="C57" s="21" t="s">
        <v>89</v>
      </c>
      <c r="D57" s="24">
        <v>35950</v>
      </c>
      <c r="E57" s="22">
        <v>109.08372780000001</v>
      </c>
      <c r="F57" s="23">
        <v>0.41824890802032699</v>
      </c>
    </row>
    <row r="58" spans="1:9" x14ac:dyDescent="0.2">
      <c r="A58" s="21" t="s">
        <v>756</v>
      </c>
      <c r="B58" s="21" t="s">
        <v>755</v>
      </c>
      <c r="C58" s="21" t="s">
        <v>357</v>
      </c>
      <c r="D58" s="24">
        <v>948</v>
      </c>
      <c r="E58" s="22">
        <v>101.5249207</v>
      </c>
      <c r="F58" s="23">
        <v>0.389266924370963</v>
      </c>
    </row>
    <row r="59" spans="1:9" x14ac:dyDescent="0.2">
      <c r="A59" s="20" t="s">
        <v>25</v>
      </c>
      <c r="B59" s="20"/>
      <c r="C59" s="20"/>
      <c r="D59" s="20"/>
      <c r="E59" s="25">
        <f>SUM(E22:E58)</f>
        <v>20820.317737699996</v>
      </c>
      <c r="F59" s="26">
        <f>SUM(F22:F58)</f>
        <v>79.829277327184172</v>
      </c>
      <c r="G59" s="14"/>
      <c r="H59" s="14"/>
      <c r="I59" s="14"/>
    </row>
    <row r="60" spans="1:9" x14ac:dyDescent="0.2">
      <c r="A60" s="21"/>
      <c r="B60" s="21"/>
      <c r="C60" s="21"/>
      <c r="D60" s="21"/>
      <c r="E60" s="22"/>
      <c r="F60" s="23"/>
    </row>
    <row r="61" spans="1:9" x14ac:dyDescent="0.2">
      <c r="A61" s="20" t="s">
        <v>26</v>
      </c>
      <c r="B61" s="20"/>
      <c r="C61" s="20"/>
      <c r="D61" s="20"/>
      <c r="E61" s="25">
        <f>E20+E59</f>
        <v>25929.573284199996</v>
      </c>
      <c r="F61" s="26">
        <f>F20+F59</f>
        <v>99.419188638598158</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E65-(E20+E59)</f>
        <v>151.48173070000485</v>
      </c>
      <c r="F63" s="26">
        <f>F65-(F20+F59)</f>
        <v>0.58081136140184242</v>
      </c>
      <c r="G63" s="14"/>
      <c r="H63" s="14"/>
      <c r="I63" s="14"/>
    </row>
    <row r="64" spans="1:9" x14ac:dyDescent="0.2">
      <c r="A64" s="20"/>
      <c r="B64" s="20"/>
      <c r="C64" s="20"/>
      <c r="D64" s="20"/>
      <c r="E64" s="25"/>
      <c r="F64" s="26"/>
      <c r="G64" s="14"/>
      <c r="H64" s="14"/>
      <c r="I64" s="14"/>
    </row>
    <row r="65" spans="1:9" x14ac:dyDescent="0.2">
      <c r="A65" s="27" t="s">
        <v>27</v>
      </c>
      <c r="B65" s="27"/>
      <c r="C65" s="27"/>
      <c r="D65" s="27"/>
      <c r="E65" s="28">
        <v>26081.055014900001</v>
      </c>
      <c r="F65" s="29">
        <v>100</v>
      </c>
      <c r="G65" s="14"/>
      <c r="H65" s="14"/>
      <c r="I65" s="14"/>
    </row>
    <row r="67" spans="1:9" x14ac:dyDescent="0.2">
      <c r="A67" s="14" t="s">
        <v>31</v>
      </c>
    </row>
    <row r="68" spans="1:9" x14ac:dyDescent="0.2">
      <c r="A68" s="14" t="s">
        <v>32</v>
      </c>
    </row>
    <row r="69" spans="1:9" x14ac:dyDescent="0.2">
      <c r="A69" s="14" t="s">
        <v>33</v>
      </c>
      <c r="B69" s="14"/>
      <c r="C69" s="30" t="s">
        <v>34</v>
      </c>
      <c r="D69" s="14" t="s">
        <v>845</v>
      </c>
    </row>
    <row r="70" spans="1:9" x14ac:dyDescent="0.2">
      <c r="A70" s="7" t="s">
        <v>69</v>
      </c>
      <c r="C70" s="31">
        <v>25.724699999999999</v>
      </c>
      <c r="D70" s="31">
        <v>24.026</v>
      </c>
    </row>
    <row r="71" spans="1:9" x14ac:dyDescent="0.2">
      <c r="A71" s="7" t="s">
        <v>77</v>
      </c>
      <c r="C71" s="31">
        <v>12.504799999999999</v>
      </c>
      <c r="D71" s="31">
        <v>11.6791</v>
      </c>
    </row>
    <row r="72" spans="1:9" x14ac:dyDescent="0.2">
      <c r="A72" s="7" t="s">
        <v>70</v>
      </c>
      <c r="C72" s="31">
        <v>27.538799999999998</v>
      </c>
      <c r="D72" s="31">
        <v>25.861699999999999</v>
      </c>
    </row>
    <row r="73" spans="1:9" x14ac:dyDescent="0.2">
      <c r="A73" s="7" t="s">
        <v>78</v>
      </c>
      <c r="C73" s="31">
        <v>13.2819</v>
      </c>
      <c r="D73" s="31">
        <v>12.4726</v>
      </c>
    </row>
    <row r="75" spans="1:9" x14ac:dyDescent="0.2">
      <c r="A75" s="7" t="s">
        <v>35</v>
      </c>
    </row>
    <row r="76" spans="1:9" x14ac:dyDescent="0.2">
      <c r="A76" s="7" t="s">
        <v>1329</v>
      </c>
    </row>
    <row r="78" spans="1:9" x14ac:dyDescent="0.2">
      <c r="A78" s="14" t="s">
        <v>36</v>
      </c>
      <c r="D78" s="30" t="s">
        <v>37</v>
      </c>
    </row>
    <row r="80" spans="1:9" x14ac:dyDescent="0.2">
      <c r="A80" s="14" t="s">
        <v>38</v>
      </c>
      <c r="D80" s="32">
        <v>0.107011492799574</v>
      </c>
    </row>
    <row r="81" spans="1:4" x14ac:dyDescent="0.2">
      <c r="A81" s="14"/>
      <c r="D81" s="32"/>
    </row>
    <row r="82" spans="1:4" ht="13.5" customHeight="1" x14ac:dyDescent="0.2">
      <c r="A82" s="117" t="s">
        <v>839</v>
      </c>
      <c r="B82" s="117"/>
      <c r="C82" s="117"/>
      <c r="D82" s="30" t="s">
        <v>37</v>
      </c>
    </row>
    <row r="83" spans="1:4" x14ac:dyDescent="0.2">
      <c r="A83" s="95"/>
      <c r="B83" s="95"/>
      <c r="C83" s="95"/>
      <c r="D83" s="30"/>
    </row>
    <row r="84" spans="1:4" x14ac:dyDescent="0.2">
      <c r="A84" s="14" t="s">
        <v>818</v>
      </c>
    </row>
    <row r="85" spans="1:4" x14ac:dyDescent="0.2">
      <c r="A85" s="50"/>
    </row>
    <row r="86" spans="1:4" x14ac:dyDescent="0.2">
      <c r="A86" s="51" t="s">
        <v>808</v>
      </c>
    </row>
    <row r="87" spans="1:4" x14ac:dyDescent="0.2">
      <c r="A87" s="52"/>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1" t="s">
        <v>826</v>
      </c>
    </row>
    <row r="101" spans="1:1" x14ac:dyDescent="0.2">
      <c r="A101" s="53"/>
    </row>
    <row r="102" spans="1:1" x14ac:dyDescent="0.2">
      <c r="A102" s="51" t="s">
        <v>809</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sheetData>
  <mergeCells count="2">
    <mergeCell ref="A1:F1"/>
    <mergeCell ref="A82:C82"/>
  </mergeCells>
  <conditionalFormatting sqref="F2:F3">
    <cfRule type="cellIs" dxfId="29" priority="2" stopIfTrue="1" operator="between">
      <formula>0.009</formula>
      <formula>-0.009</formula>
    </cfRule>
  </conditionalFormatting>
  <conditionalFormatting sqref="F5:F116">
    <cfRule type="cellIs" dxfId="28"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7" max="212"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31.6640625" style="7" bestFit="1" customWidth="1"/>
    <col min="3" max="3" width="25.5546875" style="7" bestFit="1" customWidth="1"/>
    <col min="4" max="4" width="15.44140625" style="7" bestFit="1" customWidth="1"/>
    <col min="5" max="5" width="23.109375" style="10" customWidth="1"/>
    <col min="6" max="6" width="13.5546875" style="11" bestFit="1" customWidth="1"/>
    <col min="7" max="16384" width="9.109375" style="7"/>
  </cols>
  <sheetData>
    <row r="1" spans="1:6" s="1" customFormat="1" ht="15" customHeight="1" x14ac:dyDescent="0.2">
      <c r="A1" s="110" t="s">
        <v>841</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83</v>
      </c>
      <c r="B7" s="21" t="s">
        <v>82</v>
      </c>
      <c r="C7" s="21" t="s">
        <v>84</v>
      </c>
      <c r="D7" s="24">
        <v>478191</v>
      </c>
      <c r="E7" s="22">
        <v>7298.6292329999997</v>
      </c>
      <c r="F7" s="23">
        <v>13.275349034382099</v>
      </c>
    </row>
    <row r="8" spans="1:6" x14ac:dyDescent="0.2">
      <c r="A8" s="21" t="s">
        <v>101</v>
      </c>
      <c r="B8" s="21" t="s">
        <v>100</v>
      </c>
      <c r="C8" s="21" t="s">
        <v>102</v>
      </c>
      <c r="D8" s="24">
        <v>215844</v>
      </c>
      <c r="E8" s="22">
        <v>5061.5418</v>
      </c>
      <c r="F8" s="23">
        <v>9.2063498366659005</v>
      </c>
    </row>
    <row r="9" spans="1:6" x14ac:dyDescent="0.2">
      <c r="A9" s="21" t="s">
        <v>86</v>
      </c>
      <c r="B9" s="21" t="s">
        <v>85</v>
      </c>
      <c r="C9" s="21" t="s">
        <v>84</v>
      </c>
      <c r="D9" s="24">
        <v>447045</v>
      </c>
      <c r="E9" s="22">
        <v>4255.4213550000004</v>
      </c>
      <c r="F9" s="23">
        <v>7.7401114610075599</v>
      </c>
    </row>
    <row r="10" spans="1:6" x14ac:dyDescent="0.2">
      <c r="A10" s="21" t="s">
        <v>91</v>
      </c>
      <c r="B10" s="21" t="s">
        <v>90</v>
      </c>
      <c r="C10" s="21" t="s">
        <v>92</v>
      </c>
      <c r="D10" s="24">
        <v>227411</v>
      </c>
      <c r="E10" s="22">
        <v>3264.3711994999999</v>
      </c>
      <c r="F10" s="23">
        <v>5.9375076699620903</v>
      </c>
    </row>
    <row r="11" spans="1:6" x14ac:dyDescent="0.2">
      <c r="A11" s="21" t="s">
        <v>281</v>
      </c>
      <c r="B11" s="21" t="s">
        <v>280</v>
      </c>
      <c r="C11" s="21" t="s">
        <v>218</v>
      </c>
      <c r="D11" s="24">
        <v>553868</v>
      </c>
      <c r="E11" s="22">
        <v>2461.389392</v>
      </c>
      <c r="F11" s="23">
        <v>4.4769781071471897</v>
      </c>
    </row>
    <row r="12" spans="1:6" x14ac:dyDescent="0.2">
      <c r="A12" s="21" t="s">
        <v>322</v>
      </c>
      <c r="B12" s="21" t="s">
        <v>321</v>
      </c>
      <c r="C12" s="21" t="s">
        <v>92</v>
      </c>
      <c r="D12" s="24">
        <v>65235</v>
      </c>
      <c r="E12" s="22">
        <v>2301.8822100000002</v>
      </c>
      <c r="F12" s="23">
        <v>4.1868532841233597</v>
      </c>
    </row>
    <row r="13" spans="1:6" x14ac:dyDescent="0.2">
      <c r="A13" s="21" t="s">
        <v>88</v>
      </c>
      <c r="B13" s="21" t="s">
        <v>87</v>
      </c>
      <c r="C13" s="21" t="s">
        <v>89</v>
      </c>
      <c r="D13" s="24">
        <v>75944</v>
      </c>
      <c r="E13" s="22">
        <v>2296.2048119999999</v>
      </c>
      <c r="F13" s="23">
        <v>4.1765267642178996</v>
      </c>
    </row>
    <row r="14" spans="1:6" x14ac:dyDescent="0.2">
      <c r="A14" s="21" t="s">
        <v>94</v>
      </c>
      <c r="B14" s="21" t="s">
        <v>93</v>
      </c>
      <c r="C14" s="21" t="s">
        <v>84</v>
      </c>
      <c r="D14" s="24">
        <v>172033</v>
      </c>
      <c r="E14" s="22">
        <v>1783.466111</v>
      </c>
      <c r="F14" s="23">
        <v>3.2439153104897902</v>
      </c>
    </row>
    <row r="15" spans="1:6" x14ac:dyDescent="0.2">
      <c r="A15" s="21" t="s">
        <v>224</v>
      </c>
      <c r="B15" s="21" t="s">
        <v>223</v>
      </c>
      <c r="C15" s="21" t="s">
        <v>84</v>
      </c>
      <c r="D15" s="24">
        <v>93976</v>
      </c>
      <c r="E15" s="22">
        <v>1631.1414319999999</v>
      </c>
      <c r="F15" s="23">
        <v>2.9668546165265699</v>
      </c>
    </row>
    <row r="16" spans="1:6" x14ac:dyDescent="0.2">
      <c r="A16" s="21" t="s">
        <v>115</v>
      </c>
      <c r="B16" s="21" t="s">
        <v>114</v>
      </c>
      <c r="C16" s="21" t="s">
        <v>116</v>
      </c>
      <c r="D16" s="24">
        <v>159307</v>
      </c>
      <c r="E16" s="22">
        <v>1475.820048</v>
      </c>
      <c r="F16" s="23">
        <v>2.68434326826128</v>
      </c>
    </row>
    <row r="17" spans="1:6" x14ac:dyDescent="0.2">
      <c r="A17" s="21" t="s">
        <v>107</v>
      </c>
      <c r="B17" s="21" t="s">
        <v>106</v>
      </c>
      <c r="C17" s="21" t="s">
        <v>84</v>
      </c>
      <c r="D17" s="24">
        <v>245382</v>
      </c>
      <c r="E17" s="22">
        <v>1468.7339609999999</v>
      </c>
      <c r="F17" s="23">
        <v>2.6714545085764199</v>
      </c>
    </row>
    <row r="18" spans="1:6" x14ac:dyDescent="0.2">
      <c r="A18" s="21" t="s">
        <v>217</v>
      </c>
      <c r="B18" s="21" t="s">
        <v>216</v>
      </c>
      <c r="C18" s="21" t="s">
        <v>218</v>
      </c>
      <c r="D18" s="24">
        <v>56043</v>
      </c>
      <c r="E18" s="22">
        <v>1381.796208</v>
      </c>
      <c r="F18" s="23">
        <v>2.5133249504778101</v>
      </c>
    </row>
    <row r="19" spans="1:6" x14ac:dyDescent="0.2">
      <c r="A19" s="21" t="s">
        <v>758</v>
      </c>
      <c r="B19" s="21" t="s">
        <v>757</v>
      </c>
      <c r="C19" s="21" t="s">
        <v>171</v>
      </c>
      <c r="D19" s="24">
        <v>16734</v>
      </c>
      <c r="E19" s="22">
        <v>1307.0509050000001</v>
      </c>
      <c r="F19" s="23">
        <v>2.3773720263973299</v>
      </c>
    </row>
    <row r="20" spans="1:6" x14ac:dyDescent="0.2">
      <c r="A20" s="21" t="s">
        <v>146</v>
      </c>
      <c r="B20" s="21" t="s">
        <v>145</v>
      </c>
      <c r="C20" s="21" t="s">
        <v>110</v>
      </c>
      <c r="D20" s="24">
        <v>8505</v>
      </c>
      <c r="E20" s="22">
        <v>902.43152999999995</v>
      </c>
      <c r="F20" s="23">
        <v>1.6414169233607201</v>
      </c>
    </row>
    <row r="21" spans="1:6" x14ac:dyDescent="0.2">
      <c r="A21" s="21" t="s">
        <v>222</v>
      </c>
      <c r="B21" s="21" t="s">
        <v>221</v>
      </c>
      <c r="C21" s="21" t="s">
        <v>149</v>
      </c>
      <c r="D21" s="24">
        <v>28297</v>
      </c>
      <c r="E21" s="22">
        <v>894.48231850000002</v>
      </c>
      <c r="F21" s="23">
        <v>1.6269582416217601</v>
      </c>
    </row>
    <row r="22" spans="1:6" x14ac:dyDescent="0.2">
      <c r="A22" s="21" t="s">
        <v>215</v>
      </c>
      <c r="B22" s="21" t="s">
        <v>214</v>
      </c>
      <c r="C22" s="21" t="s">
        <v>110</v>
      </c>
      <c r="D22" s="24">
        <v>56739</v>
      </c>
      <c r="E22" s="22">
        <v>881.86590750000005</v>
      </c>
      <c r="F22" s="23">
        <v>1.6040104723572299</v>
      </c>
    </row>
    <row r="23" spans="1:6" x14ac:dyDescent="0.2">
      <c r="A23" s="21" t="s">
        <v>234</v>
      </c>
      <c r="B23" s="21" t="s">
        <v>233</v>
      </c>
      <c r="C23" s="21" t="s">
        <v>149</v>
      </c>
      <c r="D23" s="24">
        <v>26521</v>
      </c>
      <c r="E23" s="22">
        <v>835.09324800000002</v>
      </c>
      <c r="F23" s="23">
        <v>1.51893650020348</v>
      </c>
    </row>
    <row r="24" spans="1:6" x14ac:dyDescent="0.2">
      <c r="A24" s="21" t="s">
        <v>96</v>
      </c>
      <c r="B24" s="21" t="s">
        <v>95</v>
      </c>
      <c r="C24" s="21" t="s">
        <v>92</v>
      </c>
      <c r="D24" s="24">
        <v>67170</v>
      </c>
      <c r="E24" s="22">
        <v>829.41516000000001</v>
      </c>
      <c r="F24" s="23">
        <v>1.5086087252690901</v>
      </c>
    </row>
    <row r="25" spans="1:6" x14ac:dyDescent="0.2">
      <c r="A25" s="21" t="s">
        <v>98</v>
      </c>
      <c r="B25" s="21" t="s">
        <v>97</v>
      </c>
      <c r="C25" s="21" t="s">
        <v>99</v>
      </c>
      <c r="D25" s="24">
        <v>68613</v>
      </c>
      <c r="E25" s="22">
        <v>794.98452450000002</v>
      </c>
      <c r="F25" s="23">
        <v>1.44598344466552</v>
      </c>
    </row>
    <row r="26" spans="1:6" x14ac:dyDescent="0.2">
      <c r="A26" s="21" t="s">
        <v>112</v>
      </c>
      <c r="B26" s="21" t="s">
        <v>111</v>
      </c>
      <c r="C26" s="21" t="s">
        <v>113</v>
      </c>
      <c r="D26" s="24">
        <v>300172</v>
      </c>
      <c r="E26" s="22">
        <v>737.07234600000004</v>
      </c>
      <c r="F26" s="23">
        <v>1.34064799627024</v>
      </c>
    </row>
    <row r="27" spans="1:6" x14ac:dyDescent="0.2">
      <c r="A27" s="21" t="s">
        <v>109</v>
      </c>
      <c r="B27" s="21" t="s">
        <v>108</v>
      </c>
      <c r="C27" s="21" t="s">
        <v>110</v>
      </c>
      <c r="D27" s="24">
        <v>111958</v>
      </c>
      <c r="E27" s="22">
        <v>705.55931599999997</v>
      </c>
      <c r="F27" s="23">
        <v>1.2833294972719</v>
      </c>
    </row>
    <row r="28" spans="1:6" x14ac:dyDescent="0.2">
      <c r="A28" s="21" t="s">
        <v>129</v>
      </c>
      <c r="B28" s="21" t="s">
        <v>128</v>
      </c>
      <c r="C28" s="21" t="s">
        <v>130</v>
      </c>
      <c r="D28" s="24">
        <v>512744</v>
      </c>
      <c r="E28" s="22">
        <v>660.92701599999998</v>
      </c>
      <c r="F28" s="23">
        <v>1.2021485875706299</v>
      </c>
    </row>
    <row r="29" spans="1:6" x14ac:dyDescent="0.2">
      <c r="A29" s="21" t="s">
        <v>189</v>
      </c>
      <c r="B29" s="21" t="s">
        <v>188</v>
      </c>
      <c r="C29" s="21" t="s">
        <v>168</v>
      </c>
      <c r="D29" s="24">
        <v>7384</v>
      </c>
      <c r="E29" s="22">
        <v>609.53812400000004</v>
      </c>
      <c r="F29" s="23">
        <v>1.1086782308760199</v>
      </c>
    </row>
    <row r="30" spans="1:6" x14ac:dyDescent="0.2">
      <c r="A30" s="21" t="s">
        <v>118</v>
      </c>
      <c r="B30" s="21" t="s">
        <v>117</v>
      </c>
      <c r="C30" s="21" t="s">
        <v>84</v>
      </c>
      <c r="D30" s="24">
        <v>41466</v>
      </c>
      <c r="E30" s="22">
        <v>592.486941</v>
      </c>
      <c r="F30" s="23">
        <v>1.07766413239974</v>
      </c>
    </row>
    <row r="31" spans="1:6" x14ac:dyDescent="0.2">
      <c r="A31" s="21" t="s">
        <v>236</v>
      </c>
      <c r="B31" s="21" t="s">
        <v>235</v>
      </c>
      <c r="C31" s="21" t="s">
        <v>113</v>
      </c>
      <c r="D31" s="24">
        <v>286057</v>
      </c>
      <c r="E31" s="22">
        <v>571.39885749999996</v>
      </c>
      <c r="F31" s="23">
        <v>1.03930738622295</v>
      </c>
    </row>
    <row r="32" spans="1:6" x14ac:dyDescent="0.2">
      <c r="A32" s="21" t="s">
        <v>760</v>
      </c>
      <c r="B32" s="21" t="s">
        <v>759</v>
      </c>
      <c r="C32" s="21" t="s">
        <v>171</v>
      </c>
      <c r="D32" s="24">
        <v>33993</v>
      </c>
      <c r="E32" s="22">
        <v>523.57718250000005</v>
      </c>
      <c r="F32" s="23">
        <v>0.95232537812704998</v>
      </c>
    </row>
    <row r="33" spans="1:6" x14ac:dyDescent="0.2">
      <c r="A33" s="21" t="s">
        <v>762</v>
      </c>
      <c r="B33" s="21" t="s">
        <v>761</v>
      </c>
      <c r="C33" s="21" t="s">
        <v>335</v>
      </c>
      <c r="D33" s="24">
        <v>2239</v>
      </c>
      <c r="E33" s="22">
        <v>503.92949099999998</v>
      </c>
      <c r="F33" s="23">
        <v>0.91658853576176802</v>
      </c>
    </row>
    <row r="34" spans="1:6" x14ac:dyDescent="0.2">
      <c r="A34" s="21" t="s">
        <v>151</v>
      </c>
      <c r="B34" s="21" t="s">
        <v>150</v>
      </c>
      <c r="C34" s="21" t="s">
        <v>92</v>
      </c>
      <c r="D34" s="24">
        <v>39918</v>
      </c>
      <c r="E34" s="22">
        <v>488.11730399999999</v>
      </c>
      <c r="F34" s="23">
        <v>0.88782802543568895</v>
      </c>
    </row>
    <row r="35" spans="1:6" x14ac:dyDescent="0.2">
      <c r="A35" s="21" t="s">
        <v>156</v>
      </c>
      <c r="B35" s="21" t="s">
        <v>155</v>
      </c>
      <c r="C35" s="21" t="s">
        <v>157</v>
      </c>
      <c r="D35" s="24">
        <v>244792</v>
      </c>
      <c r="E35" s="22">
        <v>469.63345199999998</v>
      </c>
      <c r="F35" s="23">
        <v>0.85420807037749702</v>
      </c>
    </row>
    <row r="36" spans="1:6" x14ac:dyDescent="0.2">
      <c r="A36" s="21" t="s">
        <v>764</v>
      </c>
      <c r="B36" s="21" t="s">
        <v>763</v>
      </c>
      <c r="C36" s="21" t="s">
        <v>130</v>
      </c>
      <c r="D36" s="24">
        <v>60005</v>
      </c>
      <c r="E36" s="22">
        <v>467.79897999999997</v>
      </c>
      <c r="F36" s="23">
        <v>0.85087138134776996</v>
      </c>
    </row>
    <row r="37" spans="1:6" x14ac:dyDescent="0.2">
      <c r="A37" s="21" t="s">
        <v>766</v>
      </c>
      <c r="B37" s="21" t="s">
        <v>765</v>
      </c>
      <c r="C37" s="21" t="s">
        <v>767</v>
      </c>
      <c r="D37" s="24">
        <v>19320</v>
      </c>
      <c r="E37" s="22">
        <v>466.36547999999999</v>
      </c>
      <c r="F37" s="23">
        <v>0.84826401327449596</v>
      </c>
    </row>
    <row r="38" spans="1:6" x14ac:dyDescent="0.2">
      <c r="A38" s="21" t="s">
        <v>289</v>
      </c>
      <c r="B38" s="21" t="s">
        <v>288</v>
      </c>
      <c r="C38" s="21" t="s">
        <v>290</v>
      </c>
      <c r="D38" s="24">
        <v>91685</v>
      </c>
      <c r="E38" s="22">
        <v>451.68615249999999</v>
      </c>
      <c r="F38" s="23">
        <v>0.82156404127545202</v>
      </c>
    </row>
    <row r="39" spans="1:6" x14ac:dyDescent="0.2">
      <c r="A39" s="21" t="s">
        <v>279</v>
      </c>
      <c r="B39" s="21" t="s">
        <v>278</v>
      </c>
      <c r="C39" s="21" t="s">
        <v>168</v>
      </c>
      <c r="D39" s="24">
        <v>23144</v>
      </c>
      <c r="E39" s="22">
        <v>449.54905600000001</v>
      </c>
      <c r="F39" s="23">
        <v>0.81767691383659202</v>
      </c>
    </row>
    <row r="40" spans="1:6" x14ac:dyDescent="0.2">
      <c r="A40" s="21" t="s">
        <v>769</v>
      </c>
      <c r="B40" s="21" t="s">
        <v>768</v>
      </c>
      <c r="C40" s="21" t="s">
        <v>770</v>
      </c>
      <c r="D40" s="24">
        <v>52880</v>
      </c>
      <c r="E40" s="22">
        <v>436.33931999999999</v>
      </c>
      <c r="F40" s="23">
        <v>0.79364995610881095</v>
      </c>
    </row>
    <row r="41" spans="1:6" x14ac:dyDescent="0.2">
      <c r="A41" s="21" t="s">
        <v>652</v>
      </c>
      <c r="B41" s="21" t="s">
        <v>651</v>
      </c>
      <c r="C41" s="21" t="s">
        <v>163</v>
      </c>
      <c r="D41" s="24">
        <v>68441</v>
      </c>
      <c r="E41" s="22">
        <v>436.24293399999999</v>
      </c>
      <c r="F41" s="23">
        <v>0.79347464129952605</v>
      </c>
    </row>
    <row r="42" spans="1:6" x14ac:dyDescent="0.2">
      <c r="A42" s="21" t="s">
        <v>240</v>
      </c>
      <c r="B42" s="21" t="s">
        <v>239</v>
      </c>
      <c r="C42" s="21" t="s">
        <v>99</v>
      </c>
      <c r="D42" s="24">
        <v>7773</v>
      </c>
      <c r="E42" s="22">
        <v>434.27751000000001</v>
      </c>
      <c r="F42" s="23">
        <v>0.78989976596778799</v>
      </c>
    </row>
    <row r="43" spans="1:6" x14ac:dyDescent="0.2">
      <c r="A43" s="21" t="s">
        <v>273</v>
      </c>
      <c r="B43" s="21" t="s">
        <v>272</v>
      </c>
      <c r="C43" s="21" t="s">
        <v>274</v>
      </c>
      <c r="D43" s="24">
        <v>143126</v>
      </c>
      <c r="E43" s="22">
        <v>422.50795199999999</v>
      </c>
      <c r="F43" s="23">
        <v>0.76849232281065905</v>
      </c>
    </row>
    <row r="44" spans="1:6" x14ac:dyDescent="0.2">
      <c r="A44" s="21" t="s">
        <v>646</v>
      </c>
      <c r="B44" s="21" t="s">
        <v>645</v>
      </c>
      <c r="C44" s="21" t="s">
        <v>99</v>
      </c>
      <c r="D44" s="24">
        <v>33186</v>
      </c>
      <c r="E44" s="22">
        <v>393.635739</v>
      </c>
      <c r="F44" s="23">
        <v>0.71597715965686803</v>
      </c>
    </row>
    <row r="45" spans="1:6" x14ac:dyDescent="0.2">
      <c r="A45" s="21" t="s">
        <v>772</v>
      </c>
      <c r="B45" s="21" t="s">
        <v>771</v>
      </c>
      <c r="C45" s="21" t="s">
        <v>92</v>
      </c>
      <c r="D45" s="24">
        <v>93023</v>
      </c>
      <c r="E45" s="22">
        <v>377.71989150000002</v>
      </c>
      <c r="F45" s="23">
        <v>0.68702810306070905</v>
      </c>
    </row>
    <row r="46" spans="1:6" x14ac:dyDescent="0.2">
      <c r="A46" s="21" t="s">
        <v>680</v>
      </c>
      <c r="B46" s="21" t="s">
        <v>679</v>
      </c>
      <c r="C46" s="21" t="s">
        <v>163</v>
      </c>
      <c r="D46" s="24">
        <v>28730</v>
      </c>
      <c r="E46" s="22">
        <v>375.04142000000002</v>
      </c>
      <c r="F46" s="23">
        <v>0.68215627810481605</v>
      </c>
    </row>
    <row r="47" spans="1:6" x14ac:dyDescent="0.2">
      <c r="A47" s="21" t="s">
        <v>220</v>
      </c>
      <c r="B47" s="21" t="s">
        <v>219</v>
      </c>
      <c r="C47" s="21" t="s">
        <v>110</v>
      </c>
      <c r="D47" s="24">
        <v>7104</v>
      </c>
      <c r="E47" s="22">
        <v>359.72524800000002</v>
      </c>
      <c r="F47" s="23">
        <v>0.65429796078526903</v>
      </c>
    </row>
    <row r="48" spans="1:6" x14ac:dyDescent="0.2">
      <c r="A48" s="21" t="s">
        <v>774</v>
      </c>
      <c r="B48" s="21" t="s">
        <v>773</v>
      </c>
      <c r="C48" s="21" t="s">
        <v>335</v>
      </c>
      <c r="D48" s="24">
        <v>7513</v>
      </c>
      <c r="E48" s="22">
        <v>340.8760795</v>
      </c>
      <c r="F48" s="23">
        <v>0.62001353793584002</v>
      </c>
    </row>
    <row r="49" spans="1:9" x14ac:dyDescent="0.2">
      <c r="A49" s="21" t="s">
        <v>695</v>
      </c>
      <c r="B49" s="21" t="s">
        <v>694</v>
      </c>
      <c r="C49" s="21" t="s">
        <v>127</v>
      </c>
      <c r="D49" s="24">
        <v>37971</v>
      </c>
      <c r="E49" s="22">
        <v>332.96769899999998</v>
      </c>
      <c r="F49" s="23">
        <v>0.60562912298850802</v>
      </c>
    </row>
    <row r="50" spans="1:9" x14ac:dyDescent="0.2">
      <c r="A50" s="21" t="s">
        <v>678</v>
      </c>
      <c r="B50" s="21" t="s">
        <v>677</v>
      </c>
      <c r="C50" s="21" t="s">
        <v>181</v>
      </c>
      <c r="D50" s="24">
        <v>6402</v>
      </c>
      <c r="E50" s="22">
        <v>328.91875499999998</v>
      </c>
      <c r="F50" s="23">
        <v>0.59826456957652796</v>
      </c>
    </row>
    <row r="51" spans="1:9" x14ac:dyDescent="0.2">
      <c r="A51" s="21" t="s">
        <v>776</v>
      </c>
      <c r="B51" s="21" t="s">
        <v>775</v>
      </c>
      <c r="C51" s="21" t="s">
        <v>99</v>
      </c>
      <c r="D51" s="24">
        <v>7998</v>
      </c>
      <c r="E51" s="22">
        <v>301.13669700000003</v>
      </c>
      <c r="F51" s="23">
        <v>0.54773227028176696</v>
      </c>
    </row>
    <row r="52" spans="1:9" x14ac:dyDescent="0.2">
      <c r="A52" s="21" t="s">
        <v>676</v>
      </c>
      <c r="B52" s="21" t="s">
        <v>675</v>
      </c>
      <c r="C52" s="21" t="s">
        <v>110</v>
      </c>
      <c r="D52" s="24">
        <v>8715</v>
      </c>
      <c r="E52" s="22">
        <v>300.40169250000002</v>
      </c>
      <c r="F52" s="23">
        <v>0.54639538345441196</v>
      </c>
    </row>
    <row r="53" spans="1:9" x14ac:dyDescent="0.2">
      <c r="A53" s="21" t="s">
        <v>778</v>
      </c>
      <c r="B53" s="21" t="s">
        <v>777</v>
      </c>
      <c r="C53" s="21" t="s">
        <v>92</v>
      </c>
      <c r="D53" s="24">
        <v>5763</v>
      </c>
      <c r="E53" s="22">
        <v>300.24365549999999</v>
      </c>
      <c r="F53" s="23">
        <v>0.54610793271971003</v>
      </c>
    </row>
    <row r="54" spans="1:9" x14ac:dyDescent="0.2">
      <c r="A54" s="21" t="s">
        <v>780</v>
      </c>
      <c r="B54" s="21" t="s">
        <v>779</v>
      </c>
      <c r="C54" s="21" t="s">
        <v>110</v>
      </c>
      <c r="D54" s="24">
        <v>8153</v>
      </c>
      <c r="E54" s="22">
        <v>249.25759249999999</v>
      </c>
      <c r="F54" s="23">
        <v>0.45337027464637603</v>
      </c>
    </row>
    <row r="55" spans="1:9" x14ac:dyDescent="0.2">
      <c r="A55" s="21" t="s">
        <v>782</v>
      </c>
      <c r="B55" s="21" t="s">
        <v>781</v>
      </c>
      <c r="C55" s="21" t="s">
        <v>102</v>
      </c>
      <c r="D55" s="24">
        <v>60762</v>
      </c>
      <c r="E55" s="22">
        <v>210.60109199999999</v>
      </c>
      <c r="F55" s="23">
        <v>0.38305864211886198</v>
      </c>
    </row>
    <row r="56" spans="1:9" x14ac:dyDescent="0.2">
      <c r="A56" s="21" t="s">
        <v>784</v>
      </c>
      <c r="B56" s="21" t="s">
        <v>783</v>
      </c>
      <c r="C56" s="21" t="s">
        <v>301</v>
      </c>
      <c r="D56" s="24">
        <v>31567</v>
      </c>
      <c r="E56" s="22">
        <v>194.53163749999999</v>
      </c>
      <c r="F56" s="23">
        <v>0.35383019243750502</v>
      </c>
    </row>
    <row r="57" spans="1:9" x14ac:dyDescent="0.2">
      <c r="A57" s="20" t="s">
        <v>25</v>
      </c>
      <c r="B57" s="20"/>
      <c r="C57" s="20"/>
      <c r="D57" s="20"/>
      <c r="E57" s="25">
        <f>SUM(E7:E56)</f>
        <v>54617.7859685</v>
      </c>
      <c r="F57" s="26">
        <f>SUM(F7:F56)</f>
        <v>99.343335449714843</v>
      </c>
      <c r="G57" s="14"/>
      <c r="H57" s="14"/>
      <c r="I57" s="14"/>
    </row>
    <row r="58" spans="1:9" x14ac:dyDescent="0.2">
      <c r="A58" s="21"/>
      <c r="B58" s="21"/>
      <c r="C58" s="21"/>
      <c r="D58" s="21"/>
      <c r="E58" s="22"/>
      <c r="F58" s="23"/>
    </row>
    <row r="59" spans="1:9" x14ac:dyDescent="0.2">
      <c r="A59" s="20" t="s">
        <v>26</v>
      </c>
      <c r="B59" s="20"/>
      <c r="C59" s="20"/>
      <c r="D59" s="20"/>
      <c r="E59" s="25">
        <f>E57</f>
        <v>54617.7859685</v>
      </c>
      <c r="F59" s="26">
        <f>F57</f>
        <v>99.343335449714843</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E63-(E57)</f>
        <v>361.0263707999984</v>
      </c>
      <c r="F61" s="26">
        <f>F63-(F57)</f>
        <v>0.65666455028515713</v>
      </c>
      <c r="G61" s="14"/>
      <c r="H61" s="14"/>
      <c r="I61" s="14"/>
    </row>
    <row r="62" spans="1:9" x14ac:dyDescent="0.2">
      <c r="A62" s="20"/>
      <c r="B62" s="20"/>
      <c r="C62" s="20"/>
      <c r="D62" s="20"/>
      <c r="E62" s="25"/>
      <c r="F62" s="26"/>
      <c r="G62" s="14"/>
      <c r="H62" s="14"/>
      <c r="I62" s="14"/>
    </row>
    <row r="63" spans="1:9" x14ac:dyDescent="0.2">
      <c r="A63" s="27" t="s">
        <v>27</v>
      </c>
      <c r="B63" s="27"/>
      <c r="C63" s="27"/>
      <c r="D63" s="27"/>
      <c r="E63" s="28">
        <v>54978.812339299999</v>
      </c>
      <c r="F63" s="29">
        <v>100</v>
      </c>
      <c r="G63" s="14"/>
      <c r="H63" s="14"/>
      <c r="I63" s="14"/>
    </row>
    <row r="65" spans="1:4" x14ac:dyDescent="0.2">
      <c r="A65" s="14" t="s">
        <v>31</v>
      </c>
    </row>
    <row r="66" spans="1:4" x14ac:dyDescent="0.2">
      <c r="A66" s="14" t="s">
        <v>32</v>
      </c>
    </row>
    <row r="67" spans="1:4" x14ac:dyDescent="0.2">
      <c r="A67" s="14" t="s">
        <v>33</v>
      </c>
      <c r="B67" s="14"/>
      <c r="C67" s="30" t="s">
        <v>34</v>
      </c>
      <c r="D67" s="14" t="s">
        <v>845</v>
      </c>
    </row>
    <row r="68" spans="1:4" x14ac:dyDescent="0.2">
      <c r="A68" s="7" t="s">
        <v>69</v>
      </c>
      <c r="C68" s="31">
        <v>138.02070000000001</v>
      </c>
      <c r="D68" s="31">
        <v>156.6523</v>
      </c>
    </row>
    <row r="69" spans="1:4" x14ac:dyDescent="0.2">
      <c r="A69" s="7" t="s">
        <v>77</v>
      </c>
      <c r="C69" s="31">
        <v>138.02070000000001</v>
      </c>
      <c r="D69" s="31">
        <v>156.6523</v>
      </c>
    </row>
    <row r="70" spans="1:4" x14ac:dyDescent="0.2">
      <c r="A70" s="7" t="s">
        <v>70</v>
      </c>
      <c r="C70" s="31">
        <v>143.7407</v>
      </c>
      <c r="D70" s="31">
        <v>163.45859999999999</v>
      </c>
    </row>
    <row r="71" spans="1:4" x14ac:dyDescent="0.2">
      <c r="A71" s="7" t="s">
        <v>78</v>
      </c>
      <c r="C71" s="31">
        <v>143.7407</v>
      </c>
      <c r="D71" s="31">
        <v>163.45859999999999</v>
      </c>
    </row>
    <row r="73" spans="1:4" x14ac:dyDescent="0.2">
      <c r="A73" s="7" t="s">
        <v>35</v>
      </c>
    </row>
    <row r="74" spans="1:4" x14ac:dyDescent="0.2">
      <c r="A74" s="7" t="s">
        <v>1329</v>
      </c>
    </row>
    <row r="76" spans="1:4" x14ac:dyDescent="0.2">
      <c r="A76" s="14" t="s">
        <v>36</v>
      </c>
      <c r="D76" s="30" t="s">
        <v>37</v>
      </c>
    </row>
    <row r="78" spans="1:4" x14ac:dyDescent="0.2">
      <c r="A78" s="14" t="s">
        <v>38</v>
      </c>
      <c r="D78" s="32">
        <v>8.3501403073123703E-2</v>
      </c>
    </row>
    <row r="79" spans="1:4" ht="25.5" customHeight="1" x14ac:dyDescent="0.2">
      <c r="A79" s="117" t="s">
        <v>839</v>
      </c>
      <c r="B79" s="117"/>
      <c r="C79" s="117"/>
      <c r="D79" s="30" t="s">
        <v>37</v>
      </c>
    </row>
    <row r="80" spans="1:4" x14ac:dyDescent="0.2">
      <c r="A80" s="95"/>
      <c r="B80" s="95"/>
      <c r="C80" s="95"/>
      <c r="D80" s="30"/>
    </row>
    <row r="81" spans="1:1" x14ac:dyDescent="0.2">
      <c r="A81" s="14" t="s">
        <v>818</v>
      </c>
    </row>
    <row r="82" spans="1:1" x14ac:dyDescent="0.2">
      <c r="A82" s="14"/>
    </row>
    <row r="83" spans="1:1" x14ac:dyDescent="0.2">
      <c r="A83" s="51" t="s">
        <v>808</v>
      </c>
    </row>
    <row r="84" spans="1:1" x14ac:dyDescent="0.2">
      <c r="A84" s="52"/>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1" t="s">
        <v>827</v>
      </c>
    </row>
    <row r="98" spans="1:1" x14ac:dyDescent="0.2">
      <c r="A98" s="53"/>
    </row>
    <row r="99" spans="1:1" x14ac:dyDescent="0.2">
      <c r="A99" s="51" t="s">
        <v>809</v>
      </c>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4" spans="1:1" x14ac:dyDescent="0.2">
      <c r="A114" s="14" t="s">
        <v>828</v>
      </c>
    </row>
  </sheetData>
  <mergeCells count="2">
    <mergeCell ref="A1:F1"/>
    <mergeCell ref="A79:C79"/>
  </mergeCells>
  <conditionalFormatting sqref="F2:F3 F5:F116">
    <cfRule type="cellIs" dxfId="27" priority="2"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7" max="213" man="1"/>
  </col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3"/>
  <sheetViews>
    <sheetView view="pageBreakPreview" zoomScaleNormal="100" zoomScaleSheetLayoutView="100" workbookViewId="0">
      <selection sqref="A1:F1"/>
    </sheetView>
  </sheetViews>
  <sheetFormatPr defaultColWidth="9.109375" defaultRowHeight="10.199999999999999" x14ac:dyDescent="0.2"/>
  <cols>
    <col min="1" max="1" width="38.6640625" style="7" bestFit="1" customWidth="1"/>
    <col min="2" max="2" width="26.88671875" style="7" bestFit="1" customWidth="1"/>
    <col min="3" max="3" width="35.44140625" style="7" bestFit="1" customWidth="1"/>
    <col min="4" max="4" width="15.44140625" style="7" bestFit="1" customWidth="1"/>
    <col min="5" max="5" width="23.109375" style="10" customWidth="1"/>
    <col min="6" max="6" width="14.6640625" style="11" bestFit="1" customWidth="1"/>
    <col min="7" max="16384" width="9.109375" style="7"/>
  </cols>
  <sheetData>
    <row r="1" spans="1:6" s="1" customFormat="1" ht="13.8" x14ac:dyDescent="0.2">
      <c r="A1" s="110" t="s">
        <v>22</v>
      </c>
      <c r="B1" s="111"/>
      <c r="C1" s="111"/>
      <c r="D1" s="111"/>
      <c r="E1" s="111"/>
      <c r="F1" s="111"/>
    </row>
    <row r="2" spans="1:6" s="1" customFormat="1" ht="11.4" x14ac:dyDescent="0.2">
      <c r="E2" s="5"/>
      <c r="F2" s="9"/>
    </row>
    <row r="3" spans="1:6" s="1" customFormat="1" ht="12" x14ac:dyDescent="0.2">
      <c r="A3" s="8" t="s">
        <v>7</v>
      </c>
      <c r="B3" s="2"/>
      <c r="C3" s="3"/>
      <c r="D3" s="3"/>
      <c r="E3" s="4"/>
      <c r="F3" s="9"/>
    </row>
    <row r="4" spans="1:6" s="1" customFormat="1" ht="30.6" x14ac:dyDescent="0.2">
      <c r="A4" s="6" t="s">
        <v>2</v>
      </c>
      <c r="B4" s="6" t="s">
        <v>0</v>
      </c>
      <c r="C4" s="13" t="s">
        <v>316</v>
      </c>
      <c r="D4" s="13" t="s">
        <v>1</v>
      </c>
      <c r="E4" s="54" t="s">
        <v>6</v>
      </c>
      <c r="F4" s="12" t="s">
        <v>3</v>
      </c>
    </row>
    <row r="5" spans="1:6" x14ac:dyDescent="0.2">
      <c r="A5" s="16" t="s">
        <v>81</v>
      </c>
      <c r="B5" s="17"/>
      <c r="C5" s="17"/>
      <c r="D5" s="17"/>
      <c r="E5" s="18"/>
      <c r="F5" s="19"/>
    </row>
    <row r="6" spans="1:6" x14ac:dyDescent="0.2">
      <c r="A6" s="20" t="s">
        <v>41</v>
      </c>
      <c r="B6" s="21"/>
      <c r="C6" s="21"/>
      <c r="D6" s="21"/>
      <c r="E6" s="22"/>
      <c r="F6" s="23"/>
    </row>
    <row r="7" spans="1:6" x14ac:dyDescent="0.2">
      <c r="A7" s="21" t="s">
        <v>86</v>
      </c>
      <c r="B7" s="21" t="s">
        <v>85</v>
      </c>
      <c r="C7" s="21" t="s">
        <v>84</v>
      </c>
      <c r="D7" s="24">
        <v>4600000</v>
      </c>
      <c r="E7" s="22">
        <v>43787.4</v>
      </c>
      <c r="F7" s="23">
        <v>8.1751279954621392</v>
      </c>
    </row>
    <row r="8" spans="1:6" x14ac:dyDescent="0.2">
      <c r="A8" s="21" t="s">
        <v>83</v>
      </c>
      <c r="B8" s="21" t="s">
        <v>82</v>
      </c>
      <c r="C8" s="21" t="s">
        <v>84</v>
      </c>
      <c r="D8" s="24">
        <v>2500000</v>
      </c>
      <c r="E8" s="22">
        <v>38157.5</v>
      </c>
      <c r="F8" s="23">
        <v>7.1240230405743796</v>
      </c>
    </row>
    <row r="9" spans="1:6" x14ac:dyDescent="0.2">
      <c r="A9" s="21" t="s">
        <v>88</v>
      </c>
      <c r="B9" s="21" t="s">
        <v>87</v>
      </c>
      <c r="C9" s="21" t="s">
        <v>89</v>
      </c>
      <c r="D9" s="24">
        <v>1078917</v>
      </c>
      <c r="E9" s="22">
        <v>32621.5949535</v>
      </c>
      <c r="F9" s="23">
        <v>6.0904669873293296</v>
      </c>
    </row>
    <row r="10" spans="1:6" x14ac:dyDescent="0.2">
      <c r="A10" s="21" t="s">
        <v>91</v>
      </c>
      <c r="B10" s="21" t="s">
        <v>90</v>
      </c>
      <c r="C10" s="21" t="s">
        <v>92</v>
      </c>
      <c r="D10" s="24">
        <v>1900000</v>
      </c>
      <c r="E10" s="22">
        <v>27273.55</v>
      </c>
      <c r="F10" s="23">
        <v>5.0919845010353804</v>
      </c>
    </row>
    <row r="11" spans="1:6" x14ac:dyDescent="0.2">
      <c r="A11" s="21" t="s">
        <v>94</v>
      </c>
      <c r="B11" s="21" t="s">
        <v>93</v>
      </c>
      <c r="C11" s="21" t="s">
        <v>84</v>
      </c>
      <c r="D11" s="24">
        <v>2600000</v>
      </c>
      <c r="E11" s="22">
        <v>26954.2</v>
      </c>
      <c r="F11" s="23">
        <v>5.0323617071414501</v>
      </c>
    </row>
    <row r="12" spans="1:6" x14ac:dyDescent="0.2">
      <c r="A12" s="21" t="s">
        <v>115</v>
      </c>
      <c r="B12" s="21" t="s">
        <v>114</v>
      </c>
      <c r="C12" s="21" t="s">
        <v>116</v>
      </c>
      <c r="D12" s="24">
        <v>2700000</v>
      </c>
      <c r="E12" s="22">
        <v>25012.799999999999</v>
      </c>
      <c r="F12" s="23">
        <v>4.6699014219820203</v>
      </c>
    </row>
    <row r="13" spans="1:6" x14ac:dyDescent="0.2">
      <c r="A13" s="21" t="s">
        <v>107</v>
      </c>
      <c r="B13" s="21" t="s">
        <v>106</v>
      </c>
      <c r="C13" s="21" t="s">
        <v>84</v>
      </c>
      <c r="D13" s="24">
        <v>3000000</v>
      </c>
      <c r="E13" s="22">
        <v>17956.5</v>
      </c>
      <c r="F13" s="23">
        <v>3.3524869220487199</v>
      </c>
    </row>
    <row r="14" spans="1:6" x14ac:dyDescent="0.2">
      <c r="A14" s="21" t="s">
        <v>135</v>
      </c>
      <c r="B14" s="21" t="s">
        <v>134</v>
      </c>
      <c r="C14" s="21" t="s">
        <v>136</v>
      </c>
      <c r="D14" s="24">
        <v>1650000</v>
      </c>
      <c r="E14" s="22">
        <v>16619.625</v>
      </c>
      <c r="F14" s="23">
        <v>3.1028917362433601</v>
      </c>
    </row>
    <row r="15" spans="1:6" x14ac:dyDescent="0.2">
      <c r="A15" s="21" t="s">
        <v>96</v>
      </c>
      <c r="B15" s="21" t="s">
        <v>95</v>
      </c>
      <c r="C15" s="21" t="s">
        <v>92</v>
      </c>
      <c r="D15" s="24">
        <v>1300000</v>
      </c>
      <c r="E15" s="22">
        <v>16052.4</v>
      </c>
      <c r="F15" s="23">
        <v>2.9969905642800501</v>
      </c>
    </row>
    <row r="16" spans="1:6" x14ac:dyDescent="0.2">
      <c r="A16" s="21" t="s">
        <v>279</v>
      </c>
      <c r="B16" s="21" t="s">
        <v>278</v>
      </c>
      <c r="C16" s="21" t="s">
        <v>168</v>
      </c>
      <c r="D16" s="24">
        <v>800000</v>
      </c>
      <c r="E16" s="22">
        <v>15539.2</v>
      </c>
      <c r="F16" s="23">
        <v>2.9011758850053999</v>
      </c>
    </row>
    <row r="17" spans="1:6" x14ac:dyDescent="0.2">
      <c r="A17" s="21" t="s">
        <v>112</v>
      </c>
      <c r="B17" s="21" t="s">
        <v>111</v>
      </c>
      <c r="C17" s="21" t="s">
        <v>113</v>
      </c>
      <c r="D17" s="24">
        <v>5300000</v>
      </c>
      <c r="E17" s="22">
        <v>13014.15</v>
      </c>
      <c r="F17" s="23">
        <v>2.42974787272466</v>
      </c>
    </row>
    <row r="18" spans="1:6" x14ac:dyDescent="0.2">
      <c r="A18" s="21" t="s">
        <v>101</v>
      </c>
      <c r="B18" s="21" t="s">
        <v>100</v>
      </c>
      <c r="C18" s="21" t="s">
        <v>102</v>
      </c>
      <c r="D18" s="24">
        <v>500000</v>
      </c>
      <c r="E18" s="22">
        <v>11725</v>
      </c>
      <c r="F18" s="23">
        <v>2.1890629666706301</v>
      </c>
    </row>
    <row r="19" spans="1:6" x14ac:dyDescent="0.2">
      <c r="A19" s="21" t="s">
        <v>141</v>
      </c>
      <c r="B19" s="21" t="s">
        <v>140</v>
      </c>
      <c r="C19" s="21" t="s">
        <v>142</v>
      </c>
      <c r="D19" s="24">
        <v>3100000</v>
      </c>
      <c r="E19" s="22">
        <v>11175.5</v>
      </c>
      <c r="F19" s="23">
        <v>2.0864710604714398</v>
      </c>
    </row>
    <row r="20" spans="1:6" x14ac:dyDescent="0.2">
      <c r="A20" s="21" t="s">
        <v>123</v>
      </c>
      <c r="B20" s="21" t="s">
        <v>122</v>
      </c>
      <c r="C20" s="21" t="s">
        <v>124</v>
      </c>
      <c r="D20" s="24">
        <v>8000000</v>
      </c>
      <c r="E20" s="22">
        <v>11064</v>
      </c>
      <c r="F20" s="23">
        <v>2.0656539584856199</v>
      </c>
    </row>
    <row r="21" spans="1:6" x14ac:dyDescent="0.2">
      <c r="A21" s="21" t="s">
        <v>126</v>
      </c>
      <c r="B21" s="21" t="s">
        <v>125</v>
      </c>
      <c r="C21" s="21" t="s">
        <v>127</v>
      </c>
      <c r="D21" s="24">
        <v>1800000</v>
      </c>
      <c r="E21" s="22">
        <v>10109.700000000001</v>
      </c>
      <c r="F21" s="23">
        <v>1.8874857035522501</v>
      </c>
    </row>
    <row r="22" spans="1:6" x14ac:dyDescent="0.2">
      <c r="A22" s="21" t="s">
        <v>120</v>
      </c>
      <c r="B22" s="21" t="s">
        <v>119</v>
      </c>
      <c r="C22" s="21" t="s">
        <v>121</v>
      </c>
      <c r="D22" s="24">
        <v>8100000</v>
      </c>
      <c r="E22" s="22">
        <v>10076.4</v>
      </c>
      <c r="F22" s="23">
        <v>1.88126857802643</v>
      </c>
    </row>
    <row r="23" spans="1:6" x14ac:dyDescent="0.2">
      <c r="A23" s="21" t="s">
        <v>104</v>
      </c>
      <c r="B23" s="21" t="s">
        <v>103</v>
      </c>
      <c r="C23" s="21" t="s">
        <v>105</v>
      </c>
      <c r="D23" s="24">
        <v>1800000</v>
      </c>
      <c r="E23" s="22">
        <v>9718.2000000000007</v>
      </c>
      <c r="F23" s="23">
        <v>1.81439247101906</v>
      </c>
    </row>
    <row r="24" spans="1:6" x14ac:dyDescent="0.2">
      <c r="A24" s="21" t="s">
        <v>151</v>
      </c>
      <c r="B24" s="21" t="s">
        <v>150</v>
      </c>
      <c r="C24" s="21" t="s">
        <v>92</v>
      </c>
      <c r="D24" s="24">
        <v>740000</v>
      </c>
      <c r="E24" s="22">
        <v>9048.7199999999993</v>
      </c>
      <c r="F24" s="23">
        <v>1.6894002428803301</v>
      </c>
    </row>
    <row r="25" spans="1:6" x14ac:dyDescent="0.2">
      <c r="A25" s="21" t="s">
        <v>271</v>
      </c>
      <c r="B25" s="21" t="s">
        <v>270</v>
      </c>
      <c r="C25" s="21" t="s">
        <v>110</v>
      </c>
      <c r="D25" s="24">
        <v>2000000</v>
      </c>
      <c r="E25" s="22">
        <v>8561</v>
      </c>
      <c r="F25" s="23">
        <v>1.5983426914854799</v>
      </c>
    </row>
    <row r="26" spans="1:6" x14ac:dyDescent="0.2">
      <c r="A26" s="21" t="s">
        <v>109</v>
      </c>
      <c r="B26" s="21" t="s">
        <v>108</v>
      </c>
      <c r="C26" s="21" t="s">
        <v>110</v>
      </c>
      <c r="D26" s="24">
        <v>1350000</v>
      </c>
      <c r="E26" s="22">
        <v>8507.7000000000007</v>
      </c>
      <c r="F26" s="23">
        <v>1.5883915566348601</v>
      </c>
    </row>
    <row r="27" spans="1:6" x14ac:dyDescent="0.2">
      <c r="A27" s="21" t="s">
        <v>427</v>
      </c>
      <c r="B27" s="21" t="s">
        <v>426</v>
      </c>
      <c r="C27" s="21" t="s">
        <v>149</v>
      </c>
      <c r="D27" s="24">
        <v>3680000</v>
      </c>
      <c r="E27" s="22">
        <v>8373.84</v>
      </c>
      <c r="F27" s="23">
        <v>1.5633998322239</v>
      </c>
    </row>
    <row r="28" spans="1:6" x14ac:dyDescent="0.2">
      <c r="A28" s="21" t="s">
        <v>298</v>
      </c>
      <c r="B28" s="21" t="s">
        <v>297</v>
      </c>
      <c r="C28" s="21" t="s">
        <v>139</v>
      </c>
      <c r="D28" s="24">
        <v>3900000</v>
      </c>
      <c r="E28" s="22">
        <v>8355.75</v>
      </c>
      <c r="F28" s="23">
        <v>1.5600224207896101</v>
      </c>
    </row>
    <row r="29" spans="1:6" x14ac:dyDescent="0.2">
      <c r="A29" s="21" t="s">
        <v>595</v>
      </c>
      <c r="B29" s="21" t="s">
        <v>594</v>
      </c>
      <c r="C29" s="21" t="s">
        <v>136</v>
      </c>
      <c r="D29" s="24">
        <v>530000</v>
      </c>
      <c r="E29" s="22">
        <v>8252.1</v>
      </c>
      <c r="F29" s="23">
        <v>1.5406709174637701</v>
      </c>
    </row>
    <row r="30" spans="1:6" x14ac:dyDescent="0.2">
      <c r="A30" s="21" t="s">
        <v>162</v>
      </c>
      <c r="B30" s="21" t="s">
        <v>161</v>
      </c>
      <c r="C30" s="21" t="s">
        <v>163</v>
      </c>
      <c r="D30" s="24">
        <v>1350000</v>
      </c>
      <c r="E30" s="22">
        <v>7643.7</v>
      </c>
      <c r="F30" s="23">
        <v>1.42708235380301</v>
      </c>
    </row>
    <row r="31" spans="1:6" x14ac:dyDescent="0.2">
      <c r="A31" s="21" t="s">
        <v>138</v>
      </c>
      <c r="B31" s="21" t="s">
        <v>137</v>
      </c>
      <c r="C31" s="21" t="s">
        <v>139</v>
      </c>
      <c r="D31" s="24">
        <v>7500000</v>
      </c>
      <c r="E31" s="22">
        <v>7612.5</v>
      </c>
      <c r="F31" s="23">
        <v>1.4212572992563099</v>
      </c>
    </row>
    <row r="32" spans="1:6" x14ac:dyDescent="0.2">
      <c r="A32" s="21" t="s">
        <v>144</v>
      </c>
      <c r="B32" s="21" t="s">
        <v>143</v>
      </c>
      <c r="C32" s="21" t="s">
        <v>133</v>
      </c>
      <c r="D32" s="24">
        <v>1330000</v>
      </c>
      <c r="E32" s="22">
        <v>7090.23</v>
      </c>
      <c r="F32" s="23">
        <v>1.32374924675284</v>
      </c>
    </row>
    <row r="33" spans="1:6" x14ac:dyDescent="0.2">
      <c r="A33" s="21" t="s">
        <v>118</v>
      </c>
      <c r="B33" s="21" t="s">
        <v>117</v>
      </c>
      <c r="C33" s="21" t="s">
        <v>84</v>
      </c>
      <c r="D33" s="24">
        <v>450000</v>
      </c>
      <c r="E33" s="22">
        <v>6429.8249999999998</v>
      </c>
      <c r="F33" s="23">
        <v>1.20045132534524</v>
      </c>
    </row>
    <row r="34" spans="1:6" x14ac:dyDescent="0.2">
      <c r="A34" s="21" t="s">
        <v>230</v>
      </c>
      <c r="B34" s="21" t="s">
        <v>229</v>
      </c>
      <c r="C34" s="21" t="s">
        <v>99</v>
      </c>
      <c r="D34" s="24">
        <v>520000</v>
      </c>
      <c r="E34" s="22">
        <v>6090.5</v>
      </c>
      <c r="F34" s="23">
        <v>1.1370991896381599</v>
      </c>
    </row>
    <row r="35" spans="1:6" x14ac:dyDescent="0.2">
      <c r="A35" s="21" t="s">
        <v>611</v>
      </c>
      <c r="B35" s="21" t="s">
        <v>610</v>
      </c>
      <c r="C35" s="21" t="s">
        <v>133</v>
      </c>
      <c r="D35" s="24">
        <v>2700000</v>
      </c>
      <c r="E35" s="22">
        <v>5787.45</v>
      </c>
      <c r="F35" s="23">
        <v>1.0805196133439601</v>
      </c>
    </row>
    <row r="36" spans="1:6" x14ac:dyDescent="0.2">
      <c r="A36" s="21" t="s">
        <v>224</v>
      </c>
      <c r="B36" s="21" t="s">
        <v>223</v>
      </c>
      <c r="C36" s="21" t="s">
        <v>84</v>
      </c>
      <c r="D36" s="24">
        <v>325000</v>
      </c>
      <c r="E36" s="22">
        <v>5641.0249999999996</v>
      </c>
      <c r="F36" s="23">
        <v>1.0531819975746901</v>
      </c>
    </row>
    <row r="37" spans="1:6" x14ac:dyDescent="0.2">
      <c r="A37" s="21" t="s">
        <v>244</v>
      </c>
      <c r="B37" s="21" t="s">
        <v>243</v>
      </c>
      <c r="C37" s="21" t="s">
        <v>168</v>
      </c>
      <c r="D37" s="24">
        <v>280000</v>
      </c>
      <c r="E37" s="22">
        <v>5634.3</v>
      </c>
      <c r="F37" s="23">
        <v>1.0519264369392201</v>
      </c>
    </row>
    <row r="38" spans="1:6" x14ac:dyDescent="0.2">
      <c r="A38" s="21" t="s">
        <v>193</v>
      </c>
      <c r="B38" s="21" t="s">
        <v>192</v>
      </c>
      <c r="C38" s="21" t="s">
        <v>149</v>
      </c>
      <c r="D38" s="24">
        <v>650000</v>
      </c>
      <c r="E38" s="22">
        <v>5611.45</v>
      </c>
      <c r="F38" s="23">
        <v>1.0476603312856201</v>
      </c>
    </row>
    <row r="39" spans="1:6" x14ac:dyDescent="0.2">
      <c r="A39" s="21" t="s">
        <v>175</v>
      </c>
      <c r="B39" s="21" t="s">
        <v>174</v>
      </c>
      <c r="C39" s="21" t="s">
        <v>133</v>
      </c>
      <c r="D39" s="24">
        <v>600000</v>
      </c>
      <c r="E39" s="22">
        <v>5609.1</v>
      </c>
      <c r="F39" s="23">
        <v>1.04722158518996</v>
      </c>
    </row>
    <row r="40" spans="1:6" x14ac:dyDescent="0.2">
      <c r="A40" s="21" t="s">
        <v>238</v>
      </c>
      <c r="B40" s="21" t="s">
        <v>237</v>
      </c>
      <c r="C40" s="21" t="s">
        <v>102</v>
      </c>
      <c r="D40" s="24">
        <v>6000000</v>
      </c>
      <c r="E40" s="22">
        <v>5457</v>
      </c>
      <c r="F40" s="23">
        <v>1.01882444427477</v>
      </c>
    </row>
    <row r="41" spans="1:6" x14ac:dyDescent="0.2">
      <c r="A41" s="21" t="s">
        <v>625</v>
      </c>
      <c r="B41" s="21" t="s">
        <v>624</v>
      </c>
      <c r="C41" s="21" t="s">
        <v>149</v>
      </c>
      <c r="D41" s="24">
        <v>1650000</v>
      </c>
      <c r="E41" s="22">
        <v>5237.9250000000002</v>
      </c>
      <c r="F41" s="23">
        <v>0.977923039633114</v>
      </c>
    </row>
    <row r="42" spans="1:6" x14ac:dyDescent="0.2">
      <c r="A42" s="21" t="s">
        <v>246</v>
      </c>
      <c r="B42" s="21" t="s">
        <v>245</v>
      </c>
      <c r="C42" s="21" t="s">
        <v>168</v>
      </c>
      <c r="D42" s="24">
        <v>750000</v>
      </c>
      <c r="E42" s="22">
        <v>4840.875</v>
      </c>
      <c r="F42" s="23">
        <v>0.90379361951229797</v>
      </c>
    </row>
    <row r="43" spans="1:6" x14ac:dyDescent="0.2">
      <c r="A43" s="21" t="s">
        <v>165</v>
      </c>
      <c r="B43" s="21" t="s">
        <v>164</v>
      </c>
      <c r="C43" s="21" t="s">
        <v>124</v>
      </c>
      <c r="D43" s="24">
        <v>230000</v>
      </c>
      <c r="E43" s="22">
        <v>4434.7449999999999</v>
      </c>
      <c r="F43" s="23">
        <v>0.82796895915801705</v>
      </c>
    </row>
    <row r="44" spans="1:6" x14ac:dyDescent="0.2">
      <c r="A44" s="21" t="s">
        <v>186</v>
      </c>
      <c r="B44" s="21" t="s">
        <v>185</v>
      </c>
      <c r="C44" s="21" t="s">
        <v>187</v>
      </c>
      <c r="D44" s="24">
        <v>140000</v>
      </c>
      <c r="E44" s="22">
        <v>3637.27</v>
      </c>
      <c r="F44" s="23">
        <v>0.67908000484282205</v>
      </c>
    </row>
    <row r="45" spans="1:6" x14ac:dyDescent="0.2">
      <c r="A45" s="21" t="s">
        <v>283</v>
      </c>
      <c r="B45" s="21" t="s">
        <v>282</v>
      </c>
      <c r="C45" s="21" t="s">
        <v>84</v>
      </c>
      <c r="D45" s="24">
        <v>2450000</v>
      </c>
      <c r="E45" s="22">
        <v>3104.15</v>
      </c>
      <c r="F45" s="23">
        <v>0.57954625228065104</v>
      </c>
    </row>
    <row r="46" spans="1:6" x14ac:dyDescent="0.2">
      <c r="A46" s="21" t="s">
        <v>191</v>
      </c>
      <c r="B46" s="21" t="s">
        <v>190</v>
      </c>
      <c r="C46" s="21" t="s">
        <v>102</v>
      </c>
      <c r="D46" s="24">
        <v>1200000</v>
      </c>
      <c r="E46" s="22">
        <v>3059.4</v>
      </c>
      <c r="F46" s="23">
        <v>0.57119140641638599</v>
      </c>
    </row>
    <row r="47" spans="1:6" x14ac:dyDescent="0.2">
      <c r="A47" s="21" t="s">
        <v>658</v>
      </c>
      <c r="B47" s="21" t="s">
        <v>657</v>
      </c>
      <c r="C47" s="21" t="s">
        <v>659</v>
      </c>
      <c r="D47" s="24">
        <v>250000</v>
      </c>
      <c r="E47" s="22">
        <v>2792.625</v>
      </c>
      <c r="F47" s="23">
        <v>0.52138438953505895</v>
      </c>
    </row>
    <row r="48" spans="1:6" x14ac:dyDescent="0.2">
      <c r="A48" s="21" t="s">
        <v>170</v>
      </c>
      <c r="B48" s="21" t="s">
        <v>169</v>
      </c>
      <c r="C48" s="21" t="s">
        <v>171</v>
      </c>
      <c r="D48" s="24">
        <v>350000</v>
      </c>
      <c r="E48" s="22">
        <v>2768.85</v>
      </c>
      <c r="F48" s="23">
        <v>0.51694558595019002</v>
      </c>
    </row>
    <row r="49" spans="1:9" x14ac:dyDescent="0.2">
      <c r="A49" s="21" t="s">
        <v>607</v>
      </c>
      <c r="B49" s="21" t="s">
        <v>606</v>
      </c>
      <c r="C49" s="21" t="s">
        <v>149</v>
      </c>
      <c r="D49" s="24">
        <v>120000</v>
      </c>
      <c r="E49" s="22">
        <v>1950.06</v>
      </c>
      <c r="F49" s="23">
        <v>0.36407711119707697</v>
      </c>
    </row>
    <row r="50" spans="1:9" x14ac:dyDescent="0.2">
      <c r="A50" s="21" t="s">
        <v>442</v>
      </c>
      <c r="B50" s="21" t="s">
        <v>441</v>
      </c>
      <c r="C50" s="21" t="s">
        <v>127</v>
      </c>
      <c r="D50" s="24">
        <v>300000</v>
      </c>
      <c r="E50" s="22">
        <v>1937.1</v>
      </c>
      <c r="F50" s="23">
        <v>0.36165747315460001</v>
      </c>
    </row>
    <row r="51" spans="1:9" x14ac:dyDescent="0.2">
      <c r="A51" s="21" t="s">
        <v>519</v>
      </c>
      <c r="B51" s="21" t="s">
        <v>518</v>
      </c>
      <c r="C51" s="21" t="s">
        <v>154</v>
      </c>
      <c r="D51" s="24">
        <v>888288</v>
      </c>
      <c r="E51" s="22">
        <v>1914.704784</v>
      </c>
      <c r="F51" s="23">
        <v>0.35747627588584102</v>
      </c>
    </row>
    <row r="52" spans="1:9" x14ac:dyDescent="0.2">
      <c r="A52" s="21" t="s">
        <v>183</v>
      </c>
      <c r="B52" s="21" t="s">
        <v>182</v>
      </c>
      <c r="C52" s="21" t="s">
        <v>184</v>
      </c>
      <c r="D52" s="24">
        <v>53000</v>
      </c>
      <c r="E52" s="22">
        <v>1688.1030000000001</v>
      </c>
      <c r="F52" s="23">
        <v>0.31516961716209702</v>
      </c>
    </row>
    <row r="53" spans="1:9" x14ac:dyDescent="0.2">
      <c r="A53" s="21" t="s">
        <v>287</v>
      </c>
      <c r="B53" s="21" t="s">
        <v>286</v>
      </c>
      <c r="C53" s="21" t="s">
        <v>121</v>
      </c>
      <c r="D53" s="24">
        <v>575000</v>
      </c>
      <c r="E53" s="22">
        <v>1622.65</v>
      </c>
      <c r="F53" s="23">
        <v>0.30294951154525401</v>
      </c>
    </row>
    <row r="54" spans="1:9" x14ac:dyDescent="0.2">
      <c r="A54" s="21" t="s">
        <v>153</v>
      </c>
      <c r="B54" s="21" t="s">
        <v>152</v>
      </c>
      <c r="C54" s="21" t="s">
        <v>154</v>
      </c>
      <c r="D54" s="24">
        <v>185967</v>
      </c>
      <c r="E54" s="22">
        <v>1331.8956539999999</v>
      </c>
      <c r="F54" s="23">
        <v>0.24866553958558299</v>
      </c>
    </row>
    <row r="55" spans="1:9" x14ac:dyDescent="0.2">
      <c r="A55" s="20" t="s">
        <v>25</v>
      </c>
      <c r="B55" s="20"/>
      <c r="C55" s="20"/>
      <c r="D55" s="20"/>
      <c r="E55" s="25">
        <f>SUM(E7:E54)</f>
        <v>496884.26339150005</v>
      </c>
      <c r="F55" s="26">
        <f>SUM(F7:F54)</f>
        <v>92.76852364279307</v>
      </c>
      <c r="G55" s="14"/>
      <c r="H55" s="14"/>
      <c r="I55" s="14"/>
    </row>
    <row r="56" spans="1:9" x14ac:dyDescent="0.2">
      <c r="A56" s="21"/>
      <c r="B56" s="21"/>
      <c r="C56" s="21"/>
      <c r="D56" s="21"/>
      <c r="E56" s="22"/>
      <c r="F56" s="23"/>
    </row>
    <row r="57" spans="1:9" x14ac:dyDescent="0.2">
      <c r="A57" s="20" t="s">
        <v>1285</v>
      </c>
      <c r="B57" s="21"/>
      <c r="C57" s="21"/>
      <c r="D57" s="21"/>
      <c r="E57" s="22"/>
      <c r="F57" s="23"/>
    </row>
    <row r="58" spans="1:9" x14ac:dyDescent="0.2">
      <c r="A58" s="21" t="s">
        <v>257</v>
      </c>
      <c r="B58" s="21" t="s">
        <v>256</v>
      </c>
      <c r="C58" s="21" t="s">
        <v>160</v>
      </c>
      <c r="D58" s="24">
        <v>3000</v>
      </c>
      <c r="E58" s="22">
        <v>2.9999999999999997E-4</v>
      </c>
      <c r="F58" s="23">
        <v>5.60101398721697E-8</v>
      </c>
    </row>
    <row r="59" spans="1:9" x14ac:dyDescent="0.2">
      <c r="A59" s="21"/>
      <c r="B59" s="21" t="s">
        <v>255</v>
      </c>
      <c r="C59" s="21" t="s">
        <v>171</v>
      </c>
      <c r="D59" s="24">
        <v>2900</v>
      </c>
      <c r="E59" s="22">
        <v>2.9E-4</v>
      </c>
      <c r="F59" s="23">
        <v>5.4143135209764001E-8</v>
      </c>
    </row>
    <row r="60" spans="1:9" x14ac:dyDescent="0.2">
      <c r="A60" s="20" t="s">
        <v>25</v>
      </c>
      <c r="B60" s="20"/>
      <c r="C60" s="20"/>
      <c r="D60" s="20"/>
      <c r="E60" s="25">
        <f>SUM(E57:E59)</f>
        <v>5.9000000000000003E-4</v>
      </c>
      <c r="F60" s="26">
        <f>SUM(F57:F59)</f>
        <v>1.1015327508193369E-7</v>
      </c>
      <c r="G60" s="14"/>
      <c r="H60" s="14"/>
      <c r="I60" s="14"/>
    </row>
    <row r="61" spans="1:9" x14ac:dyDescent="0.2">
      <c r="A61" s="21"/>
      <c r="B61" s="21"/>
      <c r="C61" s="21"/>
      <c r="D61" s="21"/>
      <c r="E61" s="22"/>
      <c r="F61" s="23"/>
    </row>
    <row r="62" spans="1:9" x14ac:dyDescent="0.2">
      <c r="A62" s="20" t="s">
        <v>26</v>
      </c>
      <c r="B62" s="20"/>
      <c r="C62" s="20"/>
      <c r="D62" s="20"/>
      <c r="E62" s="25">
        <f>E55+E60</f>
        <v>496884.26398150006</v>
      </c>
      <c r="F62" s="26">
        <f>F55+F60</f>
        <v>92.768523752946351</v>
      </c>
      <c r="G62" s="14"/>
      <c r="H62" s="14"/>
      <c r="I62" s="14"/>
    </row>
    <row r="63" spans="1:9" x14ac:dyDescent="0.2">
      <c r="A63" s="20"/>
      <c r="B63" s="20"/>
      <c r="C63" s="20"/>
      <c r="D63" s="20"/>
      <c r="E63" s="25"/>
      <c r="F63" s="26"/>
      <c r="G63" s="14"/>
      <c r="H63" s="14"/>
      <c r="I63" s="14"/>
    </row>
    <row r="64" spans="1:9" x14ac:dyDescent="0.2">
      <c r="A64" s="20" t="s">
        <v>28</v>
      </c>
      <c r="B64" s="20"/>
      <c r="C64" s="20"/>
      <c r="D64" s="20"/>
      <c r="E64" s="25">
        <f>E66-(E55+E60)</f>
        <v>38733.037965399912</v>
      </c>
      <c r="F64" s="26">
        <f>F66-(F55+F60)</f>
        <v>7.2314762470536493</v>
      </c>
      <c r="G64" s="14"/>
      <c r="H64" s="14"/>
      <c r="I64" s="14"/>
    </row>
    <row r="65" spans="1:9" x14ac:dyDescent="0.2">
      <c r="A65" s="20"/>
      <c r="B65" s="20"/>
      <c r="C65" s="20"/>
      <c r="D65" s="20"/>
      <c r="E65" s="25"/>
      <c r="F65" s="26"/>
      <c r="G65" s="14"/>
      <c r="H65" s="14"/>
      <c r="I65" s="14"/>
    </row>
    <row r="66" spans="1:9" x14ac:dyDescent="0.2">
      <c r="A66" s="27" t="s">
        <v>27</v>
      </c>
      <c r="B66" s="27"/>
      <c r="C66" s="27"/>
      <c r="D66" s="27"/>
      <c r="E66" s="28">
        <v>535617.30194689997</v>
      </c>
      <c r="F66" s="29">
        <v>100</v>
      </c>
      <c r="G66" s="14"/>
      <c r="H66" s="14"/>
      <c r="I66" s="14"/>
    </row>
    <row r="67" spans="1:9" x14ac:dyDescent="0.2">
      <c r="F67" s="15" t="s">
        <v>29</v>
      </c>
    </row>
    <row r="68" spans="1:9" x14ac:dyDescent="0.2">
      <c r="A68" s="14" t="s">
        <v>30</v>
      </c>
    </row>
    <row r="69" spans="1:9" x14ac:dyDescent="0.2">
      <c r="A69" s="14" t="s">
        <v>42</v>
      </c>
    </row>
    <row r="70" spans="1:9" x14ac:dyDescent="0.2">
      <c r="A70" s="14" t="s">
        <v>1284</v>
      </c>
    </row>
    <row r="72" spans="1:9" x14ac:dyDescent="0.2">
      <c r="A72" s="14" t="s">
        <v>31</v>
      </c>
    </row>
    <row r="73" spans="1:9" x14ac:dyDescent="0.2">
      <c r="A73" s="14" t="s">
        <v>32</v>
      </c>
    </row>
    <row r="74" spans="1:9" x14ac:dyDescent="0.2">
      <c r="A74" s="14" t="s">
        <v>33</v>
      </c>
      <c r="B74" s="14"/>
      <c r="C74" s="30" t="s">
        <v>34</v>
      </c>
      <c r="D74" s="14" t="s">
        <v>845</v>
      </c>
    </row>
    <row r="75" spans="1:9" x14ac:dyDescent="0.2">
      <c r="A75" s="7" t="s">
        <v>69</v>
      </c>
      <c r="C75" s="31">
        <v>870.98860000000002</v>
      </c>
      <c r="D75" s="31">
        <v>1058.7501</v>
      </c>
    </row>
    <row r="76" spans="1:9" x14ac:dyDescent="0.2">
      <c r="A76" s="7" t="s">
        <v>77</v>
      </c>
      <c r="C76" s="31">
        <v>45.057899999999997</v>
      </c>
      <c r="D76" s="31">
        <v>54.771099999999997</v>
      </c>
    </row>
    <row r="77" spans="1:9" x14ac:dyDescent="0.2">
      <c r="A77" s="7" t="s">
        <v>70</v>
      </c>
      <c r="C77" s="31">
        <v>953.04219999999998</v>
      </c>
      <c r="D77" s="31">
        <v>1163.8974000000001</v>
      </c>
    </row>
    <row r="78" spans="1:9" x14ac:dyDescent="0.2">
      <c r="A78" s="7" t="s">
        <v>78</v>
      </c>
      <c r="C78" s="31">
        <v>51.454300000000003</v>
      </c>
      <c r="D78" s="31">
        <v>62.834699999999998</v>
      </c>
    </row>
    <row r="80" spans="1:9" x14ac:dyDescent="0.2">
      <c r="A80" s="7" t="s">
        <v>35</v>
      </c>
    </row>
    <row r="81" spans="1:4" x14ac:dyDescent="0.2">
      <c r="A81" s="7" t="s">
        <v>1329</v>
      </c>
    </row>
    <row r="83" spans="1:4" x14ac:dyDescent="0.2">
      <c r="A83" s="14" t="s">
        <v>36</v>
      </c>
      <c r="D83" s="30" t="s">
        <v>37</v>
      </c>
    </row>
    <row r="85" spans="1:4" x14ac:dyDescent="0.2">
      <c r="A85" s="14" t="s">
        <v>38</v>
      </c>
      <c r="D85" s="32">
        <v>4.9935139345918401E-2</v>
      </c>
    </row>
    <row r="87" spans="1:4" x14ac:dyDescent="0.2">
      <c r="A87" s="117" t="s">
        <v>839</v>
      </c>
      <c r="B87" s="117"/>
      <c r="C87" s="117"/>
      <c r="D87" s="30">
        <v>1</v>
      </c>
    </row>
    <row r="88" spans="1:4" x14ac:dyDescent="0.2">
      <c r="A88" s="7" t="s">
        <v>840</v>
      </c>
    </row>
    <row r="89" spans="1:4" x14ac:dyDescent="0.2">
      <c r="A89" s="97" t="s">
        <v>1332</v>
      </c>
    </row>
    <row r="91" spans="1:4" x14ac:dyDescent="0.2">
      <c r="A91" s="59" t="s">
        <v>1295</v>
      </c>
    </row>
    <row r="93" spans="1:4" x14ac:dyDescent="0.2">
      <c r="A93" s="14" t="s">
        <v>818</v>
      </c>
    </row>
    <row r="94" spans="1:4" x14ac:dyDescent="0.2">
      <c r="A94" s="50"/>
    </row>
    <row r="95" spans="1:4" x14ac:dyDescent="0.2">
      <c r="A95" s="51" t="s">
        <v>808</v>
      </c>
    </row>
    <row r="96" spans="1:4" x14ac:dyDescent="0.2">
      <c r="A96" s="52"/>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1" t="s">
        <v>821</v>
      </c>
    </row>
    <row r="110" spans="1:1" x14ac:dyDescent="0.2">
      <c r="A110" s="53"/>
    </row>
    <row r="111" spans="1:1" x14ac:dyDescent="0.2">
      <c r="A111" s="51" t="s">
        <v>1048</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sheetData>
  <mergeCells count="2">
    <mergeCell ref="A1:F1"/>
    <mergeCell ref="A87:C87"/>
  </mergeCells>
  <conditionalFormatting sqref="F2:F3">
    <cfRule type="cellIs" dxfId="26" priority="2" stopIfTrue="1" operator="between">
      <formula>0.009</formula>
      <formula>-0.009</formula>
    </cfRule>
  </conditionalFormatting>
  <conditionalFormatting sqref="F5:F125">
    <cfRule type="cellIs" dxfId="25" priority="1" stopIfTrue="1" operator="between">
      <formula>0.009</formula>
      <formula>-0.009</formula>
    </cfRule>
  </conditionalFormatting>
  <hyperlinks>
    <hyperlink ref="A89" r:id="rId1" display="https://www.franklintempletonindia.com/download/en-in/valuation-policy/f5b41266-40b4-4c9f-9aa8-c9cef9e3ecd2/additional-disclosure-valuation-policy-ixahxj0q-en-in.pdf" xr:uid="{F492AA53-140E-4805-9071-EEB821CE58F9}"/>
  </hyperlinks>
  <pageMargins left="0.7" right="0.7" top="0.75" bottom="0.75" header="0.3" footer="0.3"/>
  <pageSetup paperSize="9" scale="53"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2"/>
  <sheetViews>
    <sheetView view="pageBreakPreview" zoomScaleNormal="100" zoomScaleSheetLayoutView="100" workbookViewId="0">
      <selection sqref="A1:E1"/>
    </sheetView>
  </sheetViews>
  <sheetFormatPr defaultColWidth="9.109375" defaultRowHeight="10.199999999999999" x14ac:dyDescent="0.2"/>
  <cols>
    <col min="1" max="1" width="37.5546875" style="7" bestFit="1" customWidth="1"/>
    <col min="2" max="2" width="33.5546875" style="7" bestFit="1" customWidth="1"/>
    <col min="3" max="3" width="18.88671875" style="7" bestFit="1" customWidth="1"/>
    <col min="4" max="4" width="15.44140625" style="7" bestFit="1" customWidth="1"/>
    <col min="5" max="5" width="13.5546875" style="10" customWidth="1"/>
    <col min="6" max="16384" width="9.109375" style="7"/>
  </cols>
  <sheetData>
    <row r="1" spans="1:8" s="1" customFormat="1" ht="13.8" x14ac:dyDescent="0.2">
      <c r="A1" s="110" t="s">
        <v>23</v>
      </c>
      <c r="B1" s="111"/>
      <c r="C1" s="111"/>
      <c r="D1" s="111"/>
      <c r="E1" s="111"/>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54" t="s">
        <v>6</v>
      </c>
      <c r="E4" s="12" t="s">
        <v>3</v>
      </c>
    </row>
    <row r="5" spans="1:8" x14ac:dyDescent="0.2">
      <c r="A5" s="16" t="s">
        <v>360</v>
      </c>
      <c r="B5" s="17"/>
      <c r="C5" s="17"/>
      <c r="D5" s="18"/>
      <c r="E5" s="19"/>
    </row>
    <row r="6" spans="1:8" x14ac:dyDescent="0.2">
      <c r="A6" s="21" t="s">
        <v>786</v>
      </c>
      <c r="B6" s="21" t="s">
        <v>785</v>
      </c>
      <c r="C6" s="24">
        <v>5464720.4519999996</v>
      </c>
      <c r="D6" s="22">
        <v>300863.02614149998</v>
      </c>
      <c r="E6" s="23">
        <v>99.253890481021898</v>
      </c>
    </row>
    <row r="7" spans="1:8" x14ac:dyDescent="0.2">
      <c r="A7" s="20" t="s">
        <v>25</v>
      </c>
      <c r="B7" s="20"/>
      <c r="C7" s="20"/>
      <c r="D7" s="25">
        <f>SUM(D6:D6)</f>
        <v>300863.02614149998</v>
      </c>
      <c r="E7" s="26">
        <f>SUM(E6:E6)</f>
        <v>99.253890481021898</v>
      </c>
      <c r="F7" s="14"/>
      <c r="G7" s="14"/>
      <c r="H7" s="14"/>
    </row>
    <row r="8" spans="1:8" x14ac:dyDescent="0.2">
      <c r="A8" s="21"/>
      <c r="B8" s="21"/>
      <c r="C8" s="21"/>
      <c r="D8" s="22"/>
      <c r="E8" s="23"/>
    </row>
    <row r="9" spans="1:8" x14ac:dyDescent="0.2">
      <c r="A9" s="20" t="s">
        <v>26</v>
      </c>
      <c r="B9" s="20"/>
      <c r="C9" s="20"/>
      <c r="D9" s="25">
        <f>D7</f>
        <v>300863.02614149998</v>
      </c>
      <c r="E9" s="26">
        <f>E7</f>
        <v>99.253890481021898</v>
      </c>
      <c r="F9" s="14"/>
      <c r="G9" s="14"/>
      <c r="H9" s="14"/>
    </row>
    <row r="10" spans="1:8" x14ac:dyDescent="0.2">
      <c r="A10" s="20"/>
      <c r="B10" s="20"/>
      <c r="C10" s="20"/>
      <c r="D10" s="25"/>
      <c r="E10" s="26"/>
      <c r="F10" s="14"/>
      <c r="G10" s="14"/>
      <c r="H10" s="14"/>
    </row>
    <row r="11" spans="1:8" x14ac:dyDescent="0.2">
      <c r="A11" s="20" t="s">
        <v>28</v>
      </c>
      <c r="B11" s="20"/>
      <c r="C11" s="20"/>
      <c r="D11" s="25">
        <f>D13-(D7)</f>
        <v>2261.6420034000184</v>
      </c>
      <c r="E11" s="26">
        <f>E13-(E7)</f>
        <v>0.74610951897810196</v>
      </c>
      <c r="F11" s="14"/>
      <c r="G11" s="14"/>
      <c r="H11" s="14"/>
    </row>
    <row r="12" spans="1:8" x14ac:dyDescent="0.2">
      <c r="A12" s="20"/>
      <c r="B12" s="20"/>
      <c r="C12" s="20"/>
      <c r="D12" s="25"/>
      <c r="E12" s="26"/>
      <c r="F12" s="14"/>
      <c r="G12" s="14"/>
      <c r="H12" s="14"/>
    </row>
    <row r="13" spans="1:8" x14ac:dyDescent="0.2">
      <c r="A13" s="27" t="s">
        <v>27</v>
      </c>
      <c r="B13" s="27"/>
      <c r="C13" s="27"/>
      <c r="D13" s="28">
        <v>303124.6681449</v>
      </c>
      <c r="E13" s="29">
        <v>100</v>
      </c>
      <c r="F13" s="14"/>
      <c r="G13" s="14"/>
      <c r="H13" s="14"/>
    </row>
    <row r="15" spans="1:8" x14ac:dyDescent="0.2">
      <c r="A15" s="14" t="s">
        <v>31</v>
      </c>
    </row>
    <row r="16" spans="1:8" x14ac:dyDescent="0.2">
      <c r="A16" s="14" t="s">
        <v>32</v>
      </c>
    </row>
    <row r="17" spans="1:4" x14ac:dyDescent="0.2">
      <c r="A17" s="14" t="s">
        <v>33</v>
      </c>
      <c r="B17" s="14"/>
      <c r="C17" s="30" t="s">
        <v>34</v>
      </c>
      <c r="D17" s="14" t="s">
        <v>845</v>
      </c>
    </row>
    <row r="18" spans="1:4" x14ac:dyDescent="0.2">
      <c r="A18" s="7" t="s">
        <v>69</v>
      </c>
      <c r="C18" s="31">
        <v>45.422899999999998</v>
      </c>
      <c r="D18" s="31">
        <v>49.497199999999999</v>
      </c>
    </row>
    <row r="19" spans="1:4" x14ac:dyDescent="0.2">
      <c r="A19" s="7" t="s">
        <v>77</v>
      </c>
      <c r="C19" s="31">
        <v>45.422899999999998</v>
      </c>
      <c r="D19" s="31">
        <v>49.497199999999999</v>
      </c>
    </row>
    <row r="20" spans="1:4" x14ac:dyDescent="0.2">
      <c r="A20" s="7" t="s">
        <v>70</v>
      </c>
      <c r="C20" s="31">
        <v>50.2181</v>
      </c>
      <c r="D20" s="31">
        <v>54.983699999999999</v>
      </c>
    </row>
    <row r="21" spans="1:4" x14ac:dyDescent="0.2">
      <c r="A21" s="7" t="s">
        <v>78</v>
      </c>
      <c r="C21" s="31">
        <v>50.2181</v>
      </c>
      <c r="D21" s="31">
        <v>54.983699999999999</v>
      </c>
    </row>
    <row r="23" spans="1:4" x14ac:dyDescent="0.2">
      <c r="A23" s="7" t="s">
        <v>35</v>
      </c>
    </row>
    <row r="24" spans="1:4" x14ac:dyDescent="0.2">
      <c r="A24" s="57" t="s">
        <v>1329</v>
      </c>
    </row>
    <row r="26" spans="1:4" x14ac:dyDescent="0.2">
      <c r="A26" s="14" t="s">
        <v>36</v>
      </c>
      <c r="D26" s="30" t="s">
        <v>37</v>
      </c>
    </row>
    <row r="28" spans="1:4" x14ac:dyDescent="0.2">
      <c r="A28" s="14" t="s">
        <v>38</v>
      </c>
      <c r="D28" s="32">
        <v>0</v>
      </c>
    </row>
    <row r="30" spans="1:4" ht="21.75" customHeight="1" x14ac:dyDescent="0.2">
      <c r="A30" s="117" t="s">
        <v>839</v>
      </c>
      <c r="B30" s="117"/>
      <c r="C30" s="117"/>
      <c r="D30" s="30" t="s">
        <v>37</v>
      </c>
    </row>
    <row r="32" spans="1:4" x14ac:dyDescent="0.2">
      <c r="A32" s="14" t="s">
        <v>818</v>
      </c>
    </row>
    <row r="33" spans="1:1" x14ac:dyDescent="0.2">
      <c r="A33" s="50"/>
    </row>
    <row r="34" spans="1:1" x14ac:dyDescent="0.2">
      <c r="A34" s="51" t="s">
        <v>808</v>
      </c>
    </row>
    <row r="35" spans="1:1" x14ac:dyDescent="0.2">
      <c r="A35" s="52"/>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3"/>
    </row>
    <row r="46" spans="1:1" x14ac:dyDescent="0.2">
      <c r="A46" s="53"/>
    </row>
    <row r="47" spans="1:1" x14ac:dyDescent="0.2">
      <c r="A47" s="53"/>
    </row>
    <row r="48" spans="1:1" x14ac:dyDescent="0.2">
      <c r="A48" s="51" t="s">
        <v>829</v>
      </c>
    </row>
    <row r="49" spans="1:1" x14ac:dyDescent="0.2">
      <c r="A49" s="53"/>
    </row>
    <row r="50" spans="1:1" x14ac:dyDescent="0.2">
      <c r="A50" s="51" t="s">
        <v>809</v>
      </c>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sheetData>
  <mergeCells count="2">
    <mergeCell ref="A1:E1"/>
    <mergeCell ref="A30:C30"/>
  </mergeCells>
  <conditionalFormatting sqref="E5:E13">
    <cfRule type="cellIs" dxfId="24" priority="1" stopIfTrue="1" operator="between">
      <formula>0.009</formula>
      <formula>-0.009</formula>
    </cfRule>
  </conditionalFormatting>
  <hyperlinks>
    <hyperlink ref="A35"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scale="68"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view="pageBreakPreview" zoomScaleNormal="100" zoomScaleSheetLayoutView="100" workbookViewId="0">
      <selection sqref="A1:E1"/>
    </sheetView>
  </sheetViews>
  <sheetFormatPr defaultColWidth="9.109375" defaultRowHeight="10.199999999999999" x14ac:dyDescent="0.2"/>
  <cols>
    <col min="1" max="1" width="37.5546875" style="7" bestFit="1" customWidth="1"/>
    <col min="2" max="2" width="62.6640625" style="7" customWidth="1"/>
    <col min="3" max="3" width="18.88671875" style="7" bestFit="1" customWidth="1"/>
    <col min="4" max="4" width="15.44140625" style="7" bestFit="1" customWidth="1"/>
    <col min="5" max="5" width="13.5546875" style="10" customWidth="1"/>
    <col min="6" max="16384" width="9.109375" style="7"/>
  </cols>
  <sheetData>
    <row r="1" spans="1:8" s="1" customFormat="1" ht="15" customHeight="1" x14ac:dyDescent="0.2">
      <c r="A1" s="110" t="s">
        <v>1275</v>
      </c>
      <c r="B1" s="111"/>
      <c r="C1" s="111"/>
      <c r="D1" s="111"/>
      <c r="E1" s="111"/>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54" t="s">
        <v>6</v>
      </c>
      <c r="E4" s="12" t="s">
        <v>3</v>
      </c>
    </row>
    <row r="5" spans="1:8" x14ac:dyDescent="0.2">
      <c r="A5" s="16" t="s">
        <v>360</v>
      </c>
      <c r="B5" s="17"/>
      <c r="C5" s="17"/>
      <c r="D5" s="18"/>
      <c r="E5" s="19"/>
    </row>
    <row r="6" spans="1:8" x14ac:dyDescent="0.2">
      <c r="A6" s="21" t="s">
        <v>788</v>
      </c>
      <c r="B6" s="21" t="s">
        <v>787</v>
      </c>
      <c r="C6" s="24">
        <v>65364.805</v>
      </c>
      <c r="D6" s="22">
        <v>1681.1082570999999</v>
      </c>
      <c r="E6" s="23">
        <v>98.455768430245001</v>
      </c>
    </row>
    <row r="7" spans="1:8" x14ac:dyDescent="0.2">
      <c r="A7" s="20" t="s">
        <v>25</v>
      </c>
      <c r="B7" s="20"/>
      <c r="C7" s="20"/>
      <c r="D7" s="25">
        <f>SUM(D6:D6)</f>
        <v>1681.1082570999999</v>
      </c>
      <c r="E7" s="26">
        <f>SUM(E6:E6)</f>
        <v>98.455768430245001</v>
      </c>
      <c r="F7" s="14"/>
      <c r="G7" s="14"/>
      <c r="H7" s="14"/>
    </row>
    <row r="8" spans="1:8" x14ac:dyDescent="0.2">
      <c r="A8" s="21"/>
      <c r="B8" s="21"/>
      <c r="C8" s="21"/>
      <c r="D8" s="22"/>
      <c r="E8" s="23"/>
    </row>
    <row r="9" spans="1:8" x14ac:dyDescent="0.2">
      <c r="A9" s="20" t="s">
        <v>26</v>
      </c>
      <c r="B9" s="20"/>
      <c r="C9" s="20"/>
      <c r="D9" s="25">
        <f>D7</f>
        <v>1681.1082570999999</v>
      </c>
      <c r="E9" s="26">
        <f>E7</f>
        <v>98.455768430245001</v>
      </c>
      <c r="F9" s="14"/>
      <c r="G9" s="14"/>
      <c r="H9" s="14"/>
    </row>
    <row r="10" spans="1:8" x14ac:dyDescent="0.2">
      <c r="A10" s="20"/>
      <c r="B10" s="20"/>
      <c r="C10" s="20"/>
      <c r="D10" s="25"/>
      <c r="E10" s="26"/>
      <c r="F10" s="14"/>
      <c r="G10" s="14"/>
      <c r="H10" s="14"/>
    </row>
    <row r="11" spans="1:8" x14ac:dyDescent="0.2">
      <c r="A11" s="20" t="s">
        <v>28</v>
      </c>
      <c r="B11" s="20"/>
      <c r="C11" s="20"/>
      <c r="D11" s="25">
        <f>D13-(D7)</f>
        <v>26.367377799999986</v>
      </c>
      <c r="E11" s="26">
        <f>E13-(E7)</f>
        <v>1.5442315697549986</v>
      </c>
      <c r="F11" s="14"/>
      <c r="G11" s="14"/>
      <c r="H11" s="14"/>
    </row>
    <row r="12" spans="1:8" x14ac:dyDescent="0.2">
      <c r="A12" s="20"/>
      <c r="B12" s="20"/>
      <c r="C12" s="20"/>
      <c r="D12" s="25"/>
      <c r="E12" s="26"/>
      <c r="F12" s="14"/>
      <c r="G12" s="14"/>
      <c r="H12" s="14"/>
    </row>
    <row r="13" spans="1:8" x14ac:dyDescent="0.2">
      <c r="A13" s="27" t="s">
        <v>27</v>
      </c>
      <c r="B13" s="27"/>
      <c r="C13" s="27"/>
      <c r="D13" s="28">
        <v>1707.4756348999999</v>
      </c>
      <c r="E13" s="29">
        <v>100</v>
      </c>
      <c r="F13" s="14"/>
      <c r="G13" s="14"/>
      <c r="H13" s="14"/>
    </row>
    <row r="15" spans="1:8" x14ac:dyDescent="0.2">
      <c r="A15" s="14" t="s">
        <v>31</v>
      </c>
    </row>
    <row r="16" spans="1:8" x14ac:dyDescent="0.2">
      <c r="A16" s="14" t="s">
        <v>32</v>
      </c>
    </row>
    <row r="17" spans="1:4" x14ac:dyDescent="0.2">
      <c r="A17" s="14" t="s">
        <v>33</v>
      </c>
      <c r="B17" s="14"/>
      <c r="C17" s="30" t="s">
        <v>34</v>
      </c>
      <c r="D17" s="14" t="s">
        <v>845</v>
      </c>
    </row>
    <row r="18" spans="1:4" x14ac:dyDescent="0.2">
      <c r="A18" s="7" t="s">
        <v>69</v>
      </c>
      <c r="C18" s="31">
        <v>9.7085000000000008</v>
      </c>
      <c r="D18" s="31">
        <v>9.3424999999999994</v>
      </c>
    </row>
    <row r="19" spans="1:4" x14ac:dyDescent="0.2">
      <c r="A19" s="7" t="s">
        <v>77</v>
      </c>
      <c r="C19" s="31">
        <v>9.7085000000000008</v>
      </c>
      <c r="D19" s="31">
        <v>9.3424999999999994</v>
      </c>
    </row>
    <row r="20" spans="1:4" x14ac:dyDescent="0.2">
      <c r="A20" s="7" t="s">
        <v>70</v>
      </c>
      <c r="C20" s="31">
        <v>10.7262</v>
      </c>
      <c r="D20" s="31">
        <v>10.3666</v>
      </c>
    </row>
    <row r="21" spans="1:4" x14ac:dyDescent="0.2">
      <c r="A21" s="7" t="s">
        <v>78</v>
      </c>
      <c r="C21" s="31">
        <v>10.7262</v>
      </c>
      <c r="D21" s="31">
        <v>10.3666</v>
      </c>
    </row>
    <row r="23" spans="1:4" x14ac:dyDescent="0.2">
      <c r="A23" s="7" t="s">
        <v>35</v>
      </c>
    </row>
    <row r="24" spans="1:4" x14ac:dyDescent="0.2">
      <c r="A24" s="7" t="s">
        <v>1329</v>
      </c>
    </row>
    <row r="26" spans="1:4" x14ac:dyDescent="0.2">
      <c r="A26" s="14" t="s">
        <v>36</v>
      </c>
      <c r="D26" s="30" t="s">
        <v>37</v>
      </c>
    </row>
    <row r="28" spans="1:4" x14ac:dyDescent="0.2">
      <c r="A28" s="14" t="s">
        <v>38</v>
      </c>
      <c r="D28" s="32">
        <v>0</v>
      </c>
    </row>
    <row r="29" spans="1:4" x14ac:dyDescent="0.2">
      <c r="A29" s="14"/>
      <c r="D29" s="32"/>
    </row>
    <row r="30" spans="1:4" x14ac:dyDescent="0.2">
      <c r="A30" s="117" t="s">
        <v>839</v>
      </c>
      <c r="B30" s="117"/>
      <c r="C30" s="117"/>
      <c r="D30" s="30" t="s">
        <v>37</v>
      </c>
    </row>
    <row r="31" spans="1:4" x14ac:dyDescent="0.2">
      <c r="A31" s="95"/>
      <c r="B31" s="95"/>
      <c r="C31" s="95"/>
      <c r="D31" s="30"/>
    </row>
    <row r="32" spans="1:4" x14ac:dyDescent="0.2">
      <c r="A32" s="14" t="s">
        <v>818</v>
      </c>
    </row>
    <row r="33" spans="1:1" x14ac:dyDescent="0.2">
      <c r="A33" s="50"/>
    </row>
    <row r="34" spans="1:1" x14ac:dyDescent="0.2">
      <c r="A34" s="51" t="s">
        <v>808</v>
      </c>
    </row>
    <row r="35" spans="1:1" x14ac:dyDescent="0.2">
      <c r="A35" s="52"/>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3"/>
    </row>
    <row r="46" spans="1:1" x14ac:dyDescent="0.2">
      <c r="A46" s="53"/>
    </row>
    <row r="47" spans="1:1" x14ac:dyDescent="0.2">
      <c r="A47" s="53"/>
    </row>
    <row r="48" spans="1:1" x14ac:dyDescent="0.2">
      <c r="A48" s="51" t="s">
        <v>830</v>
      </c>
    </row>
    <row r="49" spans="1:1" x14ac:dyDescent="0.2">
      <c r="A49" s="53"/>
    </row>
    <row r="50" spans="1:1" x14ac:dyDescent="0.2">
      <c r="A50" s="51" t="s">
        <v>809</v>
      </c>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sheetData>
  <mergeCells count="2">
    <mergeCell ref="A1:E1"/>
    <mergeCell ref="A30:C30"/>
  </mergeCells>
  <conditionalFormatting sqref="E5:E13">
    <cfRule type="cellIs" dxfId="23" priority="1" stopIfTrue="1" operator="between">
      <formula>0.009</formula>
      <formula>-0.009</formula>
    </cfRule>
  </conditionalFormatting>
  <pageMargins left="0.7" right="0.7" top="0.75" bottom="0.75" header="0.3" footer="0.3"/>
  <pageSetup paperSize="9" scale="55" orientation="portrait" r:id="rId1"/>
  <headerFooter>
    <oddFooter>&amp;C&amp;1#&amp;"Calibri"&amp;10&amp;K000000PUBLIC</oddFooter>
    <evenFooter>&amp;LPUBLIC</evenFooter>
    <firstFooter>&amp;LPUBLIC</firstFooter>
  </headerFooter>
  <colBreaks count="1" manualBreakCount="1">
    <brk id="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6"/>
  <sheetViews>
    <sheetView view="pageBreakPreview" zoomScaleNormal="100" zoomScaleSheetLayoutView="100" workbookViewId="0">
      <selection sqref="A1:E1"/>
    </sheetView>
  </sheetViews>
  <sheetFormatPr defaultColWidth="9.109375" defaultRowHeight="10.199999999999999" x14ac:dyDescent="0.2"/>
  <cols>
    <col min="1" max="1" width="37.5546875" style="7" bestFit="1" customWidth="1"/>
    <col min="2" max="2" width="68.33203125" style="7" customWidth="1"/>
    <col min="3" max="4" width="15.44140625" style="7" bestFit="1" customWidth="1"/>
    <col min="5" max="5" width="13.5546875" style="10" customWidth="1"/>
    <col min="6" max="16384" width="9.109375" style="7"/>
  </cols>
  <sheetData>
    <row r="1" spans="1:8" s="1" customFormat="1" ht="15" customHeight="1" x14ac:dyDescent="0.2">
      <c r="A1" s="110" t="s">
        <v>846</v>
      </c>
      <c r="B1" s="111"/>
      <c r="C1" s="111"/>
      <c r="D1" s="111"/>
      <c r="E1" s="111"/>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54" t="s">
        <v>6</v>
      </c>
      <c r="E4" s="12" t="s">
        <v>3</v>
      </c>
    </row>
    <row r="5" spans="1:8" x14ac:dyDescent="0.2">
      <c r="A5" s="16" t="s">
        <v>789</v>
      </c>
      <c r="B5" s="17"/>
      <c r="C5" s="17"/>
      <c r="D5" s="18"/>
      <c r="E5" s="19"/>
    </row>
    <row r="6" spans="1:8" x14ac:dyDescent="0.2">
      <c r="A6" s="21" t="s">
        <v>791</v>
      </c>
      <c r="B6" s="56" t="s">
        <v>790</v>
      </c>
      <c r="C6" s="24">
        <v>258652.802</v>
      </c>
      <c r="D6" s="22">
        <v>2162.8337793999999</v>
      </c>
      <c r="E6" s="23">
        <v>45.372327940977499</v>
      </c>
    </row>
    <row r="7" spans="1:8" x14ac:dyDescent="0.2">
      <c r="A7" s="21" t="s">
        <v>793</v>
      </c>
      <c r="B7" s="56" t="s">
        <v>792</v>
      </c>
      <c r="C7" s="24">
        <v>2469120</v>
      </c>
      <c r="D7" s="22">
        <v>1217.0292480000001</v>
      </c>
      <c r="E7" s="23">
        <v>25.531065160881599</v>
      </c>
    </row>
    <row r="8" spans="1:8" x14ac:dyDescent="0.2">
      <c r="A8" s="21" t="s">
        <v>794</v>
      </c>
      <c r="B8" s="21" t="s">
        <v>837</v>
      </c>
      <c r="C8" s="24">
        <v>2199999.517</v>
      </c>
      <c r="D8" s="22">
        <v>650.1856573</v>
      </c>
      <c r="E8" s="23">
        <v>13.6397152414179</v>
      </c>
    </row>
    <row r="9" spans="1:8" x14ac:dyDescent="0.2">
      <c r="A9" s="21" t="s">
        <v>795</v>
      </c>
      <c r="B9" s="21" t="s">
        <v>836</v>
      </c>
      <c r="C9" s="24">
        <v>1100000.0449999999</v>
      </c>
      <c r="D9" s="22">
        <v>622.84092550000003</v>
      </c>
      <c r="E9" s="23">
        <v>13.0660723889228</v>
      </c>
    </row>
    <row r="10" spans="1:8" ht="20.399999999999999" x14ac:dyDescent="0.2">
      <c r="A10" s="21" t="s">
        <v>797</v>
      </c>
      <c r="B10" s="56" t="s">
        <v>796</v>
      </c>
      <c r="C10" s="24">
        <v>48.798999999999999</v>
      </c>
      <c r="D10" s="22">
        <v>1.2611296000000001</v>
      </c>
      <c r="E10" s="23">
        <v>2.6456210519861401E-2</v>
      </c>
    </row>
    <row r="11" spans="1:8" x14ac:dyDescent="0.2">
      <c r="A11" s="21" t="s">
        <v>799</v>
      </c>
      <c r="B11" s="56" t="s">
        <v>798</v>
      </c>
      <c r="C11" s="24">
        <v>13.571999999999999</v>
      </c>
      <c r="D11" s="22">
        <v>0.47486109999999998</v>
      </c>
      <c r="E11" s="23">
        <v>9.9617241790954207E-3</v>
      </c>
    </row>
    <row r="12" spans="1:8" ht="20.399999999999999" x14ac:dyDescent="0.2">
      <c r="A12" s="21" t="s">
        <v>801</v>
      </c>
      <c r="B12" s="56" t="s">
        <v>800</v>
      </c>
      <c r="C12" s="24">
        <v>23973.544999999998</v>
      </c>
      <c r="D12" s="22">
        <v>0</v>
      </c>
      <c r="E12" s="22">
        <v>0</v>
      </c>
    </row>
    <row r="13" spans="1:8" x14ac:dyDescent="0.2">
      <c r="A13" s="20" t="s">
        <v>25</v>
      </c>
      <c r="B13" s="20"/>
      <c r="C13" s="20"/>
      <c r="D13" s="25">
        <f>SUM(D6:D12)</f>
        <v>4654.6256008999999</v>
      </c>
      <c r="E13" s="26">
        <f>SUM(E6:E12)</f>
        <v>97.645598666898763</v>
      </c>
      <c r="F13" s="14"/>
      <c r="G13" s="14"/>
      <c r="H13" s="14"/>
    </row>
    <row r="14" spans="1:8" x14ac:dyDescent="0.2">
      <c r="A14" s="21"/>
      <c r="B14" s="21"/>
      <c r="C14" s="21"/>
      <c r="D14" s="22"/>
      <c r="E14" s="23"/>
    </row>
    <row r="15" spans="1:8" x14ac:dyDescent="0.2">
      <c r="A15" s="20" t="s">
        <v>26</v>
      </c>
      <c r="B15" s="20"/>
      <c r="C15" s="20"/>
      <c r="D15" s="25">
        <f>D13</f>
        <v>4654.6256008999999</v>
      </c>
      <c r="E15" s="26">
        <f>E13</f>
        <v>97.645598666898763</v>
      </c>
      <c r="F15" s="14"/>
      <c r="G15" s="14"/>
      <c r="H15" s="14"/>
    </row>
    <row r="16" spans="1:8" x14ac:dyDescent="0.2">
      <c r="A16" s="20"/>
      <c r="B16" s="20"/>
      <c r="C16" s="20"/>
      <c r="D16" s="25"/>
      <c r="E16" s="26"/>
      <c r="F16" s="14"/>
      <c r="G16" s="14"/>
      <c r="H16" s="14"/>
    </row>
    <row r="17" spans="1:8" x14ac:dyDescent="0.2">
      <c r="A17" s="20" t="s">
        <v>28</v>
      </c>
      <c r="B17" s="20"/>
      <c r="C17" s="20"/>
      <c r="D17" s="25">
        <f>D19-(D13)</f>
        <v>112.23093380000046</v>
      </c>
      <c r="E17" s="26">
        <f>E19-(E13)</f>
        <v>2.3544013331012366</v>
      </c>
      <c r="F17" s="14"/>
      <c r="G17" s="14"/>
      <c r="H17" s="14"/>
    </row>
    <row r="18" spans="1:8" x14ac:dyDescent="0.2">
      <c r="A18" s="20"/>
      <c r="B18" s="20"/>
      <c r="C18" s="20"/>
      <c r="D18" s="25"/>
      <c r="E18" s="26"/>
      <c r="F18" s="14"/>
      <c r="G18" s="14"/>
      <c r="H18" s="14"/>
    </row>
    <row r="19" spans="1:8" x14ac:dyDescent="0.2">
      <c r="A19" s="27" t="s">
        <v>27</v>
      </c>
      <c r="B19" s="27"/>
      <c r="C19" s="27"/>
      <c r="D19" s="28">
        <v>4766.8565347000003</v>
      </c>
      <c r="E19" s="29">
        <v>100</v>
      </c>
      <c r="F19" s="14"/>
      <c r="G19" s="14"/>
      <c r="H19" s="14"/>
    </row>
    <row r="20" spans="1:8" x14ac:dyDescent="0.2">
      <c r="D20" s="10"/>
      <c r="E20" s="15"/>
    </row>
    <row r="21" spans="1:8" x14ac:dyDescent="0.2">
      <c r="A21" s="14" t="s">
        <v>42</v>
      </c>
    </row>
    <row r="22" spans="1:8" ht="14.4" x14ac:dyDescent="0.3">
      <c r="A22" s="114" t="s">
        <v>838</v>
      </c>
      <c r="B22" s="115"/>
      <c r="C22" s="115"/>
      <c r="D22" s="115"/>
      <c r="E22" s="115"/>
    </row>
    <row r="23" spans="1:8" x14ac:dyDescent="0.2">
      <c r="A23" s="14"/>
    </row>
    <row r="25" spans="1:8" x14ac:dyDescent="0.2">
      <c r="A25" s="14" t="s">
        <v>31</v>
      </c>
    </row>
    <row r="26" spans="1:8" x14ac:dyDescent="0.2">
      <c r="A26" s="14" t="s">
        <v>32</v>
      </c>
    </row>
    <row r="27" spans="1:8" x14ac:dyDescent="0.2">
      <c r="A27" s="14" t="s">
        <v>33</v>
      </c>
      <c r="B27" s="14"/>
      <c r="C27" s="30" t="s">
        <v>34</v>
      </c>
      <c r="D27" s="14" t="s">
        <v>845</v>
      </c>
    </row>
    <row r="28" spans="1:8" x14ac:dyDescent="0.2">
      <c r="A28" s="7" t="s">
        <v>69</v>
      </c>
      <c r="C28" s="31">
        <v>14.9115</v>
      </c>
      <c r="D28" s="31">
        <v>15.861599999999999</v>
      </c>
    </row>
    <row r="29" spans="1:8" x14ac:dyDescent="0.2">
      <c r="A29" s="7" t="s">
        <v>77</v>
      </c>
      <c r="C29" s="31">
        <v>14.9115</v>
      </c>
      <c r="D29" s="31">
        <v>15.861599999999999</v>
      </c>
    </row>
    <row r="30" spans="1:8" x14ac:dyDescent="0.2">
      <c r="A30" s="7" t="s">
        <v>70</v>
      </c>
      <c r="C30" s="31">
        <v>16.4573</v>
      </c>
      <c r="D30" s="31">
        <v>17.587499999999999</v>
      </c>
    </row>
    <row r="31" spans="1:8" x14ac:dyDescent="0.2">
      <c r="A31" s="7" t="s">
        <v>78</v>
      </c>
      <c r="C31" s="31">
        <v>16.4573</v>
      </c>
      <c r="D31" s="31">
        <v>17.587499999999999</v>
      </c>
    </row>
    <row r="33" spans="1:4" x14ac:dyDescent="0.2">
      <c r="A33" s="7" t="s">
        <v>35</v>
      </c>
    </row>
    <row r="34" spans="1:4" x14ac:dyDescent="0.2">
      <c r="A34" s="7" t="s">
        <v>1329</v>
      </c>
    </row>
    <row r="36" spans="1:4" x14ac:dyDescent="0.2">
      <c r="A36" s="14" t="s">
        <v>36</v>
      </c>
      <c r="D36" s="30" t="s">
        <v>37</v>
      </c>
    </row>
    <row r="38" spans="1:4" x14ac:dyDescent="0.2">
      <c r="A38" s="14" t="s">
        <v>38</v>
      </c>
      <c r="D38" s="32">
        <v>0.429566396289568</v>
      </c>
    </row>
    <row r="40" spans="1:4" x14ac:dyDescent="0.2">
      <c r="A40" s="14" t="s">
        <v>839</v>
      </c>
      <c r="D40" s="30" t="s">
        <v>37</v>
      </c>
    </row>
    <row r="41" spans="1:4" x14ac:dyDescent="0.2">
      <c r="A41" s="7" t="s">
        <v>840</v>
      </c>
      <c r="D41" s="30"/>
    </row>
    <row r="42" spans="1:4" x14ac:dyDescent="0.2">
      <c r="A42" s="97" t="s">
        <v>1331</v>
      </c>
      <c r="D42" s="30"/>
    </row>
    <row r="44" spans="1:4" x14ac:dyDescent="0.2">
      <c r="A44" s="14" t="s">
        <v>818</v>
      </c>
    </row>
    <row r="45" spans="1:4" x14ac:dyDescent="0.2">
      <c r="A45" s="14"/>
    </row>
    <row r="46" spans="1:4" x14ac:dyDescent="0.2">
      <c r="A46" s="51" t="s">
        <v>808</v>
      </c>
    </row>
    <row r="47" spans="1:4" x14ac:dyDescent="0.2">
      <c r="A47" s="52"/>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x14ac:dyDescent="0.2">
      <c r="A59" s="53"/>
    </row>
    <row r="60" spans="1:5" x14ac:dyDescent="0.2">
      <c r="A60" s="118" t="s">
        <v>831</v>
      </c>
      <c r="B60" s="118"/>
      <c r="C60" s="118"/>
      <c r="D60" s="118"/>
      <c r="E60" s="118"/>
    </row>
    <row r="61" spans="1:5" x14ac:dyDescent="0.2">
      <c r="A61" s="53"/>
    </row>
    <row r="62" spans="1:5" x14ac:dyDescent="0.2">
      <c r="A62" s="51" t="s">
        <v>809</v>
      </c>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6" spans="1:1" x14ac:dyDescent="0.2">
      <c r="A76" s="14" t="s">
        <v>832</v>
      </c>
    </row>
  </sheetData>
  <mergeCells count="3">
    <mergeCell ref="A1:E1"/>
    <mergeCell ref="A60:E60"/>
    <mergeCell ref="A22:E22"/>
  </mergeCells>
  <conditionalFormatting sqref="E5:E11 E13:E20">
    <cfRule type="cellIs" dxfId="22" priority="1" stopIfTrue="1" operator="between">
      <formula>0.009</formula>
      <formula>-0.009</formula>
    </cfRule>
  </conditionalFormatting>
  <hyperlinks>
    <hyperlink ref="A42" r:id="rId1" display="https://www.franklintempletonindia.com/download/en-in/valuation-policy/ee8ce7df-6410-446d-bc57-5a42ff392c2a/Fair-Valuation-Fund-of-Funds-August-8-2022-en-in.pdf" xr:uid="{421731C0-5F70-41F0-A047-2D894D3B9CC0}"/>
  </hyperlinks>
  <pageMargins left="0.7" right="0.7" top="0.75" bottom="0.75" header="0.3" footer="0.3"/>
  <pageSetup paperSize="9" scale="54"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4"/>
  <sheetViews>
    <sheetView view="pageBreakPreview" zoomScaleNormal="100" zoomScaleSheetLayoutView="100" workbookViewId="0">
      <selection sqref="A1:G1"/>
    </sheetView>
  </sheetViews>
  <sheetFormatPr defaultColWidth="9.109375" defaultRowHeight="10.199999999999999" x14ac:dyDescent="0.2"/>
  <cols>
    <col min="1" max="1" width="37.5546875" style="7" bestFit="1" customWidth="1"/>
    <col min="2" max="2" width="49" style="7" bestFit="1" customWidth="1"/>
    <col min="3" max="3" width="24.6640625" style="7" bestFit="1" customWidth="1"/>
    <col min="4" max="4" width="15.44140625" style="7" bestFit="1" customWidth="1"/>
    <col min="5" max="5" width="20.5546875" style="10" customWidth="1"/>
    <col min="6" max="6" width="13.5546875" style="11" bestFit="1" customWidth="1"/>
    <col min="7" max="7" width="9.109375" style="10" customWidth="1"/>
    <col min="8" max="16384" width="9.109375" style="7"/>
  </cols>
  <sheetData>
    <row r="1" spans="1:7" s="1" customFormat="1" ht="13.8" x14ac:dyDescent="0.2">
      <c r="A1" s="110" t="s">
        <v>934</v>
      </c>
      <c r="B1" s="111"/>
      <c r="C1" s="111"/>
      <c r="D1" s="111"/>
      <c r="E1" s="111"/>
      <c r="F1" s="111"/>
      <c r="G1" s="111"/>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849</v>
      </c>
      <c r="D4" s="13" t="s">
        <v>1</v>
      </c>
      <c r="E4" s="58" t="s">
        <v>6</v>
      </c>
      <c r="F4" s="12" t="s">
        <v>3</v>
      </c>
      <c r="G4" s="12" t="s">
        <v>5</v>
      </c>
    </row>
    <row r="5" spans="1:7" x14ac:dyDescent="0.2">
      <c r="A5" s="16" t="s">
        <v>43</v>
      </c>
      <c r="B5" s="17"/>
      <c r="C5" s="17"/>
      <c r="D5" s="17"/>
      <c r="E5" s="18"/>
      <c r="F5" s="19"/>
      <c r="G5" s="18"/>
    </row>
    <row r="6" spans="1:7" x14ac:dyDescent="0.2">
      <c r="A6" s="20" t="s">
        <v>44</v>
      </c>
      <c r="B6" s="21"/>
      <c r="C6" s="21"/>
      <c r="D6" s="21"/>
      <c r="E6" s="22"/>
      <c r="F6" s="23"/>
      <c r="G6" s="22"/>
    </row>
    <row r="7" spans="1:7" x14ac:dyDescent="0.2">
      <c r="A7" s="21" t="s">
        <v>45</v>
      </c>
      <c r="B7" s="21" t="s">
        <v>1298</v>
      </c>
      <c r="C7" s="21" t="s">
        <v>46</v>
      </c>
      <c r="D7" s="24">
        <v>2000</v>
      </c>
      <c r="E7" s="22">
        <v>9685.06</v>
      </c>
      <c r="F7" s="23">
        <v>7.3914104022608598</v>
      </c>
      <c r="G7" s="22">
        <v>7.1501000000000001</v>
      </c>
    </row>
    <row r="8" spans="1:7" x14ac:dyDescent="0.2">
      <c r="A8" s="21" t="s">
        <v>935</v>
      </c>
      <c r="B8" s="21" t="s">
        <v>1299</v>
      </c>
      <c r="C8" s="21" t="s">
        <v>47</v>
      </c>
      <c r="D8" s="24">
        <v>1000</v>
      </c>
      <c r="E8" s="22">
        <v>4937.2349999999997</v>
      </c>
      <c r="F8" s="23">
        <v>3.7679818336083</v>
      </c>
      <c r="G8" s="22">
        <v>7.0304000000000002</v>
      </c>
    </row>
    <row r="9" spans="1:7" x14ac:dyDescent="0.2">
      <c r="A9" s="21" t="s">
        <v>877</v>
      </c>
      <c r="B9" s="21" t="s">
        <v>878</v>
      </c>
      <c r="C9" s="21" t="s">
        <v>47</v>
      </c>
      <c r="D9" s="24">
        <v>1000</v>
      </c>
      <c r="E9" s="22">
        <v>4929.25</v>
      </c>
      <c r="F9" s="23">
        <v>3.7618878690833499</v>
      </c>
      <c r="G9" s="22">
        <v>6.9851999999999999</v>
      </c>
    </row>
    <row r="10" spans="1:7" x14ac:dyDescent="0.2">
      <c r="A10" s="21" t="s">
        <v>936</v>
      </c>
      <c r="B10" s="21" t="s">
        <v>1300</v>
      </c>
      <c r="C10" s="21" t="s">
        <v>46</v>
      </c>
      <c r="D10" s="24">
        <v>1000</v>
      </c>
      <c r="E10" s="22">
        <v>4875.4449999999997</v>
      </c>
      <c r="F10" s="23">
        <v>3.7208251563388099</v>
      </c>
      <c r="G10" s="22">
        <v>7.2850000000000001</v>
      </c>
    </row>
    <row r="11" spans="1:7" x14ac:dyDescent="0.2">
      <c r="A11" s="21" t="s">
        <v>49</v>
      </c>
      <c r="B11" s="21" t="s">
        <v>48</v>
      </c>
      <c r="C11" s="21" t="s">
        <v>47</v>
      </c>
      <c r="D11" s="24">
        <v>1000</v>
      </c>
      <c r="E11" s="22">
        <v>4875.42</v>
      </c>
      <c r="F11" s="23">
        <v>3.7208060769257698</v>
      </c>
      <c r="G11" s="22">
        <v>7.23</v>
      </c>
    </row>
    <row r="12" spans="1:7" x14ac:dyDescent="0.2">
      <c r="A12" s="21" t="s">
        <v>51</v>
      </c>
      <c r="B12" s="21" t="s">
        <v>50</v>
      </c>
      <c r="C12" s="21" t="s">
        <v>52</v>
      </c>
      <c r="D12" s="24">
        <v>1000</v>
      </c>
      <c r="E12" s="22">
        <v>4867.1400000000003</v>
      </c>
      <c r="F12" s="23">
        <v>3.7144869753269401</v>
      </c>
      <c r="G12" s="22">
        <v>7.2199</v>
      </c>
    </row>
    <row r="13" spans="1:7" x14ac:dyDescent="0.2">
      <c r="A13" s="21" t="s">
        <v>937</v>
      </c>
      <c r="B13" s="21" t="s">
        <v>938</v>
      </c>
      <c r="C13" s="21" t="s">
        <v>47</v>
      </c>
      <c r="D13" s="24">
        <v>1000</v>
      </c>
      <c r="E13" s="22">
        <v>4855.67</v>
      </c>
      <c r="F13" s="23">
        <v>3.7057333406242199</v>
      </c>
      <c r="G13" s="22">
        <v>7.1851000000000003</v>
      </c>
    </row>
    <row r="14" spans="1:7" x14ac:dyDescent="0.2">
      <c r="A14" s="21" t="s">
        <v>939</v>
      </c>
      <c r="B14" s="21" t="s">
        <v>940</v>
      </c>
      <c r="C14" s="21" t="s">
        <v>47</v>
      </c>
      <c r="D14" s="24">
        <v>1000</v>
      </c>
      <c r="E14" s="22">
        <v>4848.92</v>
      </c>
      <c r="F14" s="23">
        <v>3.7005818991034398</v>
      </c>
      <c r="G14" s="22">
        <v>7.29</v>
      </c>
    </row>
    <row r="15" spans="1:7" x14ac:dyDescent="0.2">
      <c r="A15" s="21" t="s">
        <v>941</v>
      </c>
      <c r="B15" s="21" t="s">
        <v>942</v>
      </c>
      <c r="C15" s="21" t="s">
        <v>46</v>
      </c>
      <c r="D15" s="24">
        <v>1000</v>
      </c>
      <c r="E15" s="22">
        <v>4843.21</v>
      </c>
      <c r="F15" s="23">
        <v>3.6962241611651199</v>
      </c>
      <c r="G15" s="22">
        <v>7.2050000000000001</v>
      </c>
    </row>
    <row r="16" spans="1:7" x14ac:dyDescent="0.2">
      <c r="A16" s="21" t="s">
        <v>943</v>
      </c>
      <c r="B16" s="21" t="s">
        <v>944</v>
      </c>
      <c r="C16" s="21" t="s">
        <v>52</v>
      </c>
      <c r="D16" s="24">
        <v>1000</v>
      </c>
      <c r="E16" s="22">
        <v>4841.7550000000001</v>
      </c>
      <c r="F16" s="23">
        <v>3.6951137393261901</v>
      </c>
      <c r="G16" s="22">
        <v>7.23</v>
      </c>
    </row>
    <row r="17" spans="1:9" x14ac:dyDescent="0.2">
      <c r="A17" s="21" t="s">
        <v>945</v>
      </c>
      <c r="B17" s="21" t="s">
        <v>946</v>
      </c>
      <c r="C17" s="21" t="s">
        <v>52</v>
      </c>
      <c r="D17" s="24">
        <v>1000</v>
      </c>
      <c r="E17" s="22">
        <v>4835.75</v>
      </c>
      <c r="F17" s="23">
        <v>3.6905308643139998</v>
      </c>
      <c r="G17" s="22">
        <v>7.25</v>
      </c>
    </row>
    <row r="18" spans="1:9" x14ac:dyDescent="0.2">
      <c r="A18" s="21" t="s">
        <v>947</v>
      </c>
      <c r="B18" s="21" t="s">
        <v>948</v>
      </c>
      <c r="C18" s="21" t="s">
        <v>53</v>
      </c>
      <c r="D18" s="24">
        <v>1000</v>
      </c>
      <c r="E18" s="22">
        <v>4830.8599999999997</v>
      </c>
      <c r="F18" s="23">
        <v>3.68679893112339</v>
      </c>
      <c r="G18" s="22">
        <v>7.2201000000000004</v>
      </c>
    </row>
    <row r="19" spans="1:9" x14ac:dyDescent="0.2">
      <c r="A19" s="21" t="s">
        <v>949</v>
      </c>
      <c r="B19" s="21" t="s">
        <v>950</v>
      </c>
      <c r="C19" s="21" t="s">
        <v>47</v>
      </c>
      <c r="D19" s="24">
        <v>500</v>
      </c>
      <c r="E19" s="22">
        <v>2424.1325000000002</v>
      </c>
      <c r="F19" s="23">
        <v>1.8500410092409001</v>
      </c>
      <c r="G19" s="22">
        <v>7.2301000000000002</v>
      </c>
    </row>
    <row r="20" spans="1:9" x14ac:dyDescent="0.2">
      <c r="A20" s="20" t="s">
        <v>25</v>
      </c>
      <c r="B20" s="20"/>
      <c r="C20" s="20"/>
      <c r="D20" s="20"/>
      <c r="E20" s="25">
        <f>SUM(E6:E19)</f>
        <v>65649.847499999989</v>
      </c>
      <c r="F20" s="26">
        <f>SUM(F6:F19)</f>
        <v>50.102422258441287</v>
      </c>
      <c r="G20" s="25"/>
      <c r="H20" s="14"/>
      <c r="I20" s="14"/>
    </row>
    <row r="21" spans="1:9" x14ac:dyDescent="0.2">
      <c r="A21" s="21"/>
      <c r="B21" s="21"/>
      <c r="C21" s="21"/>
      <c r="D21" s="21"/>
      <c r="E21" s="22"/>
      <c r="F21" s="23"/>
      <c r="G21" s="22"/>
    </row>
    <row r="22" spans="1:9" x14ac:dyDescent="0.2">
      <c r="A22" s="20" t="s">
        <v>54</v>
      </c>
      <c r="B22" s="21"/>
      <c r="C22" s="21"/>
      <c r="D22" s="21"/>
      <c r="E22" s="22"/>
      <c r="F22" s="23"/>
      <c r="G22" s="22"/>
    </row>
    <row r="23" spans="1:9" x14ac:dyDescent="0.2">
      <c r="A23" s="21" t="s">
        <v>951</v>
      </c>
      <c r="B23" s="21" t="s">
        <v>952</v>
      </c>
      <c r="C23" s="21" t="s">
        <v>47</v>
      </c>
      <c r="D23" s="24">
        <v>1400</v>
      </c>
      <c r="E23" s="22">
        <v>6978.51</v>
      </c>
      <c r="F23" s="23">
        <v>5.3258349877317697</v>
      </c>
      <c r="G23" s="22">
        <v>7.0250000000000004</v>
      </c>
    </row>
    <row r="24" spans="1:9" x14ac:dyDescent="0.2">
      <c r="A24" s="21" t="s">
        <v>953</v>
      </c>
      <c r="B24" s="21" t="s">
        <v>954</v>
      </c>
      <c r="C24" s="21" t="s">
        <v>46</v>
      </c>
      <c r="D24" s="24">
        <v>1000</v>
      </c>
      <c r="E24" s="22">
        <v>4845.2849999999999</v>
      </c>
      <c r="F24" s="23">
        <v>3.6978077524474302</v>
      </c>
      <c r="G24" s="22">
        <v>7.7698999999999998</v>
      </c>
    </row>
    <row r="25" spans="1:9" x14ac:dyDescent="0.2">
      <c r="A25" s="21" t="s">
        <v>955</v>
      </c>
      <c r="B25" s="21" t="s">
        <v>956</v>
      </c>
      <c r="C25" s="21" t="s">
        <v>53</v>
      </c>
      <c r="D25" s="24">
        <v>1000</v>
      </c>
      <c r="E25" s="22">
        <v>4838.01</v>
      </c>
      <c r="F25" s="23">
        <v>3.69225564325281</v>
      </c>
      <c r="G25" s="22">
        <v>7.7348999999999997</v>
      </c>
    </row>
    <row r="26" spans="1:9" x14ac:dyDescent="0.2">
      <c r="A26" s="21" t="s">
        <v>957</v>
      </c>
      <c r="B26" s="21" t="s">
        <v>958</v>
      </c>
      <c r="C26" s="21" t="s">
        <v>53</v>
      </c>
      <c r="D26" s="24">
        <v>1000</v>
      </c>
      <c r="E26" s="22">
        <v>4831.4650000000001</v>
      </c>
      <c r="F26" s="23">
        <v>3.68726065291896</v>
      </c>
      <c r="G26" s="22">
        <v>7.67</v>
      </c>
    </row>
    <row r="27" spans="1:9" x14ac:dyDescent="0.2">
      <c r="A27" s="21" t="s">
        <v>56</v>
      </c>
      <c r="B27" s="21" t="s">
        <v>55</v>
      </c>
      <c r="C27" s="21" t="s">
        <v>47</v>
      </c>
      <c r="D27" s="24">
        <v>1000</v>
      </c>
      <c r="E27" s="22">
        <v>4826.7950000000001</v>
      </c>
      <c r="F27" s="23">
        <v>3.6836966185631002</v>
      </c>
      <c r="G27" s="22">
        <v>7.7500999999999998</v>
      </c>
    </row>
    <row r="28" spans="1:9" x14ac:dyDescent="0.2">
      <c r="A28" s="21" t="s">
        <v>959</v>
      </c>
      <c r="B28" s="21" t="s">
        <v>960</v>
      </c>
      <c r="C28" s="21" t="s">
        <v>46</v>
      </c>
      <c r="D28" s="24">
        <v>900</v>
      </c>
      <c r="E28" s="22">
        <v>4432.7790000000005</v>
      </c>
      <c r="F28" s="23">
        <v>3.38299285822943</v>
      </c>
      <c r="G28" s="22">
        <v>7.3800999999999997</v>
      </c>
    </row>
    <row r="29" spans="1:9" x14ac:dyDescent="0.2">
      <c r="A29" s="21" t="s">
        <v>961</v>
      </c>
      <c r="B29" s="21" t="s">
        <v>962</v>
      </c>
      <c r="C29" s="21" t="s">
        <v>47</v>
      </c>
      <c r="D29" s="24">
        <v>600</v>
      </c>
      <c r="E29" s="22">
        <v>2859.1019999999999</v>
      </c>
      <c r="F29" s="23">
        <v>2.1819995192518</v>
      </c>
      <c r="G29" s="22">
        <v>7.72</v>
      </c>
    </row>
    <row r="30" spans="1:9" x14ac:dyDescent="0.2">
      <c r="A30" s="21" t="s">
        <v>883</v>
      </c>
      <c r="B30" s="21" t="s">
        <v>884</v>
      </c>
      <c r="C30" s="21" t="s">
        <v>52</v>
      </c>
      <c r="D30" s="24">
        <v>500</v>
      </c>
      <c r="E30" s="22">
        <v>2470.9074999999998</v>
      </c>
      <c r="F30" s="23">
        <v>1.88573859103861</v>
      </c>
      <c r="G30" s="22">
        <v>7.0450999999999997</v>
      </c>
    </row>
    <row r="31" spans="1:9" x14ac:dyDescent="0.2">
      <c r="A31" s="20" t="s">
        <v>25</v>
      </c>
      <c r="B31" s="20"/>
      <c r="C31" s="20"/>
      <c r="D31" s="20"/>
      <c r="E31" s="25">
        <f>SUM(E22:E30)</f>
        <v>36082.853500000005</v>
      </c>
      <c r="F31" s="26">
        <f>SUM(F22:F30)</f>
        <v>27.53758662343391</v>
      </c>
      <c r="G31" s="25"/>
      <c r="H31" s="14"/>
      <c r="I31" s="14"/>
    </row>
    <row r="32" spans="1:9" x14ac:dyDescent="0.2">
      <c r="A32" s="21"/>
      <c r="B32" s="21"/>
      <c r="C32" s="21"/>
      <c r="D32" s="21"/>
      <c r="E32" s="22"/>
      <c r="F32" s="23"/>
      <c r="G32" s="22"/>
    </row>
    <row r="33" spans="1:9" x14ac:dyDescent="0.2">
      <c r="A33" s="20" t="s">
        <v>57</v>
      </c>
      <c r="B33" s="21"/>
      <c r="C33" s="21"/>
      <c r="D33" s="21"/>
      <c r="E33" s="22"/>
      <c r="F33" s="23"/>
      <c r="G33" s="22"/>
    </row>
    <row r="34" spans="1:9" x14ac:dyDescent="0.2">
      <c r="A34" s="21" t="s">
        <v>963</v>
      </c>
      <c r="B34" s="21" t="s">
        <v>964</v>
      </c>
      <c r="C34" s="21" t="s">
        <v>65</v>
      </c>
      <c r="D34" s="24">
        <v>20000000</v>
      </c>
      <c r="E34" s="22">
        <v>19570.400000000001</v>
      </c>
      <c r="F34" s="23">
        <v>14.935669798267201</v>
      </c>
      <c r="G34" s="22">
        <v>6.9073000000000002</v>
      </c>
    </row>
    <row r="35" spans="1:9" x14ac:dyDescent="0.2">
      <c r="A35" s="21" t="s">
        <v>965</v>
      </c>
      <c r="B35" s="21" t="s">
        <v>966</v>
      </c>
      <c r="C35" s="21" t="s">
        <v>65</v>
      </c>
      <c r="D35" s="24">
        <v>8000000</v>
      </c>
      <c r="E35" s="22">
        <v>7785.8559999999998</v>
      </c>
      <c r="F35" s="23">
        <v>5.9419824997372404</v>
      </c>
      <c r="G35" s="22">
        <v>6.9715999999999996</v>
      </c>
    </row>
    <row r="36" spans="1:9" x14ac:dyDescent="0.2">
      <c r="A36" s="20" t="s">
        <v>25</v>
      </c>
      <c r="B36" s="20"/>
      <c r="C36" s="20"/>
      <c r="D36" s="20"/>
      <c r="E36" s="25">
        <f>SUM(E33:E35)</f>
        <v>27356.256000000001</v>
      </c>
      <c r="F36" s="26">
        <f>SUM(F33:F35)</f>
        <v>20.877652298004442</v>
      </c>
      <c r="G36" s="25"/>
      <c r="H36" s="14"/>
      <c r="I36" s="14"/>
    </row>
    <row r="37" spans="1:9" x14ac:dyDescent="0.2">
      <c r="A37" s="21"/>
      <c r="B37" s="21"/>
      <c r="C37" s="21"/>
      <c r="D37" s="21"/>
      <c r="E37" s="22"/>
      <c r="F37" s="23"/>
      <c r="G37" s="22"/>
    </row>
    <row r="38" spans="1:9" x14ac:dyDescent="0.2">
      <c r="A38" s="20" t="s">
        <v>26</v>
      </c>
      <c r="B38" s="20"/>
      <c r="C38" s="20"/>
      <c r="D38" s="20"/>
      <c r="E38" s="25">
        <f>E20+E31+E36</f>
        <v>129088.95699999999</v>
      </c>
      <c r="F38" s="26">
        <f>F20+F31+F36</f>
        <v>98.517661179879639</v>
      </c>
      <c r="G38" s="25"/>
      <c r="H38" s="14"/>
      <c r="I38" s="14"/>
    </row>
    <row r="39" spans="1:9" x14ac:dyDescent="0.2">
      <c r="A39" s="20"/>
      <c r="B39" s="20"/>
      <c r="C39" s="20"/>
      <c r="D39" s="20"/>
      <c r="E39" s="25"/>
      <c r="F39" s="26"/>
      <c r="G39" s="25"/>
      <c r="H39" s="14"/>
      <c r="I39" s="14"/>
    </row>
    <row r="40" spans="1:9" x14ac:dyDescent="0.2">
      <c r="A40" s="20" t="s">
        <v>28</v>
      </c>
      <c r="B40" s="20"/>
      <c r="C40" s="20"/>
      <c r="D40" s="20"/>
      <c r="E40" s="25">
        <f>E42-(E20+E31+E36)</f>
        <v>1942.3275981000043</v>
      </c>
      <c r="F40" s="26">
        <f>F42-(F20+F31+F36)</f>
        <v>1.4823388201203613</v>
      </c>
      <c r="G40" s="25"/>
      <c r="H40" s="14"/>
      <c r="I40" s="14"/>
    </row>
    <row r="41" spans="1:9" x14ac:dyDescent="0.2">
      <c r="A41" s="20"/>
      <c r="B41" s="20"/>
      <c r="C41" s="20"/>
      <c r="D41" s="20"/>
      <c r="E41" s="25"/>
      <c r="F41" s="26"/>
      <c r="G41" s="25"/>
      <c r="H41" s="14"/>
      <c r="I41" s="14"/>
    </row>
    <row r="42" spans="1:9" x14ac:dyDescent="0.2">
      <c r="A42" s="27" t="s">
        <v>27</v>
      </c>
      <c r="B42" s="27"/>
      <c r="C42" s="27"/>
      <c r="D42" s="27"/>
      <c r="E42" s="28">
        <v>131031.2845981</v>
      </c>
      <c r="F42" s="29">
        <v>100</v>
      </c>
      <c r="G42" s="28"/>
      <c r="H42" s="14"/>
      <c r="I42" s="14"/>
    </row>
    <row r="44" spans="1:9" x14ac:dyDescent="0.2">
      <c r="A44" s="14" t="s">
        <v>58</v>
      </c>
    </row>
    <row r="45" spans="1:9" x14ac:dyDescent="0.2">
      <c r="A45" s="14" t="s">
        <v>30</v>
      </c>
    </row>
    <row r="47" spans="1:9" x14ac:dyDescent="0.2">
      <c r="A47" s="14" t="s">
        <v>31</v>
      </c>
    </row>
    <row r="48" spans="1:9" x14ac:dyDescent="0.2">
      <c r="A48" s="14" t="s">
        <v>32</v>
      </c>
    </row>
    <row r="49" spans="1:4" x14ac:dyDescent="0.2">
      <c r="A49" s="14" t="s">
        <v>33</v>
      </c>
      <c r="B49" s="14"/>
      <c r="C49" s="30" t="s">
        <v>34</v>
      </c>
      <c r="D49" s="14" t="s">
        <v>845</v>
      </c>
    </row>
    <row r="50" spans="1:4" x14ac:dyDescent="0.2">
      <c r="A50" s="7" t="s">
        <v>967</v>
      </c>
      <c r="C50" s="31">
        <v>42.497300000000003</v>
      </c>
      <c r="D50" s="31">
        <v>44.042700000000004</v>
      </c>
    </row>
    <row r="51" spans="1:4" x14ac:dyDescent="0.2">
      <c r="A51" s="7" t="s">
        <v>968</v>
      </c>
      <c r="C51" s="31">
        <v>10.0457</v>
      </c>
      <c r="D51" s="31">
        <v>10.0474</v>
      </c>
    </row>
    <row r="52" spans="1:4" x14ac:dyDescent="0.2">
      <c r="A52" s="7" t="s">
        <v>969</v>
      </c>
      <c r="C52" s="31">
        <v>10.2545</v>
      </c>
      <c r="D52" s="31">
        <v>10.322800000000001</v>
      </c>
    </row>
    <row r="53" spans="1:4" x14ac:dyDescent="0.2">
      <c r="A53" s="7" t="s">
        <v>970</v>
      </c>
      <c r="C53" s="31">
        <v>10.474</v>
      </c>
      <c r="D53" s="31">
        <v>10.6127</v>
      </c>
    </row>
    <row r="54" spans="1:4" x14ac:dyDescent="0.2">
      <c r="A54" s="7" t="s">
        <v>971</v>
      </c>
      <c r="C54" s="31">
        <v>43.758600000000001</v>
      </c>
      <c r="D54" s="31">
        <v>45.386200000000002</v>
      </c>
    </row>
    <row r="55" spans="1:4" x14ac:dyDescent="0.2">
      <c r="A55" s="7" t="s">
        <v>972</v>
      </c>
      <c r="C55" s="31">
        <v>10.0571</v>
      </c>
      <c r="D55" s="31">
        <v>10.0588</v>
      </c>
    </row>
    <row r="56" spans="1:4" x14ac:dyDescent="0.2">
      <c r="A56" s="7" t="s">
        <v>973</v>
      </c>
      <c r="C56" s="31">
        <v>10.666600000000001</v>
      </c>
      <c r="D56" s="31">
        <v>10.7582</v>
      </c>
    </row>
    <row r="57" spans="1:4" x14ac:dyDescent="0.2">
      <c r="A57" s="7" t="s">
        <v>974</v>
      </c>
      <c r="C57" s="31">
        <v>10.9419</v>
      </c>
      <c r="D57" s="31">
        <v>11.106199999999999</v>
      </c>
    </row>
    <row r="58" spans="1:4" x14ac:dyDescent="0.2">
      <c r="C58" s="31"/>
      <c r="D58" s="31"/>
    </row>
    <row r="59" spans="1:4" x14ac:dyDescent="0.2">
      <c r="A59" s="57" t="s">
        <v>1329</v>
      </c>
      <c r="C59" s="31"/>
      <c r="D59" s="31"/>
    </row>
    <row r="61" spans="1:4" x14ac:dyDescent="0.2">
      <c r="A61" s="14" t="s">
        <v>36</v>
      </c>
    </row>
    <row r="62" spans="1:4" x14ac:dyDescent="0.2">
      <c r="A62" s="112" t="s">
        <v>59</v>
      </c>
      <c r="B62" s="113"/>
      <c r="C62" s="35" t="s">
        <v>60</v>
      </c>
    </row>
    <row r="63" spans="1:4" x14ac:dyDescent="0.2">
      <c r="A63" s="108" t="s">
        <v>968</v>
      </c>
      <c r="B63" s="109"/>
      <c r="C63" s="36">
        <v>0.35730455999999999</v>
      </c>
    </row>
    <row r="64" spans="1:4" x14ac:dyDescent="0.2">
      <c r="A64" s="108" t="s">
        <v>969</v>
      </c>
      <c r="B64" s="109"/>
      <c r="C64" s="36">
        <v>0.3</v>
      </c>
    </row>
    <row r="65" spans="1:5" x14ac:dyDescent="0.2">
      <c r="A65" s="108" t="s">
        <v>970</v>
      </c>
      <c r="B65" s="109"/>
      <c r="C65" s="36">
        <v>0.24</v>
      </c>
    </row>
    <row r="66" spans="1:5" x14ac:dyDescent="0.2">
      <c r="A66" s="108" t="s">
        <v>972</v>
      </c>
      <c r="B66" s="109"/>
      <c r="C66" s="36">
        <v>0.36546914000000003</v>
      </c>
    </row>
    <row r="67" spans="1:5" x14ac:dyDescent="0.2">
      <c r="A67" s="108" t="s">
        <v>973</v>
      </c>
      <c r="B67" s="109"/>
      <c r="C67" s="36">
        <v>0.3</v>
      </c>
    </row>
    <row r="68" spans="1:5" x14ac:dyDescent="0.2">
      <c r="A68" s="108" t="s">
        <v>974</v>
      </c>
      <c r="B68" s="109"/>
      <c r="C68" s="36">
        <v>0.24</v>
      </c>
    </row>
    <row r="69" spans="1:5" x14ac:dyDescent="0.2">
      <c r="A69" s="7" t="s">
        <v>61</v>
      </c>
    </row>
    <row r="70" spans="1:5" x14ac:dyDescent="0.2">
      <c r="A70" s="7" t="s">
        <v>35</v>
      </c>
    </row>
    <row r="72" spans="1:5" x14ac:dyDescent="0.2">
      <c r="A72" s="14" t="s">
        <v>918</v>
      </c>
      <c r="D72" s="33">
        <v>0.36002964994697401</v>
      </c>
      <c r="E72" s="10" t="s">
        <v>39</v>
      </c>
    </row>
    <row r="74" spans="1:5" x14ac:dyDescent="0.2">
      <c r="A74" s="14" t="s">
        <v>839</v>
      </c>
      <c r="D74" s="30" t="s">
        <v>37</v>
      </c>
    </row>
    <row r="76" spans="1:5" x14ac:dyDescent="0.2">
      <c r="A76" s="14" t="s">
        <v>919</v>
      </c>
    </row>
    <row r="77" spans="1:5" x14ac:dyDescent="0.2">
      <c r="A77" s="14"/>
    </row>
    <row r="78" spans="1:5" x14ac:dyDescent="0.2">
      <c r="A78" s="51" t="s">
        <v>808</v>
      </c>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1" t="s">
        <v>975</v>
      </c>
    </row>
    <row r="93" spans="1:1" x14ac:dyDescent="0.2">
      <c r="A93" s="53"/>
    </row>
    <row r="94" spans="1:1" x14ac:dyDescent="0.2">
      <c r="A94" s="51" t="s">
        <v>976</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14" t="s">
        <v>977</v>
      </c>
    </row>
    <row r="110" spans="1:1" x14ac:dyDescent="0.2">
      <c r="A110" s="51" t="s">
        <v>978</v>
      </c>
    </row>
    <row r="124" spans="1:1" x14ac:dyDescent="0.2">
      <c r="A124" s="14" t="s">
        <v>1330</v>
      </c>
    </row>
  </sheetData>
  <mergeCells count="8">
    <mergeCell ref="A67:B67"/>
    <mergeCell ref="A68:B68"/>
    <mergeCell ref="A1:G1"/>
    <mergeCell ref="A62:B62"/>
    <mergeCell ref="A63:B63"/>
    <mergeCell ref="A64:B64"/>
    <mergeCell ref="A65:B65"/>
    <mergeCell ref="A66:B66"/>
  </mergeCells>
  <conditionalFormatting sqref="F2:F3 F5:F65536">
    <cfRule type="cellIs" dxfId="64" priority="1" stopIfTrue="1" operator="between">
      <formula>0.009</formula>
      <formula>-0.009</formula>
    </cfRule>
  </conditionalFormatting>
  <pageMargins left="0.7" right="0.7" top="0.75" bottom="0.75" header="0.3" footer="0.3"/>
  <pageSetup paperSize="9" scale="48"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9"/>
  <sheetViews>
    <sheetView view="pageBreakPreview" zoomScaleNormal="100" zoomScaleSheetLayoutView="100" workbookViewId="0">
      <selection sqref="A1:E1"/>
    </sheetView>
  </sheetViews>
  <sheetFormatPr defaultColWidth="9.109375" defaultRowHeight="10.199999999999999" x14ac:dyDescent="0.2"/>
  <cols>
    <col min="1" max="1" width="37.5546875" style="7" bestFit="1" customWidth="1"/>
    <col min="2" max="2" width="65" style="7" customWidth="1"/>
    <col min="3" max="3" width="24.6640625" style="7" bestFit="1" customWidth="1"/>
    <col min="4" max="4" width="15.44140625" style="7" bestFit="1" customWidth="1"/>
    <col min="5" max="5" width="13.5546875" style="10" customWidth="1"/>
    <col min="6" max="16384" width="9.109375" style="7"/>
  </cols>
  <sheetData>
    <row r="1" spans="1:8" s="1" customFormat="1" ht="15" customHeight="1" x14ac:dyDescent="0.2">
      <c r="A1" s="110" t="s">
        <v>847</v>
      </c>
      <c r="B1" s="111"/>
      <c r="C1" s="111"/>
      <c r="D1" s="111"/>
      <c r="E1" s="111"/>
    </row>
    <row r="2" spans="1:8" s="1" customFormat="1" ht="11.4" x14ac:dyDescent="0.2">
      <c r="E2" s="5"/>
    </row>
    <row r="3" spans="1:8" s="1" customFormat="1" ht="12" x14ac:dyDescent="0.2">
      <c r="A3" s="8" t="s">
        <v>7</v>
      </c>
      <c r="B3" s="2"/>
      <c r="C3" s="3"/>
      <c r="D3" s="3"/>
      <c r="E3" s="4"/>
    </row>
    <row r="4" spans="1:8" s="1" customFormat="1" ht="40.799999999999997" x14ac:dyDescent="0.2">
      <c r="A4" s="6" t="s">
        <v>2</v>
      </c>
      <c r="B4" s="6" t="s">
        <v>0</v>
      </c>
      <c r="C4" s="13" t="s">
        <v>1</v>
      </c>
      <c r="D4" s="54" t="s">
        <v>6</v>
      </c>
      <c r="E4" s="12" t="s">
        <v>3</v>
      </c>
    </row>
    <row r="5" spans="1:8" x14ac:dyDescent="0.2">
      <c r="A5" s="16" t="s">
        <v>789</v>
      </c>
      <c r="B5" s="17"/>
      <c r="C5" s="17"/>
      <c r="D5" s="18"/>
      <c r="E5" s="19"/>
    </row>
    <row r="6" spans="1:8" x14ac:dyDescent="0.2">
      <c r="A6" s="21" t="s">
        <v>803</v>
      </c>
      <c r="B6" s="56" t="s">
        <v>802</v>
      </c>
      <c r="C6" s="24">
        <v>4649802.74</v>
      </c>
      <c r="D6" s="22">
        <v>59973.895059199996</v>
      </c>
      <c r="E6" s="23">
        <v>48.991003256285502</v>
      </c>
    </row>
    <row r="7" spans="1:8" x14ac:dyDescent="0.2">
      <c r="A7" s="21" t="s">
        <v>795</v>
      </c>
      <c r="B7" s="56" t="s">
        <v>836</v>
      </c>
      <c r="C7" s="24">
        <v>50832490.296999998</v>
      </c>
      <c r="D7" s="22">
        <v>28782.321823499999</v>
      </c>
      <c r="E7" s="23">
        <v>23.511476464663001</v>
      </c>
    </row>
    <row r="8" spans="1:8" x14ac:dyDescent="0.2">
      <c r="A8" s="21" t="s">
        <v>794</v>
      </c>
      <c r="B8" s="56" t="s">
        <v>837</v>
      </c>
      <c r="C8" s="24">
        <v>96803344.209000006</v>
      </c>
      <c r="D8" s="22">
        <v>28609.163544200001</v>
      </c>
      <c r="E8" s="23">
        <v>23.370028292642999</v>
      </c>
    </row>
    <row r="9" spans="1:8" ht="20.399999999999999" x14ac:dyDescent="0.2">
      <c r="A9" s="21" t="s">
        <v>797</v>
      </c>
      <c r="B9" s="56" t="s">
        <v>796</v>
      </c>
      <c r="C9" s="24">
        <v>1210.933</v>
      </c>
      <c r="D9" s="22">
        <v>31.294564099999999</v>
      </c>
      <c r="E9" s="23">
        <v>2.55636571580647E-2</v>
      </c>
    </row>
    <row r="10" spans="1:8" ht="20.399999999999999" x14ac:dyDescent="0.2">
      <c r="A10" s="21" t="s">
        <v>805</v>
      </c>
      <c r="B10" s="56" t="s">
        <v>804</v>
      </c>
      <c r="C10" s="24">
        <v>1483902.88</v>
      </c>
      <c r="D10" s="22">
        <v>0</v>
      </c>
      <c r="E10" s="22">
        <v>0</v>
      </c>
    </row>
    <row r="11" spans="1:8" ht="20.399999999999999" x14ac:dyDescent="0.2">
      <c r="A11" s="21" t="s">
        <v>801</v>
      </c>
      <c r="B11" s="56" t="s">
        <v>800</v>
      </c>
      <c r="C11" s="24">
        <v>1370528.45</v>
      </c>
      <c r="D11" s="22">
        <v>0</v>
      </c>
      <c r="E11" s="22">
        <v>0</v>
      </c>
    </row>
    <row r="12" spans="1:8" x14ac:dyDescent="0.2">
      <c r="A12" s="20" t="s">
        <v>25</v>
      </c>
      <c r="B12" s="20"/>
      <c r="C12" s="20"/>
      <c r="D12" s="25">
        <f>SUM(D6:D11)</f>
        <v>117396.67499099999</v>
      </c>
      <c r="E12" s="26">
        <f>SUM(E6:E11)</f>
        <v>95.898071670749559</v>
      </c>
      <c r="F12" s="14"/>
      <c r="G12" s="14"/>
      <c r="H12" s="14"/>
    </row>
    <row r="13" spans="1:8" x14ac:dyDescent="0.2">
      <c r="A13" s="21"/>
      <c r="B13" s="21"/>
      <c r="C13" s="21"/>
      <c r="D13" s="22"/>
      <c r="E13" s="23"/>
    </row>
    <row r="14" spans="1:8" x14ac:dyDescent="0.2">
      <c r="A14" s="20" t="s">
        <v>26</v>
      </c>
      <c r="B14" s="20"/>
      <c r="C14" s="20"/>
      <c r="D14" s="25">
        <f>D12</f>
        <v>117396.67499099999</v>
      </c>
      <c r="E14" s="26">
        <f>E12</f>
        <v>95.898071670749559</v>
      </c>
      <c r="F14" s="14"/>
      <c r="G14" s="14"/>
      <c r="H14" s="14"/>
    </row>
    <row r="15" spans="1:8" x14ac:dyDescent="0.2">
      <c r="A15" s="20"/>
      <c r="B15" s="20"/>
      <c r="C15" s="20"/>
      <c r="D15" s="25"/>
      <c r="E15" s="26"/>
      <c r="F15" s="14"/>
      <c r="G15" s="14"/>
      <c r="H15" s="14"/>
    </row>
    <row r="16" spans="1:8" x14ac:dyDescent="0.2">
      <c r="A16" s="20" t="s">
        <v>28</v>
      </c>
      <c r="B16" s="20"/>
      <c r="C16" s="20"/>
      <c r="D16" s="25">
        <f>D18-(D12)</f>
        <v>5021.5060482000117</v>
      </c>
      <c r="E16" s="26">
        <f>E18-(E12)</f>
        <v>4.1019283292504412</v>
      </c>
      <c r="F16" s="14"/>
      <c r="G16" s="14"/>
      <c r="H16" s="14"/>
    </row>
    <row r="17" spans="1:8" x14ac:dyDescent="0.2">
      <c r="A17" s="20"/>
      <c r="B17" s="20"/>
      <c r="C17" s="20"/>
      <c r="D17" s="25"/>
      <c r="E17" s="26"/>
      <c r="F17" s="14"/>
      <c r="G17" s="14"/>
      <c r="H17" s="14"/>
    </row>
    <row r="18" spans="1:8" x14ac:dyDescent="0.2">
      <c r="A18" s="27" t="s">
        <v>27</v>
      </c>
      <c r="B18" s="27"/>
      <c r="C18" s="27"/>
      <c r="D18" s="28">
        <v>122418.1810392</v>
      </c>
      <c r="E18" s="29">
        <v>100</v>
      </c>
      <c r="F18" s="14"/>
      <c r="G18" s="14"/>
      <c r="H18" s="14"/>
    </row>
    <row r="19" spans="1:8" x14ac:dyDescent="0.2">
      <c r="D19" s="10"/>
      <c r="E19" s="15"/>
    </row>
    <row r="20" spans="1:8" x14ac:dyDescent="0.2">
      <c r="A20" s="14" t="s">
        <v>42</v>
      </c>
    </row>
    <row r="21" spans="1:8" ht="14.4" x14ac:dyDescent="0.3">
      <c r="A21" s="114" t="s">
        <v>838</v>
      </c>
      <c r="B21" s="115"/>
      <c r="C21" s="115"/>
      <c r="D21" s="115"/>
      <c r="E21" s="115"/>
    </row>
    <row r="23" spans="1:8" x14ac:dyDescent="0.2">
      <c r="A23" s="14" t="s">
        <v>31</v>
      </c>
    </row>
    <row r="24" spans="1:8" x14ac:dyDescent="0.2">
      <c r="A24" s="14" t="s">
        <v>32</v>
      </c>
    </row>
    <row r="25" spans="1:8" x14ac:dyDescent="0.2">
      <c r="A25" s="14" t="s">
        <v>33</v>
      </c>
      <c r="B25" s="14"/>
      <c r="C25" s="30" t="s">
        <v>34</v>
      </c>
      <c r="D25" s="14" t="s">
        <v>845</v>
      </c>
    </row>
    <row r="26" spans="1:8" x14ac:dyDescent="0.2">
      <c r="A26" s="7" t="s">
        <v>69</v>
      </c>
      <c r="C26" s="31">
        <v>114.11790000000001</v>
      </c>
      <c r="D26" s="31">
        <v>132.13560000000001</v>
      </c>
    </row>
    <row r="27" spans="1:8" x14ac:dyDescent="0.2">
      <c r="A27" s="7" t="s">
        <v>77</v>
      </c>
      <c r="C27" s="31">
        <v>35.962400000000002</v>
      </c>
      <c r="D27" s="31">
        <v>40.095999999999997</v>
      </c>
    </row>
    <row r="28" spans="1:8" x14ac:dyDescent="0.2">
      <c r="A28" s="7" t="s">
        <v>70</v>
      </c>
      <c r="C28" s="31">
        <v>126.3218</v>
      </c>
      <c r="D28" s="31">
        <v>146.9359</v>
      </c>
    </row>
    <row r="29" spans="1:8" x14ac:dyDescent="0.2">
      <c r="A29" s="7" t="s">
        <v>78</v>
      </c>
      <c r="C29" s="31">
        <v>41.814</v>
      </c>
      <c r="D29" s="31">
        <v>46.753700000000002</v>
      </c>
    </row>
    <row r="30" spans="1:8" x14ac:dyDescent="0.2">
      <c r="C30" s="31"/>
      <c r="D30" s="31"/>
    </row>
    <row r="31" spans="1:8" x14ac:dyDescent="0.2">
      <c r="A31" s="7" t="s">
        <v>1329</v>
      </c>
      <c r="C31" s="31"/>
      <c r="D31" s="31"/>
    </row>
    <row r="33" spans="1:4" x14ac:dyDescent="0.2">
      <c r="A33" s="14" t="s">
        <v>36</v>
      </c>
    </row>
    <row r="34" spans="1:4" x14ac:dyDescent="0.2">
      <c r="A34" s="112" t="s">
        <v>59</v>
      </c>
      <c r="B34" s="113"/>
      <c r="C34" s="35" t="s">
        <v>60</v>
      </c>
    </row>
    <row r="35" spans="1:4" x14ac:dyDescent="0.2">
      <c r="A35" s="108" t="s">
        <v>77</v>
      </c>
      <c r="B35" s="109"/>
      <c r="C35" s="36">
        <v>1.4</v>
      </c>
    </row>
    <row r="36" spans="1:4" x14ac:dyDescent="0.2">
      <c r="A36" s="108" t="s">
        <v>78</v>
      </c>
      <c r="B36" s="109"/>
      <c r="C36" s="36">
        <v>1.7</v>
      </c>
    </row>
    <row r="37" spans="1:4" x14ac:dyDescent="0.2">
      <c r="A37" s="7" t="s">
        <v>61</v>
      </c>
    </row>
    <row r="38" spans="1:4" x14ac:dyDescent="0.2">
      <c r="A38" s="7" t="s">
        <v>35</v>
      </c>
    </row>
    <row r="40" spans="1:4" x14ac:dyDescent="0.2">
      <c r="A40" s="14" t="s">
        <v>38</v>
      </c>
      <c r="D40" s="32">
        <v>0.13201964380521899</v>
      </c>
    </row>
    <row r="42" spans="1:4" x14ac:dyDescent="0.2">
      <c r="A42" s="117" t="s">
        <v>839</v>
      </c>
      <c r="B42" s="117"/>
      <c r="C42" s="117"/>
      <c r="D42" s="30" t="s">
        <v>37</v>
      </c>
    </row>
    <row r="43" spans="1:4" x14ac:dyDescent="0.2">
      <c r="A43" s="7" t="s">
        <v>840</v>
      </c>
      <c r="B43" s="95"/>
      <c r="C43" s="95"/>
      <c r="D43" s="30"/>
    </row>
    <row r="44" spans="1:4" x14ac:dyDescent="0.2">
      <c r="A44" s="97" t="s">
        <v>1331</v>
      </c>
    </row>
    <row r="45" spans="1:4" x14ac:dyDescent="0.2">
      <c r="A45" s="14" t="s">
        <v>818</v>
      </c>
    </row>
    <row r="46" spans="1:4" x14ac:dyDescent="0.2">
      <c r="A46" s="50"/>
    </row>
    <row r="47" spans="1:4" x14ac:dyDescent="0.2">
      <c r="A47" s="51" t="s">
        <v>808</v>
      </c>
    </row>
    <row r="48" spans="1:4" x14ac:dyDescent="0.2">
      <c r="A48" s="52"/>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1" t="s">
        <v>833</v>
      </c>
    </row>
    <row r="62" spans="1:1" x14ac:dyDescent="0.2">
      <c r="A62" s="53"/>
    </row>
    <row r="63" spans="1:1" x14ac:dyDescent="0.2">
      <c r="A63" s="51" t="s">
        <v>809</v>
      </c>
    </row>
    <row r="64" spans="1:1" x14ac:dyDescent="0.2">
      <c r="A64" s="53"/>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119" t="s">
        <v>1282</v>
      </c>
      <c r="B77" s="119"/>
      <c r="C77" s="119"/>
      <c r="D77" s="119"/>
      <c r="E77" s="119"/>
    </row>
    <row r="79" spans="1:5" x14ac:dyDescent="0.2">
      <c r="A79" s="117"/>
      <c r="B79" s="117"/>
      <c r="C79" s="117"/>
      <c r="D79" s="117"/>
      <c r="E79" s="117"/>
    </row>
  </sheetData>
  <mergeCells count="8">
    <mergeCell ref="A79:E79"/>
    <mergeCell ref="A21:E21"/>
    <mergeCell ref="A42:C42"/>
    <mergeCell ref="A1:E1"/>
    <mergeCell ref="A34:B34"/>
    <mergeCell ref="A35:B35"/>
    <mergeCell ref="A36:B36"/>
    <mergeCell ref="A77:E77"/>
  </mergeCells>
  <conditionalFormatting sqref="E5:E9 E12:E19">
    <cfRule type="cellIs" dxfId="21" priority="1" stopIfTrue="1" operator="between">
      <formula>0.009</formula>
      <formula>-0.009</formula>
    </cfRule>
  </conditionalFormatting>
  <hyperlinks>
    <hyperlink ref="A44" r:id="rId1" display="https://www.franklintempletonindia.com/download/en-in/valuation-policy/ee8ce7df-6410-446d-bc57-5a42ff392c2a/Fair-Valuation-Fund-of-Funds-August-8-2022-en-in.pdf" xr:uid="{E62B224B-505D-4FC8-A1D9-E6D351647B83}"/>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00"/>
  <sheetViews>
    <sheetView view="pageBreakPreview" zoomScaleNormal="100" zoomScaleSheetLayoutView="100" workbookViewId="0">
      <selection sqref="A1:G1"/>
    </sheetView>
  </sheetViews>
  <sheetFormatPr defaultColWidth="9.33203125" defaultRowHeight="10.199999999999999" x14ac:dyDescent="0.2"/>
  <cols>
    <col min="1" max="1" width="38.6640625" style="7" bestFit="1" customWidth="1"/>
    <col min="2" max="2" width="60" style="7" customWidth="1"/>
    <col min="3" max="3" width="15.33203125" style="7" bestFit="1" customWidth="1"/>
    <col min="4" max="4" width="14.6640625" style="7" bestFit="1" customWidth="1"/>
    <col min="5" max="5" width="25.88671875" style="10" customWidth="1"/>
    <col min="6" max="6" width="13.5546875" style="11" bestFit="1" customWidth="1"/>
    <col min="7" max="7" width="11" style="10" customWidth="1"/>
    <col min="8" max="8" width="9.33203125" style="7"/>
    <col min="9" max="13" width="9.33203125" style="7" customWidth="1"/>
    <col min="14" max="16384" width="9.33203125" style="7"/>
  </cols>
  <sheetData>
    <row r="1" spans="1:9" s="1" customFormat="1" ht="15" customHeight="1" x14ac:dyDescent="0.2">
      <c r="A1" s="110" t="s">
        <v>1103</v>
      </c>
      <c r="B1" s="111"/>
      <c r="C1" s="111"/>
      <c r="D1" s="111"/>
      <c r="E1" s="111"/>
      <c r="F1" s="111"/>
      <c r="G1" s="111"/>
    </row>
    <row r="2" spans="1:9" s="1" customFormat="1" ht="12" x14ac:dyDescent="0.25">
      <c r="A2" s="34" t="s">
        <v>1092</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1104</v>
      </c>
      <c r="D4" s="13" t="s">
        <v>1</v>
      </c>
      <c r="E4" s="54" t="s">
        <v>6</v>
      </c>
      <c r="F4" s="12" t="s">
        <v>3</v>
      </c>
      <c r="G4" s="12" t="s">
        <v>5</v>
      </c>
    </row>
    <row r="5" spans="1:9" x14ac:dyDescent="0.2">
      <c r="A5" s="16" t="s">
        <v>24</v>
      </c>
      <c r="B5" s="17"/>
      <c r="C5" s="17"/>
      <c r="D5" s="17"/>
      <c r="E5" s="18"/>
      <c r="F5" s="19"/>
      <c r="G5" s="18"/>
    </row>
    <row r="6" spans="1:9" x14ac:dyDescent="0.2">
      <c r="A6" s="20" t="s">
        <v>1105</v>
      </c>
      <c r="B6" s="21"/>
      <c r="C6" s="21"/>
      <c r="D6" s="21"/>
      <c r="E6" s="22"/>
      <c r="F6" s="23"/>
      <c r="G6" s="22"/>
    </row>
    <row r="7" spans="1:9" x14ac:dyDescent="0.2">
      <c r="A7" s="21" t="s">
        <v>1106</v>
      </c>
      <c r="B7" s="21" t="s">
        <v>1107</v>
      </c>
      <c r="C7" s="21" t="s">
        <v>1108</v>
      </c>
      <c r="D7" s="24">
        <v>250</v>
      </c>
      <c r="E7" s="22">
        <v>0</v>
      </c>
      <c r="F7" s="22">
        <v>0</v>
      </c>
      <c r="G7" s="22">
        <v>0</v>
      </c>
    </row>
    <row r="8" spans="1:9" x14ac:dyDescent="0.2">
      <c r="A8" s="21" t="s">
        <v>1109</v>
      </c>
      <c r="B8" s="21" t="s">
        <v>1110</v>
      </c>
      <c r="C8" s="21" t="s">
        <v>1108</v>
      </c>
      <c r="D8" s="24">
        <v>250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27</v>
      </c>
      <c r="B15" s="27"/>
      <c r="C15" s="27"/>
      <c r="D15" s="27"/>
      <c r="E15" s="28">
        <v>0</v>
      </c>
      <c r="F15" s="28">
        <v>0</v>
      </c>
      <c r="G15" s="28"/>
      <c r="H15" s="14"/>
      <c r="I15" s="14"/>
    </row>
    <row r="17" spans="1:7" x14ac:dyDescent="0.2">
      <c r="A17" s="14" t="s">
        <v>30</v>
      </c>
    </row>
    <row r="18" spans="1:7" x14ac:dyDescent="0.2">
      <c r="A18" s="14" t="s">
        <v>1111</v>
      </c>
    </row>
    <row r="19" spans="1:7" ht="30.75" customHeight="1" x14ac:dyDescent="0.2">
      <c r="A19" s="120" t="s">
        <v>1112</v>
      </c>
      <c r="B19" s="121"/>
      <c r="C19" s="121"/>
      <c r="D19" s="121"/>
      <c r="E19" s="121"/>
      <c r="F19" s="121"/>
      <c r="G19" s="121"/>
    </row>
    <row r="21" spans="1:7" x14ac:dyDescent="0.2">
      <c r="A21" s="14" t="s">
        <v>31</v>
      </c>
    </row>
    <row r="22" spans="1:7" x14ac:dyDescent="0.2">
      <c r="A22" s="14" t="s">
        <v>32</v>
      </c>
    </row>
    <row r="23" spans="1:7" x14ac:dyDescent="0.2">
      <c r="A23" s="14" t="s">
        <v>33</v>
      </c>
      <c r="B23" s="14"/>
      <c r="C23" s="14" t="s">
        <v>1113</v>
      </c>
      <c r="D23" s="30" t="s">
        <v>1313</v>
      </c>
      <c r="E23" s="30"/>
    </row>
    <row r="24" spans="1:7" x14ac:dyDescent="0.2">
      <c r="A24" s="7" t="s">
        <v>69</v>
      </c>
      <c r="C24" s="31">
        <v>94.787999999999997</v>
      </c>
      <c r="D24" s="63" t="s">
        <v>1114</v>
      </c>
      <c r="E24" s="63"/>
    </row>
    <row r="25" spans="1:7" x14ac:dyDescent="0.2">
      <c r="A25" s="7" t="s">
        <v>77</v>
      </c>
      <c r="C25" s="31">
        <v>15.6675</v>
      </c>
      <c r="D25" s="63" t="s">
        <v>1114</v>
      </c>
      <c r="E25" s="63"/>
    </row>
    <row r="26" spans="1:7" x14ac:dyDescent="0.2">
      <c r="A26" s="7" t="s">
        <v>70</v>
      </c>
      <c r="C26" s="31">
        <v>84.032899999999998</v>
      </c>
      <c r="D26" s="63" t="s">
        <v>1114</v>
      </c>
      <c r="E26" s="63"/>
    </row>
    <row r="27" spans="1:7" x14ac:dyDescent="0.2">
      <c r="A27" s="7" t="s">
        <v>78</v>
      </c>
      <c r="C27" s="31">
        <v>14.163500000000001</v>
      </c>
      <c r="D27" s="63" t="s">
        <v>1114</v>
      </c>
      <c r="E27" s="63"/>
    </row>
    <row r="29" spans="1:7" x14ac:dyDescent="0.2">
      <c r="A29" s="7" t="s">
        <v>35</v>
      </c>
    </row>
    <row r="30" spans="1:7" x14ac:dyDescent="0.2">
      <c r="A30" s="7" t="s">
        <v>1115</v>
      </c>
    </row>
    <row r="32" spans="1:7" x14ac:dyDescent="0.2">
      <c r="A32" s="14" t="s">
        <v>36</v>
      </c>
      <c r="D32" s="30" t="s">
        <v>37</v>
      </c>
    </row>
    <row r="34" spans="1:5" x14ac:dyDescent="0.2">
      <c r="A34" s="14" t="s">
        <v>918</v>
      </c>
      <c r="D34" s="64" t="s">
        <v>1114</v>
      </c>
    </row>
    <row r="35" spans="1:5" x14ac:dyDescent="0.2">
      <c r="A35" s="7" t="s">
        <v>1116</v>
      </c>
      <c r="D35" s="33"/>
    </row>
    <row r="36" spans="1:5" x14ac:dyDescent="0.2">
      <c r="D36" s="33"/>
    </row>
    <row r="37" spans="1:5" x14ac:dyDescent="0.2">
      <c r="A37" s="14" t="s">
        <v>839</v>
      </c>
      <c r="D37" s="30" t="s">
        <v>37</v>
      </c>
    </row>
    <row r="39" spans="1:5" x14ac:dyDescent="0.2">
      <c r="A39" s="14" t="s">
        <v>1176</v>
      </c>
    </row>
    <row r="41" spans="1:5" x14ac:dyDescent="0.2">
      <c r="A41" s="7" t="s">
        <v>1180</v>
      </c>
    </row>
    <row r="43" spans="1:5" ht="61.2" x14ac:dyDescent="0.2">
      <c r="A43" s="6" t="s">
        <v>2</v>
      </c>
      <c r="B43" s="76" t="s">
        <v>1211</v>
      </c>
      <c r="C43" s="74" t="s">
        <v>1212</v>
      </c>
      <c r="D43" s="74" t="s">
        <v>1183</v>
      </c>
      <c r="E43" s="74" t="s">
        <v>1184</v>
      </c>
    </row>
    <row r="44" spans="1:5" x14ac:dyDescent="0.2">
      <c r="A44" s="77" t="s">
        <v>1199</v>
      </c>
      <c r="B44" s="77" t="s">
        <v>1200</v>
      </c>
      <c r="C44" s="78">
        <v>0</v>
      </c>
      <c r="D44" s="79">
        <v>0</v>
      </c>
      <c r="E44" s="78">
        <v>1804.072062</v>
      </c>
    </row>
    <row r="45" spans="1:5" x14ac:dyDescent="0.2">
      <c r="A45" s="77" t="s">
        <v>1201</v>
      </c>
      <c r="B45" s="77" t="s">
        <v>1202</v>
      </c>
      <c r="C45" s="78">
        <v>0</v>
      </c>
      <c r="D45" s="79">
        <v>0</v>
      </c>
      <c r="E45" s="78">
        <v>822.32017029999997</v>
      </c>
    </row>
    <row r="46" spans="1:5" x14ac:dyDescent="0.2">
      <c r="A46" s="77" t="s">
        <v>1106</v>
      </c>
      <c r="B46" s="77" t="s">
        <v>1203</v>
      </c>
      <c r="C46" s="78">
        <v>0</v>
      </c>
      <c r="D46" s="79">
        <v>0</v>
      </c>
      <c r="E46" s="78">
        <v>3297.0067275000001</v>
      </c>
    </row>
    <row r="47" spans="1:5" x14ac:dyDescent="0.2">
      <c r="A47" s="77" t="s">
        <v>1204</v>
      </c>
      <c r="B47" s="77" t="s">
        <v>1205</v>
      </c>
      <c r="C47" s="78">
        <v>0</v>
      </c>
      <c r="D47" s="79">
        <v>0</v>
      </c>
      <c r="E47" s="78">
        <v>1270.2519809</v>
      </c>
    </row>
    <row r="48" spans="1:5" x14ac:dyDescent="0.2">
      <c r="A48" s="77" t="s">
        <v>1206</v>
      </c>
      <c r="B48" s="77" t="s">
        <v>1207</v>
      </c>
      <c r="C48" s="78">
        <v>0</v>
      </c>
      <c r="D48" s="79">
        <v>0</v>
      </c>
      <c r="E48" s="78">
        <v>1811.2179514999998</v>
      </c>
    </row>
    <row r="49" spans="1:7" x14ac:dyDescent="0.2">
      <c r="A49" s="77" t="s">
        <v>1208</v>
      </c>
      <c r="B49" s="77" t="s">
        <v>1209</v>
      </c>
      <c r="C49" s="78">
        <v>0</v>
      </c>
      <c r="D49" s="79">
        <v>0</v>
      </c>
      <c r="E49" s="78">
        <v>3211.6333561378042</v>
      </c>
    </row>
    <row r="50" spans="1:7" x14ac:dyDescent="0.2">
      <c r="A50" s="77" t="s">
        <v>1271</v>
      </c>
      <c r="B50" s="77" t="s">
        <v>1270</v>
      </c>
      <c r="C50" s="78">
        <v>0</v>
      </c>
      <c r="D50" s="79">
        <v>0</v>
      </c>
      <c r="E50" s="78">
        <v>8963.0481870000003</v>
      </c>
    </row>
    <row r="52" spans="1:7" x14ac:dyDescent="0.2">
      <c r="A52" s="53" t="s">
        <v>1210</v>
      </c>
      <c r="B52" s="53"/>
      <c r="C52" s="53"/>
      <c r="D52" s="53"/>
      <c r="E52" s="11"/>
    </row>
    <row r="53" spans="1:7" x14ac:dyDescent="0.2">
      <c r="A53" s="53" t="s">
        <v>1179</v>
      </c>
      <c r="B53" s="53"/>
      <c r="C53" s="53"/>
      <c r="D53" s="53"/>
      <c r="E53" s="11"/>
    </row>
    <row r="55" spans="1:7" ht="25.5" customHeight="1" x14ac:dyDescent="0.3">
      <c r="A55" s="122" t="s">
        <v>1213</v>
      </c>
      <c r="B55" s="123"/>
      <c r="C55" s="123"/>
      <c r="D55" s="123"/>
      <c r="E55" s="123"/>
      <c r="F55" s="123"/>
      <c r="G55" s="123"/>
    </row>
    <row r="57" spans="1:7" ht="45.75" customHeight="1" x14ac:dyDescent="0.3">
      <c r="A57" s="122" t="s">
        <v>1277</v>
      </c>
      <c r="B57" s="123"/>
      <c r="C57" s="123"/>
      <c r="D57" s="123"/>
      <c r="E57" s="123"/>
      <c r="F57" s="123"/>
      <c r="G57" s="123"/>
    </row>
    <row r="59" spans="1:7" ht="35.25" customHeight="1" x14ac:dyDescent="0.3">
      <c r="A59" s="122" t="s">
        <v>1214</v>
      </c>
      <c r="B59" s="123"/>
      <c r="C59" s="123"/>
      <c r="D59" s="123"/>
      <c r="E59" s="123"/>
      <c r="F59" s="123"/>
      <c r="G59" s="123"/>
    </row>
    <row r="60" spans="1:7" x14ac:dyDescent="0.2">
      <c r="A60" s="50" t="s">
        <v>1118</v>
      </c>
    </row>
    <row r="62" spans="1:7" ht="27" customHeight="1" x14ac:dyDescent="0.3">
      <c r="A62" s="122" t="s">
        <v>1139</v>
      </c>
      <c r="B62" s="123"/>
      <c r="C62" s="123"/>
      <c r="D62" s="123"/>
      <c r="E62" s="123"/>
      <c r="F62" s="123"/>
      <c r="G62" s="123"/>
    </row>
    <row r="64" spans="1:7" ht="22.5" customHeight="1" x14ac:dyDescent="0.3">
      <c r="A64" s="122" t="s">
        <v>1140</v>
      </c>
      <c r="B64" s="123"/>
      <c r="C64" s="123"/>
      <c r="D64" s="123"/>
      <c r="E64" s="123"/>
      <c r="F64" s="123"/>
      <c r="G64" s="123"/>
    </row>
    <row r="66" spans="1:9" x14ac:dyDescent="0.2">
      <c r="A66" s="14" t="s">
        <v>1141</v>
      </c>
    </row>
    <row r="67" spans="1:9" ht="46.5" customHeight="1" x14ac:dyDescent="0.3">
      <c r="A67" s="124" t="s">
        <v>1122</v>
      </c>
      <c r="B67" s="115"/>
      <c r="C67" s="115"/>
      <c r="D67" s="115"/>
      <c r="E67" s="115"/>
      <c r="F67" s="115"/>
      <c r="G67" s="115"/>
    </row>
    <row r="68" spans="1:9" x14ac:dyDescent="0.2">
      <c r="A68" s="52"/>
    </row>
    <row r="69" spans="1:9" ht="24.75" customHeight="1" x14ac:dyDescent="0.2">
      <c r="A69" s="114" t="s">
        <v>1123</v>
      </c>
      <c r="B69" s="114"/>
      <c r="C69" s="114"/>
      <c r="D69" s="114"/>
      <c r="E69" s="114"/>
      <c r="F69" s="114"/>
      <c r="G69" s="114"/>
    </row>
    <row r="71" spans="1:9" s="1" customFormat="1" ht="13.8" x14ac:dyDescent="0.2">
      <c r="A71" s="110" t="s">
        <v>1124</v>
      </c>
      <c r="B71" s="111"/>
      <c r="C71" s="111"/>
      <c r="D71" s="111"/>
      <c r="E71" s="111"/>
      <c r="F71" s="111"/>
      <c r="G71" s="111"/>
    </row>
    <row r="72" spans="1:9" x14ac:dyDescent="0.2">
      <c r="A72" s="8" t="s">
        <v>7</v>
      </c>
    </row>
    <row r="73" spans="1:9" s="1" customFormat="1" ht="20.399999999999999" x14ac:dyDescent="0.2">
      <c r="A73" s="6" t="s">
        <v>2</v>
      </c>
      <c r="B73" s="6" t="s">
        <v>0</v>
      </c>
      <c r="C73" s="13" t="s">
        <v>849</v>
      </c>
      <c r="D73" s="13" t="s">
        <v>1</v>
      </c>
      <c r="E73" s="54" t="s">
        <v>6</v>
      </c>
      <c r="F73" s="12" t="s">
        <v>3</v>
      </c>
      <c r="G73" s="12" t="s">
        <v>5</v>
      </c>
    </row>
    <row r="74" spans="1:9" x14ac:dyDescent="0.2">
      <c r="A74" s="16" t="s">
        <v>24</v>
      </c>
      <c r="B74" s="17"/>
      <c r="C74" s="17"/>
      <c r="D74" s="17"/>
      <c r="E74" s="18"/>
      <c r="F74" s="19"/>
      <c r="G74" s="18"/>
    </row>
    <row r="75" spans="1:9" x14ac:dyDescent="0.2">
      <c r="A75" s="20" t="s">
        <v>41</v>
      </c>
      <c r="B75" s="21"/>
      <c r="C75" s="21"/>
      <c r="D75" s="21"/>
      <c r="E75" s="22"/>
      <c r="F75" s="23"/>
      <c r="G75" s="22"/>
    </row>
    <row r="76" spans="1:9" ht="20.399999999999999" x14ac:dyDescent="0.2">
      <c r="A76" s="21" t="s">
        <v>1125</v>
      </c>
      <c r="B76" s="21" t="s">
        <v>1126</v>
      </c>
      <c r="C76" s="56" t="s">
        <v>1127</v>
      </c>
      <c r="D76" s="24">
        <v>682</v>
      </c>
      <c r="E76" s="22">
        <v>0</v>
      </c>
      <c r="F76" s="23">
        <v>100</v>
      </c>
      <c r="G76" s="22">
        <v>0</v>
      </c>
    </row>
    <row r="77" spans="1:9" x14ac:dyDescent="0.2">
      <c r="A77" s="20" t="s">
        <v>25</v>
      </c>
      <c r="B77" s="20"/>
      <c r="C77" s="20"/>
      <c r="D77" s="20"/>
      <c r="E77" s="25">
        <v>0</v>
      </c>
      <c r="F77" s="26">
        <v>100</v>
      </c>
      <c r="G77" s="25"/>
      <c r="H77" s="14"/>
      <c r="I77" s="14"/>
    </row>
    <row r="78" spans="1:9" x14ac:dyDescent="0.2">
      <c r="A78" s="21"/>
      <c r="B78" s="21"/>
      <c r="C78" s="21"/>
      <c r="D78" s="21"/>
      <c r="E78" s="22"/>
      <c r="F78" s="23"/>
      <c r="G78" s="22"/>
    </row>
    <row r="79" spans="1:9" x14ac:dyDescent="0.2">
      <c r="A79" s="20" t="s">
        <v>26</v>
      </c>
      <c r="B79" s="20"/>
      <c r="C79" s="20"/>
      <c r="D79" s="20"/>
      <c r="E79" s="25">
        <v>0</v>
      </c>
      <c r="F79" s="26">
        <v>100</v>
      </c>
      <c r="G79" s="25"/>
      <c r="H79" s="14"/>
      <c r="I79" s="14"/>
    </row>
    <row r="80" spans="1:9" x14ac:dyDescent="0.2">
      <c r="A80" s="20"/>
      <c r="B80" s="20"/>
      <c r="C80" s="20"/>
      <c r="D80" s="20"/>
      <c r="E80" s="25"/>
      <c r="F80" s="26"/>
      <c r="G80" s="25"/>
      <c r="H80" s="14"/>
      <c r="I80" s="14"/>
    </row>
    <row r="81" spans="1:9" x14ac:dyDescent="0.2">
      <c r="A81" s="20" t="s">
        <v>28</v>
      </c>
      <c r="B81" s="20"/>
      <c r="C81" s="20"/>
      <c r="D81" s="20"/>
      <c r="E81" s="65">
        <v>0</v>
      </c>
      <c r="F81" s="65">
        <v>0</v>
      </c>
      <c r="G81" s="25"/>
      <c r="H81" s="14"/>
      <c r="I81" s="14"/>
    </row>
    <row r="82" spans="1:9" x14ac:dyDescent="0.2">
      <c r="A82" s="20"/>
      <c r="B82" s="20"/>
      <c r="C82" s="20"/>
      <c r="D82" s="20"/>
      <c r="E82" s="25"/>
      <c r="F82" s="26"/>
      <c r="G82" s="25"/>
      <c r="H82" s="14"/>
      <c r="I82" s="14"/>
    </row>
    <row r="83" spans="1:9" x14ac:dyDescent="0.2">
      <c r="A83" s="27" t="s">
        <v>27</v>
      </c>
      <c r="B83" s="27"/>
      <c r="C83" s="27"/>
      <c r="D83" s="27"/>
      <c r="E83" s="28">
        <v>0</v>
      </c>
      <c r="F83" s="29">
        <v>100</v>
      </c>
      <c r="G83" s="28"/>
      <c r="H83" s="14"/>
      <c r="I83" s="14"/>
    </row>
    <row r="85" spans="1:9" x14ac:dyDescent="0.2">
      <c r="A85" s="14" t="s">
        <v>30</v>
      </c>
    </row>
    <row r="86" spans="1:9" x14ac:dyDescent="0.2">
      <c r="A86" s="14" t="s">
        <v>1128</v>
      </c>
    </row>
    <row r="87" spans="1:9" ht="25.5" customHeight="1" x14ac:dyDescent="0.2">
      <c r="A87" s="125" t="s">
        <v>1129</v>
      </c>
      <c r="B87" s="125"/>
      <c r="C87" s="125"/>
      <c r="D87" s="125"/>
      <c r="E87" s="125"/>
      <c r="F87" s="125"/>
      <c r="G87" s="125"/>
    </row>
    <row r="89" spans="1:9" x14ac:dyDescent="0.2">
      <c r="A89" s="14" t="s">
        <v>31</v>
      </c>
    </row>
    <row r="90" spans="1:9" x14ac:dyDescent="0.2">
      <c r="A90" s="14" t="s">
        <v>32</v>
      </c>
    </row>
    <row r="91" spans="1:9" x14ac:dyDescent="0.2">
      <c r="A91" s="14" t="s">
        <v>33</v>
      </c>
      <c r="B91" s="14"/>
      <c r="C91" s="30" t="s">
        <v>34</v>
      </c>
      <c r="D91" s="14" t="s">
        <v>845</v>
      </c>
    </row>
    <row r="92" spans="1:9" x14ac:dyDescent="0.2">
      <c r="A92" s="7" t="s">
        <v>69</v>
      </c>
      <c r="C92" s="31">
        <v>0</v>
      </c>
      <c r="D92" s="31">
        <v>0</v>
      </c>
    </row>
    <row r="93" spans="1:9" x14ac:dyDescent="0.2">
      <c r="A93" s="7" t="s">
        <v>77</v>
      </c>
      <c r="C93" s="31">
        <v>0</v>
      </c>
      <c r="D93" s="31">
        <v>0</v>
      </c>
    </row>
    <row r="94" spans="1:9" x14ac:dyDescent="0.2">
      <c r="A94" s="7" t="s">
        <v>70</v>
      </c>
      <c r="C94" s="31">
        <v>0</v>
      </c>
      <c r="D94" s="31">
        <v>0</v>
      </c>
    </row>
    <row r="95" spans="1:9" x14ac:dyDescent="0.2">
      <c r="A95" s="7" t="s">
        <v>78</v>
      </c>
      <c r="C95" s="31">
        <v>0</v>
      </c>
      <c r="D95" s="31">
        <v>0</v>
      </c>
    </row>
    <row r="97" spans="1:9" x14ac:dyDescent="0.2">
      <c r="A97" s="7" t="s">
        <v>35</v>
      </c>
    </row>
    <row r="98" spans="1:9" x14ac:dyDescent="0.2">
      <c r="A98" s="57" t="s">
        <v>1329</v>
      </c>
    </row>
    <row r="100" spans="1:9" s="10" customFormat="1" ht="15.75" customHeight="1" x14ac:dyDescent="0.3">
      <c r="A100" s="114" t="s">
        <v>1166</v>
      </c>
      <c r="B100" s="115"/>
      <c r="C100" s="115"/>
      <c r="D100" s="30" t="s">
        <v>37</v>
      </c>
      <c r="F100" s="11"/>
      <c r="H100" s="7"/>
      <c r="I100" s="7"/>
    </row>
  </sheetData>
  <mergeCells count="12">
    <mergeCell ref="A100:C100"/>
    <mergeCell ref="A1:G1"/>
    <mergeCell ref="A19:G19"/>
    <mergeCell ref="A55:G55"/>
    <mergeCell ref="A57:G57"/>
    <mergeCell ref="A59:G59"/>
    <mergeCell ref="A62:G62"/>
    <mergeCell ref="A64:G64"/>
    <mergeCell ref="A67:G67"/>
    <mergeCell ref="A69:G69"/>
    <mergeCell ref="A71:G71"/>
    <mergeCell ref="A87:G87"/>
  </mergeCells>
  <conditionalFormatting sqref="F2:F3 F5:F6 F10 F12 F14 F16:F18 F20:F54 F56 F58 F60:F61 F63 F65:F66 F68 F70 F72 F88:F65512">
    <cfRule type="cellIs" dxfId="20" priority="3" stopIfTrue="1" operator="between">
      <formula>0.009</formula>
      <formula>-0.009</formula>
    </cfRule>
  </conditionalFormatting>
  <conditionalFormatting sqref="F74:F80">
    <cfRule type="cellIs" dxfId="19" priority="2" stopIfTrue="1" operator="between">
      <formula>0.009</formula>
      <formula>-0.009</formula>
    </cfRule>
  </conditionalFormatting>
  <conditionalFormatting sqref="F82:F86">
    <cfRule type="cellIs" dxfId="18" priority="1" stopIfTrue="1" operator="between">
      <formula>0.009</formula>
      <formula>-0.009</formula>
    </cfRule>
  </conditionalFormatting>
  <hyperlinks>
    <hyperlink ref="A60"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54"/>
  <sheetViews>
    <sheetView showGridLines="0" view="pageBreakPreview" zoomScaleNormal="100" zoomScaleSheetLayoutView="100" workbookViewId="0">
      <selection sqref="A1:G1"/>
    </sheetView>
  </sheetViews>
  <sheetFormatPr defaultColWidth="9.33203125" defaultRowHeight="10.199999999999999" x14ac:dyDescent="0.2"/>
  <cols>
    <col min="1" max="1" width="38.6640625" style="7" bestFit="1" customWidth="1"/>
    <col min="2" max="2" width="60" style="7" customWidth="1"/>
    <col min="3" max="3" width="15.33203125" style="7" bestFit="1" customWidth="1"/>
    <col min="4" max="4" width="14.6640625" style="7" bestFit="1" customWidth="1"/>
    <col min="5" max="5" width="25.88671875" style="10" customWidth="1"/>
    <col min="6" max="6" width="13.5546875" style="11" bestFit="1" customWidth="1"/>
    <col min="7" max="7" width="11" style="10" customWidth="1"/>
    <col min="8" max="16384" width="9.33203125" style="7"/>
  </cols>
  <sheetData>
    <row r="1" spans="1:9" s="1" customFormat="1" ht="15" customHeight="1" x14ac:dyDescent="0.2">
      <c r="A1" s="110" t="s">
        <v>1130</v>
      </c>
      <c r="B1" s="111"/>
      <c r="C1" s="111"/>
      <c r="D1" s="111"/>
      <c r="E1" s="111"/>
      <c r="F1" s="111"/>
      <c r="G1" s="111"/>
    </row>
    <row r="2" spans="1:9" s="1" customFormat="1" ht="12" x14ac:dyDescent="0.25">
      <c r="A2" s="34" t="s">
        <v>1092</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849</v>
      </c>
      <c r="D4" s="13" t="s">
        <v>1</v>
      </c>
      <c r="E4" s="54" t="s">
        <v>6</v>
      </c>
      <c r="F4" s="12" t="s">
        <v>3</v>
      </c>
      <c r="G4" s="12" t="s">
        <v>5</v>
      </c>
    </row>
    <row r="5" spans="1:9" x14ac:dyDescent="0.2">
      <c r="A5" s="20" t="s">
        <v>28</v>
      </c>
      <c r="B5" s="20"/>
      <c r="C5" s="20"/>
      <c r="D5" s="20"/>
      <c r="E5" s="25">
        <v>0</v>
      </c>
      <c r="F5" s="66">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31</v>
      </c>
    </row>
    <row r="10" spans="1:9" x14ac:dyDescent="0.2">
      <c r="A10" s="14" t="s">
        <v>32</v>
      </c>
    </row>
    <row r="11" spans="1:9" s="11" customFormat="1" x14ac:dyDescent="0.2">
      <c r="A11" s="14" t="s">
        <v>33</v>
      </c>
      <c r="B11" s="14"/>
      <c r="C11" s="14" t="s">
        <v>1113</v>
      </c>
      <c r="D11" s="30" t="s">
        <v>1313</v>
      </c>
      <c r="E11" s="30"/>
      <c r="G11" s="10"/>
      <c r="H11" s="7"/>
      <c r="I11" s="7"/>
    </row>
    <row r="12" spans="1:9" s="11" customFormat="1" x14ac:dyDescent="0.2">
      <c r="A12" s="7" t="s">
        <v>69</v>
      </c>
      <c r="B12" s="7"/>
      <c r="C12" s="67">
        <v>32.607100000000003</v>
      </c>
      <c r="D12" s="63" t="s">
        <v>1114</v>
      </c>
      <c r="E12" s="63"/>
      <c r="G12" s="10"/>
      <c r="H12" s="7"/>
      <c r="I12" s="7"/>
    </row>
    <row r="13" spans="1:9" s="11" customFormat="1" x14ac:dyDescent="0.2">
      <c r="A13" s="7" t="s">
        <v>73</v>
      </c>
      <c r="B13" s="7"/>
      <c r="C13" s="67">
        <v>15.0351</v>
      </c>
      <c r="D13" s="63" t="s">
        <v>1114</v>
      </c>
      <c r="E13" s="63"/>
      <c r="G13" s="10"/>
      <c r="H13" s="7"/>
      <c r="I13" s="7"/>
    </row>
    <row r="14" spans="1:9" s="11" customFormat="1" x14ac:dyDescent="0.2">
      <c r="A14" s="7" t="s">
        <v>74</v>
      </c>
      <c r="B14" s="7"/>
      <c r="C14" s="67">
        <v>14.7667</v>
      </c>
      <c r="D14" s="63" t="s">
        <v>1114</v>
      </c>
      <c r="E14" s="63"/>
      <c r="G14" s="10"/>
      <c r="H14" s="7"/>
      <c r="I14" s="7"/>
    </row>
    <row r="15" spans="1:9" s="11" customFormat="1" x14ac:dyDescent="0.2">
      <c r="A15" s="7" t="s">
        <v>70</v>
      </c>
      <c r="B15" s="7"/>
      <c r="C15" s="67">
        <v>28.6858</v>
      </c>
      <c r="D15" s="63" t="s">
        <v>1114</v>
      </c>
      <c r="E15" s="63"/>
      <c r="G15" s="10"/>
      <c r="H15" s="7"/>
      <c r="I15" s="7"/>
    </row>
    <row r="16" spans="1:9" s="11" customFormat="1" x14ac:dyDescent="0.2">
      <c r="A16" s="7" t="s">
        <v>75</v>
      </c>
      <c r="B16" s="7"/>
      <c r="C16" s="67">
        <v>13.3317</v>
      </c>
      <c r="D16" s="63" t="s">
        <v>1114</v>
      </c>
      <c r="E16" s="63"/>
      <c r="G16" s="10"/>
      <c r="H16" s="7"/>
      <c r="I16" s="7"/>
    </row>
    <row r="17" spans="1:9" s="11" customFormat="1" x14ac:dyDescent="0.2">
      <c r="A17" s="7" t="s">
        <v>76</v>
      </c>
      <c r="B17" s="7"/>
      <c r="C17" s="67">
        <v>13.100899999999999</v>
      </c>
      <c r="D17" s="63" t="s">
        <v>1114</v>
      </c>
      <c r="E17" s="63"/>
      <c r="G17" s="10"/>
      <c r="H17" s="7"/>
      <c r="I17" s="7"/>
    </row>
    <row r="19" spans="1:9" s="11" customFormat="1" x14ac:dyDescent="0.2">
      <c r="A19" s="7" t="s">
        <v>35</v>
      </c>
      <c r="B19" s="7"/>
      <c r="C19" s="7"/>
      <c r="D19" s="7"/>
      <c r="E19" s="10"/>
      <c r="G19" s="10"/>
      <c r="H19" s="7"/>
      <c r="I19" s="7"/>
    </row>
    <row r="20" spans="1:9" x14ac:dyDescent="0.2">
      <c r="A20" s="7" t="s">
        <v>1115</v>
      </c>
    </row>
    <row r="22" spans="1:9" s="11" customFormat="1" x14ac:dyDescent="0.2">
      <c r="A22" s="14" t="s">
        <v>36</v>
      </c>
      <c r="B22" s="7"/>
      <c r="C22" s="7"/>
      <c r="D22" s="30" t="s">
        <v>37</v>
      </c>
      <c r="E22" s="10"/>
      <c r="G22" s="10"/>
      <c r="H22" s="7"/>
      <c r="I22" s="7"/>
    </row>
    <row r="24" spans="1:9" s="11" customFormat="1" x14ac:dyDescent="0.2">
      <c r="A24" s="14" t="s">
        <v>918</v>
      </c>
      <c r="B24" s="7"/>
      <c r="C24" s="7"/>
      <c r="D24" s="64" t="s">
        <v>1114</v>
      </c>
      <c r="E24" s="10"/>
      <c r="G24" s="10"/>
      <c r="H24" s="7"/>
      <c r="I24" s="7"/>
    </row>
    <row r="25" spans="1:9" s="11" customFormat="1" x14ac:dyDescent="0.2">
      <c r="A25" s="7" t="s">
        <v>1131</v>
      </c>
      <c r="B25" s="7"/>
      <c r="C25" s="7"/>
      <c r="D25" s="33"/>
      <c r="E25" s="10"/>
      <c r="G25" s="10"/>
      <c r="H25" s="7"/>
      <c r="I25" s="7"/>
    </row>
    <row r="27" spans="1:9" s="11" customFormat="1" x14ac:dyDescent="0.2">
      <c r="A27" s="14" t="s">
        <v>839</v>
      </c>
      <c r="B27" s="7"/>
      <c r="C27" s="7"/>
      <c r="D27" s="30" t="s">
        <v>37</v>
      </c>
      <c r="E27" s="10"/>
      <c r="G27" s="10"/>
      <c r="H27" s="7"/>
      <c r="I27" s="7"/>
    </row>
    <row r="29" spans="1:9" x14ac:dyDescent="0.2">
      <c r="A29" s="14" t="s">
        <v>1176</v>
      </c>
    </row>
    <row r="31" spans="1:9" x14ac:dyDescent="0.2">
      <c r="A31" s="7" t="s">
        <v>1180</v>
      </c>
    </row>
    <row r="33" spans="1:7" ht="61.2" x14ac:dyDescent="0.2">
      <c r="A33" s="6" t="s">
        <v>2</v>
      </c>
      <c r="B33" s="76" t="s">
        <v>1211</v>
      </c>
      <c r="C33" s="74" t="s">
        <v>1212</v>
      </c>
      <c r="D33" s="74" t="s">
        <v>1183</v>
      </c>
      <c r="E33" s="74" t="s">
        <v>1184</v>
      </c>
    </row>
    <row r="34" spans="1:7" x14ac:dyDescent="0.2">
      <c r="A34" s="77" t="s">
        <v>1215</v>
      </c>
      <c r="B34" s="77" t="s">
        <v>1216</v>
      </c>
      <c r="C34" s="78">
        <v>0</v>
      </c>
      <c r="D34" s="79">
        <v>0</v>
      </c>
      <c r="E34" s="78">
        <v>7441.0527078118184</v>
      </c>
    </row>
    <row r="35" spans="1:7" x14ac:dyDescent="0.2">
      <c r="A35" s="77" t="s">
        <v>1199</v>
      </c>
      <c r="B35" s="77" t="s">
        <v>1200</v>
      </c>
      <c r="C35" s="78">
        <v>0</v>
      </c>
      <c r="D35" s="79">
        <v>0</v>
      </c>
      <c r="E35" s="78">
        <v>14167.051880755575</v>
      </c>
    </row>
    <row r="36" spans="1:7" x14ac:dyDescent="0.2">
      <c r="A36" s="77" t="s">
        <v>1217</v>
      </c>
      <c r="B36" s="77" t="s">
        <v>1218</v>
      </c>
      <c r="C36" s="78">
        <v>0</v>
      </c>
      <c r="D36" s="79">
        <v>0</v>
      </c>
      <c r="E36" s="78">
        <v>3271.742070498995</v>
      </c>
    </row>
    <row r="37" spans="1:7" x14ac:dyDescent="0.2">
      <c r="A37" s="77" t="s">
        <v>1219</v>
      </c>
      <c r="B37" s="82" t="s">
        <v>1220</v>
      </c>
      <c r="C37" s="78">
        <v>0</v>
      </c>
      <c r="D37" s="79">
        <v>0</v>
      </c>
      <c r="E37" s="78">
        <v>10581.218142703599</v>
      </c>
    </row>
    <row r="38" spans="1:7" ht="14.4" x14ac:dyDescent="0.3">
      <c r="A38" s="60"/>
    </row>
    <row r="39" spans="1:7" x14ac:dyDescent="0.2">
      <c r="A39" s="53" t="s">
        <v>1179</v>
      </c>
    </row>
    <row r="41" spans="1:7" ht="24.75" customHeight="1" x14ac:dyDescent="0.3">
      <c r="A41" s="122" t="s">
        <v>1221</v>
      </c>
      <c r="B41" s="123"/>
      <c r="C41" s="123"/>
      <c r="D41" s="123"/>
      <c r="E41" s="123"/>
      <c r="F41" s="123"/>
      <c r="G41" s="123"/>
    </row>
    <row r="43" spans="1:7" ht="39" customHeight="1" x14ac:dyDescent="0.3">
      <c r="A43" s="122" t="s">
        <v>1222</v>
      </c>
      <c r="B43" s="123"/>
      <c r="C43" s="123"/>
      <c r="D43" s="123"/>
      <c r="E43" s="123"/>
      <c r="F43" s="123"/>
      <c r="G43" s="123"/>
    </row>
    <row r="44" spans="1:7" x14ac:dyDescent="0.2">
      <c r="A44" s="50" t="s">
        <v>1118</v>
      </c>
    </row>
    <row r="46" spans="1:7" ht="24.75" customHeight="1" x14ac:dyDescent="0.3">
      <c r="A46" s="122" t="s">
        <v>1119</v>
      </c>
      <c r="B46" s="123"/>
      <c r="C46" s="123"/>
      <c r="D46" s="123"/>
      <c r="E46" s="123"/>
      <c r="F46" s="123"/>
      <c r="G46" s="123"/>
    </row>
    <row r="48" spans="1:7" ht="23.25" customHeight="1" x14ac:dyDescent="0.3">
      <c r="A48" s="122" t="s">
        <v>1120</v>
      </c>
      <c r="B48" s="123"/>
      <c r="C48" s="123"/>
      <c r="D48" s="123"/>
      <c r="E48" s="123"/>
      <c r="F48" s="123"/>
      <c r="G48" s="123"/>
    </row>
    <row r="50" spans="1:7" x14ac:dyDescent="0.2">
      <c r="A50" s="14" t="s">
        <v>1121</v>
      </c>
    </row>
    <row r="51" spans="1:7" x14ac:dyDescent="0.2">
      <c r="A51" s="14"/>
    </row>
    <row r="52" spans="1:7" ht="47.25" customHeight="1" x14ac:dyDescent="0.2">
      <c r="A52" s="124" t="s">
        <v>1132</v>
      </c>
      <c r="B52" s="124"/>
      <c r="C52" s="124"/>
      <c r="D52" s="124"/>
      <c r="E52" s="124"/>
      <c r="F52" s="124"/>
      <c r="G52" s="124"/>
    </row>
    <row r="53" spans="1:7" x14ac:dyDescent="0.2">
      <c r="A53" s="14"/>
    </row>
    <row r="54" spans="1:7" ht="27" customHeight="1" x14ac:dyDescent="0.2">
      <c r="A54" s="114" t="s">
        <v>1123</v>
      </c>
      <c r="B54" s="114"/>
      <c r="C54" s="114"/>
      <c r="D54" s="114"/>
      <c r="E54" s="114"/>
      <c r="F54" s="114"/>
      <c r="G54" s="114"/>
    </row>
  </sheetData>
  <mergeCells count="7">
    <mergeCell ref="A54:G54"/>
    <mergeCell ref="A1:G1"/>
    <mergeCell ref="A41:G41"/>
    <mergeCell ref="A43:G43"/>
    <mergeCell ref="A46:G46"/>
    <mergeCell ref="A48:G48"/>
    <mergeCell ref="A52:G52"/>
  </mergeCells>
  <conditionalFormatting sqref="F2:F3 F6 F8:F40 F42 F44:F45 F47 F49:F51 F53 F55:F65507">
    <cfRule type="cellIs" dxfId="17" priority="2" stopIfTrue="1" operator="between">
      <formula>0.009</formula>
      <formula>-0.009</formula>
    </cfRule>
  </conditionalFormatting>
  <hyperlinks>
    <hyperlink ref="A44"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51"/>
  <sheetViews>
    <sheetView view="pageBreakPreview" zoomScaleNormal="100" zoomScaleSheetLayoutView="100" workbookViewId="0">
      <selection sqref="A1:G1"/>
    </sheetView>
  </sheetViews>
  <sheetFormatPr defaultColWidth="9.109375" defaultRowHeight="10.199999999999999" x14ac:dyDescent="0.2"/>
  <cols>
    <col min="1" max="1" width="37.5546875" style="7" bestFit="1" customWidth="1"/>
    <col min="2" max="2" width="48.5546875" style="7" bestFit="1" customWidth="1"/>
    <col min="3" max="4" width="15.44140625" style="7" bestFit="1" customWidth="1"/>
    <col min="5" max="5" width="20.5546875" style="10" customWidth="1"/>
    <col min="6" max="6" width="14.6640625" style="11" bestFit="1" customWidth="1"/>
    <col min="7" max="7" width="8.33203125" style="10" customWidth="1"/>
    <col min="8" max="16384" width="9.109375" style="7"/>
  </cols>
  <sheetData>
    <row r="1" spans="1:9" s="1" customFormat="1" ht="13.8" x14ac:dyDescent="0.2">
      <c r="A1" s="110" t="s">
        <v>1133</v>
      </c>
      <c r="B1" s="111"/>
      <c r="C1" s="111"/>
      <c r="D1" s="111"/>
      <c r="E1" s="111"/>
      <c r="F1" s="111"/>
      <c r="G1" s="111"/>
    </row>
    <row r="2" spans="1:9" s="1" customFormat="1" ht="12" x14ac:dyDescent="0.25">
      <c r="A2" s="34" t="s">
        <v>1092</v>
      </c>
      <c r="E2" s="5"/>
      <c r="F2" s="9"/>
      <c r="G2" s="10"/>
    </row>
    <row r="3" spans="1:9" s="1" customFormat="1" ht="12" x14ac:dyDescent="0.2">
      <c r="A3" s="8" t="s">
        <v>7</v>
      </c>
      <c r="B3" s="2"/>
      <c r="C3" s="3"/>
      <c r="D3" s="3"/>
      <c r="E3" s="4"/>
      <c r="F3" s="9"/>
      <c r="G3" s="10"/>
    </row>
    <row r="4" spans="1:9" s="1" customFormat="1" ht="30.6" x14ac:dyDescent="0.2">
      <c r="A4" s="6" t="s">
        <v>2</v>
      </c>
      <c r="B4" s="6" t="s">
        <v>0</v>
      </c>
      <c r="C4" s="13" t="s">
        <v>1104</v>
      </c>
      <c r="D4" s="13" t="s">
        <v>1</v>
      </c>
      <c r="E4" s="58" t="s">
        <v>6</v>
      </c>
      <c r="F4" s="12" t="s">
        <v>3</v>
      </c>
      <c r="G4" s="12" t="s">
        <v>5</v>
      </c>
    </row>
    <row r="5" spans="1:9" x14ac:dyDescent="0.2">
      <c r="A5" s="16" t="s">
        <v>24</v>
      </c>
      <c r="B5" s="17"/>
      <c r="C5" s="17"/>
      <c r="D5" s="17"/>
      <c r="E5" s="18"/>
      <c r="F5" s="19"/>
      <c r="G5" s="18"/>
    </row>
    <row r="6" spans="1:9" x14ac:dyDescent="0.2">
      <c r="A6" s="20" t="s">
        <v>1105</v>
      </c>
      <c r="B6" s="21"/>
      <c r="C6" s="21"/>
      <c r="D6" s="21"/>
      <c r="E6" s="22"/>
      <c r="F6" s="23"/>
      <c r="G6" s="22"/>
    </row>
    <row r="7" spans="1:9" x14ac:dyDescent="0.2">
      <c r="A7" s="21" t="s">
        <v>1109</v>
      </c>
      <c r="B7" s="21" t="s">
        <v>1110</v>
      </c>
      <c r="C7" s="21" t="s">
        <v>1134</v>
      </c>
      <c r="D7" s="24">
        <v>1000</v>
      </c>
      <c r="E7" s="22">
        <v>0</v>
      </c>
      <c r="F7" s="22">
        <v>0</v>
      </c>
      <c r="G7" s="22"/>
    </row>
    <row r="8" spans="1:9" x14ac:dyDescent="0.2">
      <c r="A8" s="20" t="s">
        <v>25</v>
      </c>
      <c r="B8" s="20"/>
      <c r="C8" s="20"/>
      <c r="D8" s="20"/>
      <c r="E8" s="25">
        <f>SUM(E6:E7)</f>
        <v>0</v>
      </c>
      <c r="F8" s="25">
        <f>SUM(F6:F7)</f>
        <v>0</v>
      </c>
      <c r="G8" s="25"/>
      <c r="H8" s="14"/>
      <c r="I8" s="14"/>
    </row>
    <row r="9" spans="1:9" x14ac:dyDescent="0.2">
      <c r="A9" s="21"/>
      <c r="B9" s="21"/>
      <c r="C9" s="21"/>
      <c r="D9" s="21"/>
      <c r="E9" s="22"/>
      <c r="F9" s="23"/>
      <c r="G9" s="22"/>
    </row>
    <row r="10" spans="1:9" x14ac:dyDescent="0.2">
      <c r="A10" s="20" t="s">
        <v>26</v>
      </c>
      <c r="B10" s="20"/>
      <c r="C10" s="20"/>
      <c r="D10" s="20"/>
      <c r="E10" s="25">
        <f>E8</f>
        <v>0</v>
      </c>
      <c r="F10" s="25">
        <f>F8</f>
        <v>0</v>
      </c>
      <c r="G10" s="25"/>
      <c r="H10" s="14"/>
      <c r="I10" s="14"/>
    </row>
    <row r="11" spans="1:9" x14ac:dyDescent="0.2">
      <c r="A11" s="20"/>
      <c r="B11" s="20"/>
      <c r="C11" s="20"/>
      <c r="D11" s="20"/>
      <c r="E11" s="25"/>
      <c r="F11" s="26"/>
      <c r="G11" s="25"/>
      <c r="H11" s="14"/>
      <c r="I11" s="14"/>
    </row>
    <row r="12" spans="1:9" x14ac:dyDescent="0.2">
      <c r="A12" s="20" t="s">
        <v>28</v>
      </c>
      <c r="B12" s="20"/>
      <c r="C12" s="20"/>
      <c r="D12" s="20"/>
      <c r="E12" s="25">
        <f>E14-(E8)</f>
        <v>1250.9639997000099</v>
      </c>
      <c r="F12" s="26">
        <f>F14-(F8)</f>
        <v>100</v>
      </c>
      <c r="G12" s="25"/>
      <c r="H12" s="14"/>
      <c r="I12" s="14"/>
    </row>
    <row r="13" spans="1:9" x14ac:dyDescent="0.2">
      <c r="A13" s="20"/>
      <c r="B13" s="20"/>
      <c r="C13" s="20"/>
      <c r="D13" s="20"/>
      <c r="E13" s="25"/>
      <c r="F13" s="26"/>
      <c r="G13" s="25"/>
      <c r="H13" s="14"/>
      <c r="I13" s="14"/>
    </row>
    <row r="14" spans="1:9" x14ac:dyDescent="0.2">
      <c r="A14" s="27" t="s">
        <v>27</v>
      </c>
      <c r="B14" s="27"/>
      <c r="C14" s="27"/>
      <c r="D14" s="27"/>
      <c r="E14" s="28">
        <v>1250.9639997000099</v>
      </c>
      <c r="F14" s="29">
        <v>100</v>
      </c>
      <c r="G14" s="28"/>
      <c r="H14" s="14"/>
      <c r="I14" s="14"/>
    </row>
    <row r="15" spans="1:9" x14ac:dyDescent="0.2">
      <c r="F15" s="15"/>
    </row>
    <row r="16" spans="1:9" x14ac:dyDescent="0.2">
      <c r="A16" s="14" t="s">
        <v>30</v>
      </c>
    </row>
    <row r="17" spans="1:7" x14ac:dyDescent="0.2">
      <c r="A17" s="59" t="s">
        <v>1111</v>
      </c>
    </row>
    <row r="18" spans="1:7" ht="27" customHeight="1" x14ac:dyDescent="0.2">
      <c r="A18" s="120" t="s">
        <v>1112</v>
      </c>
      <c r="B18" s="121"/>
      <c r="C18" s="121"/>
      <c r="D18" s="121"/>
      <c r="E18" s="121"/>
      <c r="F18" s="121"/>
      <c r="G18" s="121"/>
    </row>
    <row r="20" spans="1:7" x14ac:dyDescent="0.2">
      <c r="A20" s="14" t="s">
        <v>31</v>
      </c>
    </row>
    <row r="21" spans="1:7" x14ac:dyDescent="0.2">
      <c r="A21" s="14" t="s">
        <v>32</v>
      </c>
    </row>
    <row r="22" spans="1:7" x14ac:dyDescent="0.2">
      <c r="A22" s="14" t="s">
        <v>33</v>
      </c>
      <c r="B22" s="14"/>
      <c r="C22" s="30" t="s">
        <v>34</v>
      </c>
      <c r="D22" s="14" t="s">
        <v>845</v>
      </c>
    </row>
    <row r="23" spans="1:7" x14ac:dyDescent="0.2">
      <c r="A23" s="7" t="s">
        <v>967</v>
      </c>
      <c r="C23" s="31">
        <v>4944.5165999999999</v>
      </c>
      <c r="D23" s="31">
        <v>5149.4098999999997</v>
      </c>
    </row>
    <row r="24" spans="1:7" x14ac:dyDescent="0.2">
      <c r="A24" s="7" t="s">
        <v>1135</v>
      </c>
      <c r="C24" s="31">
        <v>1249.6984</v>
      </c>
      <c r="D24" s="31">
        <v>1301.4838999999999</v>
      </c>
    </row>
    <row r="25" spans="1:7" x14ac:dyDescent="0.2">
      <c r="A25" s="7" t="s">
        <v>969</v>
      </c>
      <c r="C25" s="31">
        <v>1379.729</v>
      </c>
      <c r="D25" s="31">
        <v>1436.9029</v>
      </c>
    </row>
    <row r="26" spans="1:7" x14ac:dyDescent="0.2">
      <c r="A26" s="7" t="s">
        <v>970</v>
      </c>
      <c r="C26" s="31">
        <v>1435.3445999999999</v>
      </c>
      <c r="D26" s="31">
        <v>1494.8231000000001</v>
      </c>
    </row>
    <row r="27" spans="1:7" x14ac:dyDescent="0.2">
      <c r="A27" s="7" t="s">
        <v>1136</v>
      </c>
      <c r="C27" s="31">
        <v>4091.0309000000002</v>
      </c>
      <c r="D27" s="31">
        <v>4256.4772999999996</v>
      </c>
    </row>
    <row r="28" spans="1:7" x14ac:dyDescent="0.2">
      <c r="A28" s="7" t="s">
        <v>971</v>
      </c>
      <c r="C28" s="31">
        <v>4963.0101000000004</v>
      </c>
      <c r="D28" s="31">
        <v>5168.6697999999997</v>
      </c>
    </row>
    <row r="29" spans="1:7" x14ac:dyDescent="0.2">
      <c r="A29" s="7" t="s">
        <v>1137</v>
      </c>
      <c r="C29" s="31">
        <v>1190.9819</v>
      </c>
      <c r="D29" s="31">
        <v>1240.3343</v>
      </c>
    </row>
    <row r="30" spans="1:7" x14ac:dyDescent="0.2">
      <c r="A30" s="7" t="s">
        <v>973</v>
      </c>
      <c r="C30" s="31">
        <v>1407.4282000000001</v>
      </c>
      <c r="D30" s="31">
        <v>1465.75</v>
      </c>
    </row>
    <row r="31" spans="1:7" x14ac:dyDescent="0.2">
      <c r="A31" s="7" t="s">
        <v>974</v>
      </c>
      <c r="C31" s="31">
        <v>1466.1488999999999</v>
      </c>
      <c r="D31" s="31">
        <v>1526.9039</v>
      </c>
    </row>
    <row r="33" spans="1:5" x14ac:dyDescent="0.2">
      <c r="A33" s="7" t="s">
        <v>35</v>
      </c>
    </row>
    <row r="34" spans="1:5" x14ac:dyDescent="0.2">
      <c r="A34" s="57" t="s">
        <v>1329</v>
      </c>
    </row>
    <row r="36" spans="1:5" x14ac:dyDescent="0.2">
      <c r="A36" s="14" t="s">
        <v>36</v>
      </c>
      <c r="D36" s="30" t="s">
        <v>37</v>
      </c>
    </row>
    <row r="38" spans="1:5" x14ac:dyDescent="0.2">
      <c r="A38" s="14" t="s">
        <v>918</v>
      </c>
      <c r="D38" s="33">
        <v>2.0094219226347999E-9</v>
      </c>
      <c r="E38" s="10" t="s">
        <v>39</v>
      </c>
    </row>
    <row r="40" spans="1:5" x14ac:dyDescent="0.2">
      <c r="A40" s="14" t="s">
        <v>839</v>
      </c>
      <c r="D40" s="30" t="s">
        <v>37</v>
      </c>
    </row>
    <row r="42" spans="1:5" x14ac:dyDescent="0.2">
      <c r="A42" s="14" t="s">
        <v>1176</v>
      </c>
    </row>
    <row r="44" spans="1:5" x14ac:dyDescent="0.2">
      <c r="A44" s="7" t="s">
        <v>1180</v>
      </c>
    </row>
    <row r="46" spans="1:5" ht="61.2" x14ac:dyDescent="0.2">
      <c r="A46" s="6" t="s">
        <v>2</v>
      </c>
      <c r="B46" s="76" t="s">
        <v>1211</v>
      </c>
      <c r="C46" s="74" t="s">
        <v>1280</v>
      </c>
      <c r="D46" s="74" t="s">
        <v>1183</v>
      </c>
      <c r="E46" s="74" t="s">
        <v>1184</v>
      </c>
    </row>
    <row r="47" spans="1:5" x14ac:dyDescent="0.2">
      <c r="A47" s="83" t="s">
        <v>1199</v>
      </c>
      <c r="B47" s="83" t="s">
        <v>1200</v>
      </c>
      <c r="C47" s="84">
        <v>0</v>
      </c>
      <c r="D47" s="85">
        <v>0</v>
      </c>
      <c r="E47" s="84">
        <v>3990.6652338569625</v>
      </c>
    </row>
    <row r="48" spans="1:5" x14ac:dyDescent="0.2">
      <c r="A48" s="83" t="s">
        <v>1215</v>
      </c>
      <c r="B48" s="83" t="s">
        <v>1216</v>
      </c>
      <c r="C48" s="84">
        <v>0</v>
      </c>
      <c r="D48" s="85">
        <v>0</v>
      </c>
      <c r="E48" s="84">
        <v>10435.050403625937</v>
      </c>
    </row>
    <row r="49" spans="1:7" x14ac:dyDescent="0.2">
      <c r="A49" s="83" t="s">
        <v>1177</v>
      </c>
      <c r="B49" s="83" t="s">
        <v>1223</v>
      </c>
      <c r="C49" s="84">
        <v>1250.9639999999999</v>
      </c>
      <c r="D49" s="85">
        <f>C49/E14</f>
        <v>1.0000000002398071</v>
      </c>
      <c r="E49" s="84">
        <v>5251.4845213999997</v>
      </c>
    </row>
    <row r="50" spans="1:7" x14ac:dyDescent="0.2">
      <c r="A50" s="86" t="s">
        <v>1201</v>
      </c>
      <c r="B50" s="86" t="s">
        <v>1224</v>
      </c>
      <c r="C50" s="87">
        <v>0</v>
      </c>
      <c r="D50" s="88">
        <v>0</v>
      </c>
      <c r="E50" s="87">
        <v>715.0610175999999</v>
      </c>
      <c r="F50" s="89"/>
      <c r="G50" s="90"/>
    </row>
    <row r="51" spans="1:7" x14ac:dyDescent="0.2">
      <c r="A51" s="86" t="s">
        <v>1225</v>
      </c>
      <c r="B51" s="86" t="s">
        <v>1226</v>
      </c>
      <c r="C51" s="87">
        <v>0</v>
      </c>
      <c r="D51" s="88">
        <v>0</v>
      </c>
      <c r="E51" s="87">
        <v>876.76911569999993</v>
      </c>
      <c r="F51" s="89"/>
      <c r="G51" s="90"/>
    </row>
    <row r="52" spans="1:7" x14ac:dyDescent="0.2">
      <c r="A52" s="86" t="s">
        <v>1227</v>
      </c>
      <c r="B52" s="86" t="s">
        <v>1228</v>
      </c>
      <c r="C52" s="87">
        <v>0</v>
      </c>
      <c r="D52" s="88">
        <v>0</v>
      </c>
      <c r="E52" s="87">
        <v>2684.5444369000002</v>
      </c>
      <c r="F52" s="89"/>
      <c r="G52" s="90"/>
    </row>
    <row r="53" spans="1:7" x14ac:dyDescent="0.2">
      <c r="A53" s="86" t="s">
        <v>1229</v>
      </c>
      <c r="B53" s="86" t="s">
        <v>1230</v>
      </c>
      <c r="C53" s="87">
        <v>0</v>
      </c>
      <c r="D53" s="88">
        <v>0</v>
      </c>
      <c r="E53" s="87">
        <v>4558.6568792999997</v>
      </c>
      <c r="F53" s="89"/>
      <c r="G53" s="90"/>
    </row>
    <row r="54" spans="1:7" x14ac:dyDescent="0.2">
      <c r="A54" s="86" t="s">
        <v>1231</v>
      </c>
      <c r="B54" s="86" t="s">
        <v>1232</v>
      </c>
      <c r="C54" s="87">
        <v>0</v>
      </c>
      <c r="D54" s="88">
        <v>0</v>
      </c>
      <c r="E54" s="87">
        <v>1408.0150019</v>
      </c>
      <c r="F54" s="89"/>
      <c r="G54" s="90"/>
    </row>
    <row r="55" spans="1:7" x14ac:dyDescent="0.2">
      <c r="A55" s="86" t="s">
        <v>1206</v>
      </c>
      <c r="B55" s="86" t="s">
        <v>1233</v>
      </c>
      <c r="C55" s="87">
        <v>0</v>
      </c>
      <c r="D55" s="88">
        <v>0</v>
      </c>
      <c r="E55" s="87">
        <v>2854.4794756000001</v>
      </c>
      <c r="F55" s="89"/>
      <c r="G55" s="90"/>
    </row>
    <row r="56" spans="1:7" x14ac:dyDescent="0.2">
      <c r="A56" s="86" t="s">
        <v>1234</v>
      </c>
      <c r="B56" s="86" t="s">
        <v>1235</v>
      </c>
      <c r="C56" s="87">
        <v>0</v>
      </c>
      <c r="D56" s="88">
        <v>0</v>
      </c>
      <c r="E56" s="87">
        <v>4835.1793173000005</v>
      </c>
      <c r="F56" s="89"/>
      <c r="G56" s="90"/>
    </row>
    <row r="57" spans="1:7" x14ac:dyDescent="0.2">
      <c r="A57" s="86" t="s">
        <v>1236</v>
      </c>
      <c r="B57" s="86" t="s">
        <v>1237</v>
      </c>
      <c r="C57" s="87">
        <v>0</v>
      </c>
      <c r="D57" s="88">
        <v>0</v>
      </c>
      <c r="E57" s="87">
        <v>6449.7187221000004</v>
      </c>
      <c r="F57" s="89"/>
      <c r="G57" s="90"/>
    </row>
    <row r="58" spans="1:7" x14ac:dyDescent="0.2">
      <c r="A58" s="86" t="s">
        <v>1238</v>
      </c>
      <c r="B58" s="86" t="s">
        <v>1239</v>
      </c>
      <c r="C58" s="87">
        <v>0</v>
      </c>
      <c r="D58" s="88">
        <v>0</v>
      </c>
      <c r="E58" s="87">
        <v>2838.3193988999997</v>
      </c>
      <c r="F58" s="89"/>
      <c r="G58" s="90"/>
    </row>
    <row r="59" spans="1:7" x14ac:dyDescent="0.2">
      <c r="A59" s="86" t="s">
        <v>1240</v>
      </c>
      <c r="B59" s="86" t="s">
        <v>1241</v>
      </c>
      <c r="C59" s="87">
        <v>0</v>
      </c>
      <c r="D59" s="88">
        <v>0</v>
      </c>
      <c r="E59" s="87">
        <v>7204.2281070000008</v>
      </c>
      <c r="F59" s="89"/>
      <c r="G59" s="90"/>
    </row>
    <row r="60" spans="1:7" x14ac:dyDescent="0.2">
      <c r="A60" s="86" t="s">
        <v>1242</v>
      </c>
      <c r="B60" s="86" t="s">
        <v>1243</v>
      </c>
      <c r="C60" s="87">
        <v>0</v>
      </c>
      <c r="D60" s="88">
        <v>0</v>
      </c>
      <c r="E60" s="87">
        <v>10776.370836400001</v>
      </c>
      <c r="F60" s="89"/>
      <c r="G60" s="90"/>
    </row>
    <row r="61" spans="1:7" x14ac:dyDescent="0.2">
      <c r="A61" s="86" t="s">
        <v>1244</v>
      </c>
      <c r="B61" s="86" t="s">
        <v>1245</v>
      </c>
      <c r="C61" s="87">
        <v>0</v>
      </c>
      <c r="D61" s="88">
        <v>0</v>
      </c>
      <c r="E61" s="87">
        <v>5055.3340029000001</v>
      </c>
      <c r="F61" s="89"/>
      <c r="G61" s="90"/>
    </row>
    <row r="62" spans="1:7" x14ac:dyDescent="0.2">
      <c r="A62" s="83" t="s">
        <v>1217</v>
      </c>
      <c r="B62" s="83" t="s">
        <v>1246</v>
      </c>
      <c r="C62" s="84">
        <v>0</v>
      </c>
      <c r="D62" s="85">
        <v>0</v>
      </c>
      <c r="E62" s="84">
        <v>280.2008966658845</v>
      </c>
    </row>
    <row r="63" spans="1:7" x14ac:dyDescent="0.2">
      <c r="A63" s="83" t="s">
        <v>1247</v>
      </c>
      <c r="B63" s="83" t="s">
        <v>1248</v>
      </c>
      <c r="C63" s="84">
        <v>0</v>
      </c>
      <c r="D63" s="85">
        <v>0</v>
      </c>
      <c r="E63" s="84">
        <v>7863.8510520922628</v>
      </c>
    </row>
    <row r="64" spans="1:7" ht="20.399999999999999" x14ac:dyDescent="0.2">
      <c r="A64" s="83" t="s">
        <v>1219</v>
      </c>
      <c r="B64" s="91" t="s">
        <v>1249</v>
      </c>
      <c r="C64" s="84">
        <v>0</v>
      </c>
      <c r="D64" s="85">
        <v>0</v>
      </c>
      <c r="E64" s="84">
        <v>16319.108903949174</v>
      </c>
    </row>
    <row r="65" spans="1:7" ht="14.4" x14ac:dyDescent="0.3">
      <c r="A65" s="60"/>
    </row>
    <row r="66" spans="1:7" x14ac:dyDescent="0.2">
      <c r="A66" s="53" t="s">
        <v>1210</v>
      </c>
    </row>
    <row r="67" spans="1:7" x14ac:dyDescent="0.2">
      <c r="A67" s="94" t="s">
        <v>1279</v>
      </c>
    </row>
    <row r="68" spans="1:7" ht="31.5" customHeight="1" x14ac:dyDescent="0.3">
      <c r="A68" s="122" t="s">
        <v>1250</v>
      </c>
      <c r="B68" s="123"/>
      <c r="C68" s="123"/>
      <c r="D68" s="123"/>
      <c r="E68" s="123"/>
      <c r="F68" s="123"/>
      <c r="G68" s="123"/>
    </row>
    <row r="70" spans="1:7" ht="51" customHeight="1" x14ac:dyDescent="0.2">
      <c r="A70" s="125" t="s">
        <v>1281</v>
      </c>
      <c r="B70" s="125"/>
      <c r="C70" s="125"/>
      <c r="D70" s="125"/>
      <c r="E70" s="125"/>
      <c r="F70" s="125"/>
      <c r="G70" s="125"/>
    </row>
    <row r="71" spans="1:7" x14ac:dyDescent="0.2">
      <c r="A71" s="50" t="s">
        <v>1045</v>
      </c>
    </row>
    <row r="73" spans="1:7" ht="78" customHeight="1" x14ac:dyDescent="0.3">
      <c r="A73" s="122" t="s">
        <v>1251</v>
      </c>
      <c r="B73" s="123"/>
      <c r="C73" s="123"/>
      <c r="D73" s="123"/>
      <c r="E73" s="123"/>
      <c r="F73" s="123"/>
      <c r="G73" s="123"/>
    </row>
    <row r="75" spans="1:7" ht="48.75" customHeight="1" x14ac:dyDescent="0.3">
      <c r="A75" s="122" t="s">
        <v>1252</v>
      </c>
      <c r="B75" s="123"/>
      <c r="C75" s="123"/>
      <c r="D75" s="123"/>
      <c r="E75" s="123"/>
      <c r="F75" s="123"/>
      <c r="G75" s="123"/>
    </row>
    <row r="76" spans="1:7" x14ac:dyDescent="0.2">
      <c r="A76" s="50" t="s">
        <v>1118</v>
      </c>
    </row>
    <row r="78" spans="1:7" ht="28.5" customHeight="1" x14ac:dyDescent="0.3">
      <c r="A78" s="122" t="s">
        <v>1253</v>
      </c>
      <c r="B78" s="123"/>
      <c r="C78" s="123"/>
      <c r="D78" s="123"/>
      <c r="E78" s="123"/>
      <c r="F78" s="123"/>
      <c r="G78" s="123"/>
    </row>
    <row r="80" spans="1:7" ht="38.25" customHeight="1" x14ac:dyDescent="0.3">
      <c r="A80" s="122" t="s">
        <v>1254</v>
      </c>
      <c r="B80" s="123"/>
      <c r="C80" s="123"/>
      <c r="D80" s="123"/>
      <c r="E80" s="123"/>
      <c r="F80" s="123"/>
      <c r="G80" s="123"/>
    </row>
    <row r="82" spans="1:1" x14ac:dyDescent="0.2">
      <c r="A82" s="14" t="s">
        <v>1255</v>
      </c>
    </row>
    <row r="83" spans="1:1" x14ac:dyDescent="0.2">
      <c r="A83" s="14"/>
    </row>
    <row r="84" spans="1:1" x14ac:dyDescent="0.2">
      <c r="A84" s="51" t="s">
        <v>808</v>
      </c>
    </row>
    <row r="85" spans="1:1" x14ac:dyDescent="0.2">
      <c r="A85" s="52"/>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1" t="s">
        <v>1142</v>
      </c>
    </row>
    <row r="99" spans="1:1" x14ac:dyDescent="0.2">
      <c r="A99" s="53"/>
    </row>
    <row r="100" spans="1:1" x14ac:dyDescent="0.2">
      <c r="A100" s="51" t="s">
        <v>809</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5" spans="1:9" x14ac:dyDescent="0.2">
      <c r="A115" s="14" t="s">
        <v>838</v>
      </c>
    </row>
    <row r="117" spans="1:9" s="1" customFormat="1" ht="13.8" x14ac:dyDescent="0.2">
      <c r="A117" s="110" t="s">
        <v>1143</v>
      </c>
      <c r="B117" s="111"/>
      <c r="C117" s="111"/>
      <c r="D117" s="111"/>
      <c r="E117" s="111"/>
      <c r="F117" s="111"/>
      <c r="G117" s="111"/>
    </row>
    <row r="118" spans="1:9" x14ac:dyDescent="0.2">
      <c r="A118" s="14" t="s">
        <v>7</v>
      </c>
    </row>
    <row r="119" spans="1:9" s="1" customFormat="1" ht="17.399999999999999" customHeight="1" x14ac:dyDescent="0.2">
      <c r="A119" s="6" t="s">
        <v>2</v>
      </c>
      <c r="B119" s="6" t="s">
        <v>0</v>
      </c>
      <c r="C119" s="13" t="s">
        <v>849</v>
      </c>
      <c r="D119" s="13" t="s">
        <v>1</v>
      </c>
      <c r="E119" s="12" t="s">
        <v>6</v>
      </c>
      <c r="F119" s="12" t="s">
        <v>3</v>
      </c>
      <c r="G119" s="12" t="s">
        <v>5</v>
      </c>
    </row>
    <row r="120" spans="1:9" x14ac:dyDescent="0.2">
      <c r="A120" s="16" t="s">
        <v>24</v>
      </c>
      <c r="B120" s="17"/>
      <c r="C120" s="17"/>
      <c r="D120" s="17"/>
      <c r="E120" s="18"/>
      <c r="F120" s="19"/>
      <c r="G120" s="18"/>
    </row>
    <row r="121" spans="1:9" x14ac:dyDescent="0.2">
      <c r="A121" s="20" t="s">
        <v>41</v>
      </c>
      <c r="B121" s="21"/>
      <c r="C121" s="21"/>
      <c r="D121" s="21"/>
      <c r="E121" s="22"/>
      <c r="F121" s="23"/>
      <c r="G121" s="22"/>
    </row>
    <row r="122" spans="1:9" ht="20.399999999999999" x14ac:dyDescent="0.2">
      <c r="A122" s="21" t="s">
        <v>1125</v>
      </c>
      <c r="B122" s="21" t="s">
        <v>1126</v>
      </c>
      <c r="C122" s="56" t="s">
        <v>1127</v>
      </c>
      <c r="D122" s="24">
        <v>3523</v>
      </c>
      <c r="E122" s="22">
        <v>3.5200000000000002E-5</v>
      </c>
      <c r="F122" s="23">
        <v>100</v>
      </c>
      <c r="G122" s="22"/>
    </row>
    <row r="123" spans="1:9" x14ac:dyDescent="0.2">
      <c r="A123" s="20" t="s">
        <v>25</v>
      </c>
      <c r="B123" s="20"/>
      <c r="C123" s="20"/>
      <c r="D123" s="20"/>
      <c r="E123" s="25">
        <f>SUM(E121:E122)</f>
        <v>3.5200000000000002E-5</v>
      </c>
      <c r="F123" s="26">
        <f>SUM(F121:F122)</f>
        <v>100</v>
      </c>
      <c r="G123" s="25"/>
      <c r="H123" s="14"/>
      <c r="I123" s="14"/>
    </row>
    <row r="124" spans="1:9" x14ac:dyDescent="0.2">
      <c r="A124" s="21"/>
      <c r="B124" s="21"/>
      <c r="C124" s="21"/>
      <c r="D124" s="21"/>
      <c r="E124" s="22"/>
      <c r="F124" s="23"/>
      <c r="G124" s="22"/>
    </row>
    <row r="125" spans="1:9" x14ac:dyDescent="0.2">
      <c r="A125" s="20" t="s">
        <v>26</v>
      </c>
      <c r="B125" s="20"/>
      <c r="C125" s="20"/>
      <c r="D125" s="20"/>
      <c r="E125" s="25">
        <f>E123</f>
        <v>3.5200000000000002E-5</v>
      </c>
      <c r="F125" s="26">
        <f>F123</f>
        <v>100</v>
      </c>
      <c r="G125" s="25"/>
      <c r="H125" s="14"/>
      <c r="I125" s="14"/>
    </row>
    <row r="126" spans="1:9" x14ac:dyDescent="0.2">
      <c r="A126" s="20"/>
      <c r="B126" s="20"/>
      <c r="C126" s="20"/>
      <c r="D126" s="20"/>
      <c r="E126" s="25"/>
      <c r="F126" s="26"/>
      <c r="G126" s="25"/>
      <c r="H126" s="14"/>
      <c r="I126" s="14"/>
    </row>
    <row r="127" spans="1:9" x14ac:dyDescent="0.2">
      <c r="A127" s="20" t="s">
        <v>28</v>
      </c>
      <c r="B127" s="20"/>
      <c r="C127" s="20"/>
      <c r="D127" s="20"/>
      <c r="E127" s="65">
        <v>0</v>
      </c>
      <c r="F127" s="65">
        <v>0</v>
      </c>
      <c r="G127" s="25"/>
      <c r="H127" s="14"/>
      <c r="I127" s="14"/>
    </row>
    <row r="128" spans="1:9" x14ac:dyDescent="0.2">
      <c r="A128" s="20"/>
      <c r="B128" s="20"/>
      <c r="C128" s="20"/>
      <c r="D128" s="20"/>
      <c r="E128" s="25"/>
      <c r="F128" s="26"/>
      <c r="G128" s="25"/>
      <c r="H128" s="14"/>
      <c r="I128" s="14"/>
    </row>
    <row r="129" spans="1:9" x14ac:dyDescent="0.2">
      <c r="A129" s="27" t="s">
        <v>27</v>
      </c>
      <c r="B129" s="27"/>
      <c r="C129" s="27"/>
      <c r="D129" s="27"/>
      <c r="E129" s="28">
        <v>8.9999999999999996E-7</v>
      </c>
      <c r="F129" s="29">
        <v>100</v>
      </c>
      <c r="G129" s="28"/>
      <c r="H129" s="14"/>
      <c r="I129" s="14"/>
    </row>
    <row r="131" spans="1:9" x14ac:dyDescent="0.2">
      <c r="A131" s="14" t="s">
        <v>30</v>
      </c>
    </row>
    <row r="132" spans="1:9" x14ac:dyDescent="0.2">
      <c r="A132" s="14" t="s">
        <v>1128</v>
      </c>
    </row>
    <row r="133" spans="1:9" ht="27" customHeight="1" x14ac:dyDescent="0.3">
      <c r="A133" s="114" t="s">
        <v>1129</v>
      </c>
      <c r="B133" s="115"/>
      <c r="C133" s="115"/>
      <c r="D133" s="115"/>
      <c r="E133" s="115"/>
      <c r="F133" s="115"/>
      <c r="G133" s="115"/>
    </row>
    <row r="134" spans="1:9" x14ac:dyDescent="0.2">
      <c r="A134" s="14"/>
    </row>
    <row r="135" spans="1:9" x14ac:dyDescent="0.2">
      <c r="A135" s="14" t="s">
        <v>31</v>
      </c>
    </row>
    <row r="136" spans="1:9" x14ac:dyDescent="0.2">
      <c r="A136" s="14" t="s">
        <v>32</v>
      </c>
    </row>
    <row r="137" spans="1:9" x14ac:dyDescent="0.2">
      <c r="A137" s="14" t="s">
        <v>33</v>
      </c>
      <c r="B137" s="14"/>
      <c r="C137" s="30" t="s">
        <v>34</v>
      </c>
      <c r="D137" s="14" t="s">
        <v>845</v>
      </c>
    </row>
    <row r="138" spans="1:9" x14ac:dyDescent="0.2">
      <c r="A138" s="7" t="s">
        <v>967</v>
      </c>
      <c r="C138" s="31">
        <v>0</v>
      </c>
      <c r="D138" s="31">
        <v>0</v>
      </c>
    </row>
    <row r="139" spans="1:9" x14ac:dyDescent="0.2">
      <c r="A139" s="7" t="s">
        <v>1135</v>
      </c>
      <c r="C139" s="31">
        <v>0</v>
      </c>
      <c r="D139" s="31">
        <v>0</v>
      </c>
    </row>
    <row r="140" spans="1:9" x14ac:dyDescent="0.2">
      <c r="A140" s="7" t="s">
        <v>969</v>
      </c>
      <c r="C140" s="31">
        <v>0</v>
      </c>
      <c r="D140" s="31">
        <v>0</v>
      </c>
    </row>
    <row r="141" spans="1:9" x14ac:dyDescent="0.2">
      <c r="A141" s="7" t="s">
        <v>970</v>
      </c>
      <c r="C141" s="31">
        <v>0</v>
      </c>
      <c r="D141" s="31">
        <v>0</v>
      </c>
    </row>
    <row r="142" spans="1:9" x14ac:dyDescent="0.2">
      <c r="A142" s="7" t="s">
        <v>1136</v>
      </c>
      <c r="C142" s="31">
        <v>0</v>
      </c>
      <c r="D142" s="31">
        <v>0</v>
      </c>
    </row>
    <row r="143" spans="1:9" x14ac:dyDescent="0.2">
      <c r="A143" s="7" t="s">
        <v>971</v>
      </c>
      <c r="C143" s="31">
        <v>0</v>
      </c>
      <c r="D143" s="31">
        <v>0</v>
      </c>
    </row>
    <row r="144" spans="1:9" x14ac:dyDescent="0.2">
      <c r="A144" s="7" t="s">
        <v>1137</v>
      </c>
      <c r="C144" s="31">
        <v>0</v>
      </c>
      <c r="D144" s="31">
        <v>0</v>
      </c>
    </row>
    <row r="145" spans="1:4" x14ac:dyDescent="0.2">
      <c r="A145" s="7" t="s">
        <v>973</v>
      </c>
      <c r="C145" s="31">
        <v>0</v>
      </c>
      <c r="D145" s="31">
        <v>0</v>
      </c>
    </row>
    <row r="146" spans="1:4" x14ac:dyDescent="0.2">
      <c r="A146" s="7" t="s">
        <v>974</v>
      </c>
      <c r="C146" s="31">
        <v>0</v>
      </c>
      <c r="D146" s="31">
        <v>0</v>
      </c>
    </row>
    <row r="148" spans="1:4" x14ac:dyDescent="0.2">
      <c r="A148" s="7" t="s">
        <v>35</v>
      </c>
    </row>
    <row r="149" spans="1:4" x14ac:dyDescent="0.2">
      <c r="A149" s="57" t="s">
        <v>1329</v>
      </c>
    </row>
    <row r="151" spans="1:4" x14ac:dyDescent="0.2">
      <c r="A151" s="14" t="s">
        <v>1166</v>
      </c>
      <c r="D151" s="30" t="s">
        <v>37</v>
      </c>
    </row>
  </sheetData>
  <mergeCells count="10">
    <mergeCell ref="A80:G80"/>
    <mergeCell ref="A117:G117"/>
    <mergeCell ref="A133:G133"/>
    <mergeCell ref="A1:G1"/>
    <mergeCell ref="A18:G18"/>
    <mergeCell ref="A68:G68"/>
    <mergeCell ref="A73:G73"/>
    <mergeCell ref="A75:G75"/>
    <mergeCell ref="A78:G78"/>
    <mergeCell ref="A70:G70"/>
  </mergeCells>
  <conditionalFormatting sqref="F2:F3 F5:F6 F9 F19:F67 F79 F118 F134:F65592">
    <cfRule type="cellIs" dxfId="16" priority="8" stopIfTrue="1" operator="between">
      <formula>0.009</formula>
      <formula>-0.009</formula>
    </cfRule>
  </conditionalFormatting>
  <conditionalFormatting sqref="F11:F17">
    <cfRule type="cellIs" dxfId="15" priority="7" stopIfTrue="1" operator="between">
      <formula>0.009</formula>
      <formula>-0.009</formula>
    </cfRule>
  </conditionalFormatting>
  <conditionalFormatting sqref="F69 F71:F72 F74">
    <cfRule type="cellIs" dxfId="14" priority="5" stopIfTrue="1" operator="between">
      <formula>0.009</formula>
      <formula>-0.009</formula>
    </cfRule>
  </conditionalFormatting>
  <conditionalFormatting sqref="F76:F77">
    <cfRule type="cellIs" dxfId="13" priority="4" stopIfTrue="1" operator="between">
      <formula>0.009</formula>
      <formula>-0.009</formula>
    </cfRule>
  </conditionalFormatting>
  <conditionalFormatting sqref="F81:F116">
    <cfRule type="cellIs" dxfId="12" priority="6" stopIfTrue="1" operator="between">
      <formula>0.009</formula>
      <formula>-0.009</formula>
    </cfRule>
  </conditionalFormatting>
  <conditionalFormatting sqref="F120:F126">
    <cfRule type="cellIs" dxfId="11" priority="3" stopIfTrue="1" operator="between">
      <formula>0.009</formula>
      <formula>-0.009</formula>
    </cfRule>
  </conditionalFormatting>
  <conditionalFormatting sqref="F128:F132">
    <cfRule type="cellIs" dxfId="10" priority="2" stopIfTrue="1" operator="between">
      <formula>0.009</formula>
      <formula>-0.009</formula>
    </cfRule>
  </conditionalFormatting>
  <hyperlinks>
    <hyperlink ref="A71" r:id="rId1" tooltip="https://www.franklintempletonindia.com/download/en-in/latest%20updates/189ea834-ae3f-48eb-9d73-a9cc9cd9317e/franklin-templeton-update-on-reliance-broadcast-july-23-2020-kcg9m1gq-en-in.pdf" xr:uid="{00000000-0004-0000-2000-000000000000}"/>
    <hyperlink ref="A76"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scale="48" orientation="portrait" r:id="rId3"/>
  <headerFooter>
    <oddFooter>&amp;C&amp;1#&amp;"Calibri"&amp;10&amp;K000000PUBLIC</oddFooter>
    <evenFooter>&amp;LPUBLIC</evenFooter>
    <firstFooter>&amp;LPUBLIC</firstFooter>
  </headerFooter>
  <rowBreaks count="1" manualBreakCount="1">
    <brk id="112" max="7"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view="pageBreakPreview" zoomScaleNormal="100" zoomScaleSheetLayoutView="100" workbookViewId="0">
      <selection sqref="A1:G1"/>
    </sheetView>
  </sheetViews>
  <sheetFormatPr defaultColWidth="9.33203125" defaultRowHeight="10.199999999999999" x14ac:dyDescent="0.2"/>
  <cols>
    <col min="1" max="1" width="31.6640625" style="7" bestFit="1" customWidth="1"/>
    <col min="2" max="2" width="73" style="7" customWidth="1"/>
    <col min="3" max="3" width="15.33203125" style="7" bestFit="1" customWidth="1"/>
    <col min="4" max="4" width="14.6640625" style="7" bestFit="1" customWidth="1"/>
    <col min="5" max="5" width="25.88671875" style="10" customWidth="1"/>
    <col min="6" max="6" width="13.5546875" style="11" bestFit="1" customWidth="1"/>
    <col min="7" max="7" width="11" style="10" customWidth="1"/>
    <col min="8" max="16384" width="9.33203125" style="7"/>
  </cols>
  <sheetData>
    <row r="1" spans="1:9" s="1" customFormat="1" ht="15" customHeight="1" x14ac:dyDescent="0.2">
      <c r="A1" s="110" t="s">
        <v>1144</v>
      </c>
      <c r="B1" s="111"/>
      <c r="C1" s="111"/>
      <c r="D1" s="111"/>
      <c r="E1" s="111"/>
      <c r="F1" s="111"/>
      <c r="G1" s="111"/>
    </row>
    <row r="2" spans="1:9" s="1" customFormat="1" ht="12" x14ac:dyDescent="0.25">
      <c r="A2" s="34" t="s">
        <v>1092</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849</v>
      </c>
      <c r="D4" s="13" t="s">
        <v>1</v>
      </c>
      <c r="E4" s="54" t="s">
        <v>6</v>
      </c>
      <c r="F4" s="12" t="s">
        <v>3</v>
      </c>
      <c r="G4" s="12" t="s">
        <v>5</v>
      </c>
    </row>
    <row r="5" spans="1:9" x14ac:dyDescent="0.2">
      <c r="A5" s="20" t="s">
        <v>28</v>
      </c>
      <c r="B5" s="20"/>
      <c r="C5" s="20"/>
      <c r="D5" s="20"/>
      <c r="E5" s="25">
        <v>0</v>
      </c>
      <c r="F5" s="66">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31</v>
      </c>
    </row>
    <row r="10" spans="1:9" x14ac:dyDescent="0.2">
      <c r="A10" s="14" t="s">
        <v>32</v>
      </c>
    </row>
    <row r="11" spans="1:9" s="10" customFormat="1" x14ac:dyDescent="0.2">
      <c r="A11" s="14" t="s">
        <v>33</v>
      </c>
      <c r="B11" s="14"/>
      <c r="C11" s="14" t="s">
        <v>1113</v>
      </c>
      <c r="D11" s="30" t="s">
        <v>1313</v>
      </c>
      <c r="E11" s="30"/>
      <c r="F11" s="11"/>
      <c r="H11" s="7"/>
      <c r="I11" s="7"/>
    </row>
    <row r="12" spans="1:9" s="10" customFormat="1" x14ac:dyDescent="0.2">
      <c r="A12" s="7" t="s">
        <v>967</v>
      </c>
      <c r="B12" s="7"/>
      <c r="C12" s="67">
        <v>32.926200000000001</v>
      </c>
      <c r="D12" s="63" t="s">
        <v>1114</v>
      </c>
      <c r="E12" s="63"/>
      <c r="F12" s="11"/>
      <c r="H12" s="7"/>
      <c r="I12" s="7"/>
    </row>
    <row r="13" spans="1:9" s="10" customFormat="1" x14ac:dyDescent="0.2">
      <c r="A13" s="7" t="s">
        <v>968</v>
      </c>
      <c r="B13" s="7"/>
      <c r="C13" s="67">
        <v>12.4137</v>
      </c>
      <c r="D13" s="63" t="s">
        <v>1114</v>
      </c>
      <c r="E13" s="63"/>
      <c r="F13" s="11"/>
      <c r="H13" s="7"/>
      <c r="I13" s="7"/>
    </row>
    <row r="14" spans="1:9" s="10" customFormat="1" x14ac:dyDescent="0.2">
      <c r="A14" s="7" t="s">
        <v>1135</v>
      </c>
      <c r="B14" s="7"/>
      <c r="C14" s="67">
        <v>12.516299999999999</v>
      </c>
      <c r="D14" s="63" t="s">
        <v>1114</v>
      </c>
      <c r="E14" s="63"/>
      <c r="F14" s="11"/>
      <c r="H14" s="7"/>
      <c r="I14" s="7"/>
    </row>
    <row r="15" spans="1:9" s="10" customFormat="1" x14ac:dyDescent="0.2">
      <c r="A15" s="7" t="s">
        <v>1136</v>
      </c>
      <c r="B15" s="7"/>
      <c r="C15" s="67">
        <v>33.775700000000001</v>
      </c>
      <c r="D15" s="63" t="s">
        <v>1114</v>
      </c>
      <c r="E15" s="63"/>
      <c r="F15" s="11"/>
      <c r="H15" s="7"/>
      <c r="I15" s="7"/>
    </row>
    <row r="16" spans="1:9" s="10" customFormat="1" x14ac:dyDescent="0.2">
      <c r="A16" s="7" t="s">
        <v>1145</v>
      </c>
      <c r="B16" s="7"/>
      <c r="C16" s="67">
        <v>12.37</v>
      </c>
      <c r="D16" s="63" t="s">
        <v>1114</v>
      </c>
      <c r="E16" s="63"/>
      <c r="F16" s="11"/>
      <c r="H16" s="7"/>
      <c r="I16" s="7"/>
    </row>
    <row r="17" spans="1:9" s="10" customFormat="1" x14ac:dyDescent="0.2">
      <c r="A17" s="7" t="s">
        <v>908</v>
      </c>
      <c r="B17" s="7"/>
      <c r="C17" s="67">
        <v>34.9131</v>
      </c>
      <c r="D17" s="63" t="s">
        <v>1114</v>
      </c>
      <c r="E17" s="63"/>
      <c r="F17" s="11"/>
      <c r="H17" s="7"/>
      <c r="I17" s="7"/>
    </row>
    <row r="18" spans="1:9" s="10" customFormat="1" x14ac:dyDescent="0.2">
      <c r="A18" s="7" t="s">
        <v>1146</v>
      </c>
      <c r="B18" s="7"/>
      <c r="C18" s="67">
        <v>12.4788</v>
      </c>
      <c r="D18" s="63" t="s">
        <v>1114</v>
      </c>
      <c r="E18" s="63"/>
      <c r="F18" s="11"/>
      <c r="H18" s="7"/>
      <c r="I18" s="7"/>
    </row>
    <row r="19" spans="1:9" s="10" customFormat="1" x14ac:dyDescent="0.2">
      <c r="A19" s="7" t="s">
        <v>910</v>
      </c>
      <c r="B19" s="7"/>
      <c r="C19" s="67">
        <v>12.511100000000001</v>
      </c>
      <c r="D19" s="63" t="s">
        <v>1114</v>
      </c>
      <c r="E19" s="63"/>
      <c r="F19" s="11"/>
      <c r="H19" s="7"/>
      <c r="I19" s="7"/>
    </row>
    <row r="20" spans="1:9" s="10" customFormat="1" x14ac:dyDescent="0.2">
      <c r="A20" s="7" t="s">
        <v>1147</v>
      </c>
      <c r="B20" s="7"/>
      <c r="C20" s="67">
        <v>34.235500000000002</v>
      </c>
      <c r="D20" s="63" t="s">
        <v>1114</v>
      </c>
      <c r="E20" s="63"/>
      <c r="F20" s="11"/>
      <c r="H20" s="7"/>
      <c r="I20" s="7"/>
    </row>
    <row r="21" spans="1:9" s="10" customFormat="1" x14ac:dyDescent="0.2">
      <c r="A21" s="7" t="s">
        <v>1148</v>
      </c>
      <c r="B21" s="7"/>
      <c r="C21" s="67">
        <v>12.151199999999999</v>
      </c>
      <c r="D21" s="63" t="s">
        <v>1114</v>
      </c>
      <c r="E21" s="63"/>
      <c r="F21" s="11"/>
      <c r="H21" s="7"/>
      <c r="I21" s="7"/>
    </row>
    <row r="22" spans="1:9" s="10" customFormat="1" x14ac:dyDescent="0.2">
      <c r="A22" s="7" t="s">
        <v>1149</v>
      </c>
      <c r="B22" s="7"/>
      <c r="C22" s="67">
        <v>12.196</v>
      </c>
      <c r="D22" s="63" t="s">
        <v>1114</v>
      </c>
      <c r="E22" s="63"/>
      <c r="F22" s="11"/>
      <c r="H22" s="7"/>
      <c r="I22" s="7"/>
    </row>
    <row r="24" spans="1:9" s="10" customFormat="1" x14ac:dyDescent="0.2">
      <c r="A24" s="7" t="s">
        <v>35</v>
      </c>
      <c r="B24" s="7"/>
      <c r="C24" s="7"/>
      <c r="D24" s="7"/>
      <c r="F24" s="11"/>
      <c r="H24" s="7"/>
      <c r="I24" s="7"/>
    </row>
    <row r="25" spans="1:9" s="10" customFormat="1" x14ac:dyDescent="0.2">
      <c r="A25" s="7" t="s">
        <v>1115</v>
      </c>
      <c r="B25" s="7"/>
      <c r="C25" s="7"/>
      <c r="D25" s="7"/>
      <c r="F25" s="11"/>
      <c r="H25" s="7"/>
      <c r="I25" s="7"/>
    </row>
    <row r="27" spans="1:9" s="10" customFormat="1" x14ac:dyDescent="0.2">
      <c r="A27" s="14" t="s">
        <v>36</v>
      </c>
      <c r="B27" s="7"/>
      <c r="C27" s="7"/>
      <c r="D27" s="30" t="s">
        <v>37</v>
      </c>
      <c r="F27" s="11"/>
      <c r="H27" s="7"/>
      <c r="I27" s="7"/>
    </row>
    <row r="29" spans="1:9" x14ac:dyDescent="0.2">
      <c r="A29" s="14" t="s">
        <v>918</v>
      </c>
      <c r="D29" s="64" t="s">
        <v>1114</v>
      </c>
    </row>
    <row r="30" spans="1:9" x14ac:dyDescent="0.2">
      <c r="A30" s="7" t="s">
        <v>1131</v>
      </c>
      <c r="D30" s="33"/>
    </row>
    <row r="31" spans="1:9" x14ac:dyDescent="0.2">
      <c r="D31" s="33"/>
    </row>
    <row r="32" spans="1:9" x14ac:dyDescent="0.2">
      <c r="A32" s="14" t="s">
        <v>839</v>
      </c>
      <c r="D32" s="30" t="s">
        <v>37</v>
      </c>
    </row>
    <row r="34" spans="1:7" ht="24" customHeight="1" x14ac:dyDescent="0.3">
      <c r="A34" s="122" t="s">
        <v>1150</v>
      </c>
      <c r="B34" s="123"/>
      <c r="C34" s="123"/>
      <c r="D34" s="123"/>
      <c r="E34" s="123"/>
      <c r="F34" s="123"/>
      <c r="G34" s="123"/>
    </row>
    <row r="36" spans="1:7" x14ac:dyDescent="0.2">
      <c r="A36" s="14" t="s">
        <v>810</v>
      </c>
    </row>
    <row r="37" spans="1:7" x14ac:dyDescent="0.2">
      <c r="A37" s="14"/>
    </row>
    <row r="38" spans="1:7" ht="27" customHeight="1" x14ac:dyDescent="0.3">
      <c r="A38" s="124" t="s">
        <v>1151</v>
      </c>
      <c r="B38" s="115"/>
      <c r="C38" s="115"/>
      <c r="D38" s="115"/>
      <c r="E38" s="115"/>
      <c r="F38" s="115"/>
      <c r="G38" s="115"/>
    </row>
    <row r="39" spans="1:7" x14ac:dyDescent="0.2">
      <c r="A39" s="52"/>
    </row>
    <row r="40" spans="1:7" ht="27.6" customHeight="1" x14ac:dyDescent="0.2">
      <c r="A40" s="114" t="s">
        <v>1123</v>
      </c>
      <c r="B40" s="114"/>
      <c r="C40" s="114"/>
      <c r="D40" s="114"/>
      <c r="E40" s="114"/>
      <c r="F40" s="114"/>
      <c r="G40" s="114"/>
    </row>
  </sheetData>
  <mergeCells count="4">
    <mergeCell ref="A1:G1"/>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64"/>
  <sheetViews>
    <sheetView showGridLines="0" view="pageBreakPreview" zoomScaleNormal="100" zoomScaleSheetLayoutView="100" workbookViewId="0">
      <selection sqref="A1:G1"/>
    </sheetView>
  </sheetViews>
  <sheetFormatPr defaultColWidth="9.44140625" defaultRowHeight="10.199999999999999" x14ac:dyDescent="0.2"/>
  <cols>
    <col min="1" max="1" width="38.5546875" style="7" bestFit="1" customWidth="1"/>
    <col min="2" max="2" width="60.33203125" style="7" customWidth="1"/>
    <col min="3" max="3" width="15.5546875" style="7" bestFit="1" customWidth="1"/>
    <col min="4" max="4" width="15.44140625" style="7" bestFit="1" customWidth="1"/>
    <col min="5" max="5" width="25.88671875" style="10" customWidth="1"/>
    <col min="6" max="6" width="13.5546875" style="11" bestFit="1" customWidth="1"/>
    <col min="7" max="7" width="11" style="10" customWidth="1"/>
    <col min="8" max="8" width="9.44140625" style="7"/>
    <col min="9" max="11" width="9.44140625" style="7" customWidth="1"/>
    <col min="12" max="16384" width="9.44140625" style="7"/>
  </cols>
  <sheetData>
    <row r="1" spans="1:9" s="1" customFormat="1" ht="15" customHeight="1" x14ac:dyDescent="0.2">
      <c r="A1" s="110" t="s">
        <v>1152</v>
      </c>
      <c r="B1" s="111"/>
      <c r="C1" s="111"/>
      <c r="D1" s="111"/>
      <c r="E1" s="111"/>
      <c r="F1" s="111"/>
      <c r="G1" s="111"/>
      <c r="H1" s="68"/>
    </row>
    <row r="2" spans="1:9" s="1" customFormat="1" ht="12" x14ac:dyDescent="0.25">
      <c r="A2" s="34" t="s">
        <v>1092</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1104</v>
      </c>
      <c r="D4" s="13" t="s">
        <v>1</v>
      </c>
      <c r="E4" s="54" t="s">
        <v>6</v>
      </c>
      <c r="F4" s="12" t="s">
        <v>3</v>
      </c>
      <c r="G4" s="12" t="s">
        <v>5</v>
      </c>
    </row>
    <row r="5" spans="1:9" x14ac:dyDescent="0.2">
      <c r="A5" s="16" t="s">
        <v>24</v>
      </c>
      <c r="B5" s="17"/>
      <c r="C5" s="17"/>
      <c r="D5" s="17"/>
      <c r="E5" s="18"/>
      <c r="F5" s="19"/>
      <c r="G5" s="18"/>
    </row>
    <row r="6" spans="1:9" x14ac:dyDescent="0.2">
      <c r="A6" s="20" t="s">
        <v>1105</v>
      </c>
      <c r="B6" s="21"/>
      <c r="C6" s="21"/>
      <c r="D6" s="21"/>
      <c r="E6" s="22"/>
      <c r="F6" s="23"/>
      <c r="G6" s="22"/>
    </row>
    <row r="7" spans="1:9" x14ac:dyDescent="0.2">
      <c r="A7" s="21" t="s">
        <v>1106</v>
      </c>
      <c r="B7" s="21" t="s">
        <v>1107</v>
      </c>
      <c r="C7" s="21" t="s">
        <v>1108</v>
      </c>
      <c r="D7" s="24">
        <v>688</v>
      </c>
      <c r="E7" s="22">
        <v>0</v>
      </c>
      <c r="F7" s="22">
        <v>0</v>
      </c>
      <c r="G7" s="22">
        <v>0</v>
      </c>
    </row>
    <row r="8" spans="1:9" x14ac:dyDescent="0.2">
      <c r="A8" s="21" t="s">
        <v>1153</v>
      </c>
      <c r="B8" s="21" t="s">
        <v>1154</v>
      </c>
      <c r="C8" s="21" t="s">
        <v>1108</v>
      </c>
      <c r="D8" s="24">
        <v>400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27</v>
      </c>
      <c r="B15" s="27"/>
      <c r="C15" s="27"/>
      <c r="D15" s="27"/>
      <c r="E15" s="28">
        <f>E13</f>
        <v>4.9167883000000003</v>
      </c>
      <c r="F15" s="28">
        <v>100</v>
      </c>
      <c r="G15" s="28"/>
      <c r="H15" s="14"/>
      <c r="I15" s="14"/>
    </row>
    <row r="17" spans="1:7" x14ac:dyDescent="0.2">
      <c r="A17" s="14" t="s">
        <v>30</v>
      </c>
    </row>
    <row r="18" spans="1:7" x14ac:dyDescent="0.2">
      <c r="A18" s="59" t="s">
        <v>1111</v>
      </c>
    </row>
    <row r="19" spans="1:7" ht="29.25" customHeight="1" x14ac:dyDescent="0.2">
      <c r="A19" s="120" t="s">
        <v>1112</v>
      </c>
      <c r="B19" s="121"/>
      <c r="C19" s="121"/>
      <c r="D19" s="121"/>
      <c r="E19" s="121"/>
      <c r="F19" s="121"/>
      <c r="G19" s="121"/>
    </row>
    <row r="20" spans="1:7" ht="14.4" x14ac:dyDescent="0.3">
      <c r="A20" s="69"/>
      <c r="B20" s="70"/>
      <c r="C20" s="70"/>
      <c r="D20" s="70"/>
      <c r="E20" s="70"/>
      <c r="F20" s="70"/>
      <c r="G20" s="70"/>
    </row>
    <row r="21" spans="1:7" x14ac:dyDescent="0.2">
      <c r="A21" s="14" t="s">
        <v>31</v>
      </c>
    </row>
    <row r="22" spans="1:7" x14ac:dyDescent="0.2">
      <c r="A22" s="14" t="s">
        <v>32</v>
      </c>
    </row>
    <row r="23" spans="1:7" x14ac:dyDescent="0.2">
      <c r="A23" s="14" t="s">
        <v>33</v>
      </c>
      <c r="B23" s="14"/>
      <c r="C23" s="30" t="s">
        <v>1155</v>
      </c>
      <c r="D23" s="30" t="s">
        <v>1313</v>
      </c>
      <c r="E23" s="30"/>
    </row>
    <row r="24" spans="1:7" x14ac:dyDescent="0.2">
      <c r="A24" s="7" t="s">
        <v>69</v>
      </c>
      <c r="C24" s="31">
        <v>24.933800000000002</v>
      </c>
      <c r="D24" s="63" t="s">
        <v>1114</v>
      </c>
      <c r="E24" s="63"/>
    </row>
    <row r="25" spans="1:7" x14ac:dyDescent="0.2">
      <c r="A25" s="7" t="s">
        <v>77</v>
      </c>
      <c r="C25" s="31">
        <v>11.5593</v>
      </c>
      <c r="D25" s="63" t="s">
        <v>1114</v>
      </c>
      <c r="E25" s="63"/>
    </row>
    <row r="26" spans="1:7" x14ac:dyDescent="0.2">
      <c r="A26" s="7" t="s">
        <v>70</v>
      </c>
      <c r="C26" s="31">
        <v>26.575900000000001</v>
      </c>
      <c r="D26" s="63" t="s">
        <v>1114</v>
      </c>
      <c r="E26" s="63"/>
    </row>
    <row r="27" spans="1:7" x14ac:dyDescent="0.2">
      <c r="A27" s="7" t="s">
        <v>78</v>
      </c>
      <c r="C27" s="31">
        <v>12.480700000000001</v>
      </c>
      <c r="D27" s="63" t="s">
        <v>1114</v>
      </c>
      <c r="E27" s="63"/>
    </row>
    <row r="29" spans="1:7" x14ac:dyDescent="0.2">
      <c r="A29" s="7" t="s">
        <v>35</v>
      </c>
    </row>
    <row r="30" spans="1:7" x14ac:dyDescent="0.2">
      <c r="A30" s="7" t="s">
        <v>1156</v>
      </c>
    </row>
    <row r="32" spans="1:7" x14ac:dyDescent="0.2">
      <c r="A32" s="14" t="s">
        <v>36</v>
      </c>
      <c r="D32" s="30" t="s">
        <v>37</v>
      </c>
    </row>
    <row r="34" spans="1:5" x14ac:dyDescent="0.2">
      <c r="A34" s="14" t="s">
        <v>918</v>
      </c>
      <c r="D34" s="64" t="s">
        <v>1114</v>
      </c>
    </row>
    <row r="35" spans="1:5" x14ac:dyDescent="0.2">
      <c r="A35" s="7" t="s">
        <v>1116</v>
      </c>
      <c r="D35" s="33"/>
    </row>
    <row r="36" spans="1:5" x14ac:dyDescent="0.2">
      <c r="D36" s="33"/>
    </row>
    <row r="37" spans="1:5" x14ac:dyDescent="0.2">
      <c r="A37" s="14" t="s">
        <v>839</v>
      </c>
      <c r="D37" s="30" t="s">
        <v>37</v>
      </c>
    </row>
    <row r="38" spans="1:5" x14ac:dyDescent="0.2">
      <c r="A38" s="50"/>
    </row>
    <row r="39" spans="1:5" x14ac:dyDescent="0.2">
      <c r="A39" s="14" t="s">
        <v>1176</v>
      </c>
    </row>
    <row r="41" spans="1:5" x14ac:dyDescent="0.2">
      <c r="A41" s="7" t="s">
        <v>1180</v>
      </c>
    </row>
    <row r="43" spans="1:5" ht="61.2" x14ac:dyDescent="0.2">
      <c r="A43" s="6" t="s">
        <v>2</v>
      </c>
      <c r="B43" s="76" t="s">
        <v>1211</v>
      </c>
      <c r="C43" s="74" t="s">
        <v>1212</v>
      </c>
      <c r="D43" s="74" t="s">
        <v>1183</v>
      </c>
      <c r="E43" s="74" t="s">
        <v>1184</v>
      </c>
    </row>
    <row r="44" spans="1:5" x14ac:dyDescent="0.2">
      <c r="A44" s="77" t="s">
        <v>1106</v>
      </c>
      <c r="B44" s="77" t="s">
        <v>1256</v>
      </c>
      <c r="C44" s="78">
        <v>0</v>
      </c>
      <c r="D44" s="79">
        <v>0</v>
      </c>
      <c r="E44" s="78">
        <v>9073.362514399998</v>
      </c>
    </row>
    <row r="45" spans="1:5" x14ac:dyDescent="0.2">
      <c r="A45" s="77" t="s">
        <v>1208</v>
      </c>
      <c r="B45" s="77" t="s">
        <v>1257</v>
      </c>
      <c r="C45" s="78">
        <v>0</v>
      </c>
      <c r="D45" s="79">
        <v>0</v>
      </c>
      <c r="E45" s="78">
        <v>6073.1225844186638</v>
      </c>
    </row>
    <row r="46" spans="1:5" x14ac:dyDescent="0.2">
      <c r="A46" s="77" t="s">
        <v>1153</v>
      </c>
      <c r="B46" s="77" t="s">
        <v>1276</v>
      </c>
      <c r="C46" s="78">
        <v>0</v>
      </c>
      <c r="D46" s="79">
        <v>0</v>
      </c>
      <c r="E46" s="78">
        <v>5447.1286618999993</v>
      </c>
    </row>
    <row r="47" spans="1:5" x14ac:dyDescent="0.2">
      <c r="A47" s="77" t="s">
        <v>1271</v>
      </c>
      <c r="B47" s="77" t="s">
        <v>1272</v>
      </c>
      <c r="C47" s="78">
        <v>0</v>
      </c>
      <c r="D47" s="79">
        <v>0</v>
      </c>
      <c r="E47" s="78">
        <v>20913.779103299999</v>
      </c>
    </row>
    <row r="49" spans="1:7" x14ac:dyDescent="0.2">
      <c r="A49" s="7" t="s">
        <v>1210</v>
      </c>
    </row>
    <row r="50" spans="1:7" x14ac:dyDescent="0.2">
      <c r="A50" s="53" t="s">
        <v>1179</v>
      </c>
    </row>
    <row r="52" spans="1:7" ht="48" customHeight="1" x14ac:dyDescent="0.3">
      <c r="A52" s="122" t="s">
        <v>1278</v>
      </c>
      <c r="B52" s="123"/>
      <c r="C52" s="123"/>
      <c r="D52" s="123"/>
      <c r="E52" s="123"/>
      <c r="F52" s="123"/>
      <c r="G52" s="123"/>
    </row>
    <row r="54" spans="1:7" ht="36.75" customHeight="1" x14ac:dyDescent="0.3">
      <c r="A54" s="122" t="s">
        <v>1117</v>
      </c>
      <c r="B54" s="123"/>
      <c r="C54" s="123"/>
      <c r="D54" s="123"/>
      <c r="E54" s="123"/>
      <c r="F54" s="123"/>
      <c r="G54" s="123"/>
    </row>
    <row r="55" spans="1:7" x14ac:dyDescent="0.2">
      <c r="A55" s="50" t="s">
        <v>1118</v>
      </c>
    </row>
    <row r="57" spans="1:7" ht="26.25" customHeight="1" x14ac:dyDescent="0.3">
      <c r="A57" s="122" t="s">
        <v>1119</v>
      </c>
      <c r="B57" s="123"/>
      <c r="C57" s="123"/>
      <c r="D57" s="123"/>
      <c r="E57" s="123"/>
      <c r="F57" s="123"/>
      <c r="G57" s="123"/>
    </row>
    <row r="58" spans="1:7" s="53" customFormat="1" ht="14.4" x14ac:dyDescent="0.3">
      <c r="A58" s="71"/>
      <c r="B58" s="72"/>
      <c r="C58" s="72"/>
      <c r="D58" s="72"/>
      <c r="E58" s="72"/>
      <c r="F58" s="72"/>
      <c r="G58" s="72"/>
    </row>
    <row r="59" spans="1:7" s="53" customFormat="1" ht="27.75" customHeight="1" x14ac:dyDescent="0.3">
      <c r="A59" s="122" t="s">
        <v>1120</v>
      </c>
      <c r="B59" s="123"/>
      <c r="C59" s="123"/>
      <c r="D59" s="123"/>
      <c r="E59" s="123"/>
      <c r="F59" s="123"/>
      <c r="G59" s="123"/>
    </row>
    <row r="60" spans="1:7" s="53" customFormat="1" ht="14.4" x14ac:dyDescent="0.3">
      <c r="A60" s="71"/>
      <c r="B60" s="72"/>
      <c r="C60" s="72"/>
      <c r="D60" s="72"/>
      <c r="E60" s="72"/>
      <c r="F60" s="72"/>
      <c r="G60" s="72"/>
    </row>
    <row r="61" spans="1:7" x14ac:dyDescent="0.2">
      <c r="A61" s="51" t="s">
        <v>1162</v>
      </c>
      <c r="B61" s="53"/>
      <c r="C61" s="53"/>
      <c r="D61" s="53"/>
      <c r="E61" s="11"/>
      <c r="G61" s="11"/>
    </row>
    <row r="62" spans="1:7" x14ac:dyDescent="0.2">
      <c r="A62" s="51"/>
      <c r="B62" s="53"/>
      <c r="C62" s="53"/>
      <c r="D62" s="53"/>
      <c r="E62" s="11"/>
      <c r="G62" s="11"/>
    </row>
    <row r="63" spans="1:7" ht="48" customHeight="1" x14ac:dyDescent="0.2">
      <c r="A63" s="126" t="s">
        <v>1157</v>
      </c>
      <c r="B63" s="126"/>
      <c r="C63" s="126"/>
      <c r="D63" s="126"/>
      <c r="E63" s="126"/>
      <c r="F63" s="126"/>
      <c r="G63" s="126"/>
    </row>
    <row r="64" spans="1:7" ht="25.5" customHeight="1" x14ac:dyDescent="0.2">
      <c r="A64" s="114" t="s">
        <v>1158</v>
      </c>
      <c r="B64" s="114"/>
      <c r="C64" s="114"/>
      <c r="D64" s="114"/>
      <c r="E64" s="114"/>
      <c r="F64" s="114"/>
      <c r="G64" s="114"/>
    </row>
  </sheetData>
  <mergeCells count="8">
    <mergeCell ref="A63:G63"/>
    <mergeCell ref="A64:G64"/>
    <mergeCell ref="A1:G1"/>
    <mergeCell ref="A19:G19"/>
    <mergeCell ref="A52:G52"/>
    <mergeCell ref="A54:G54"/>
    <mergeCell ref="A57:G57"/>
    <mergeCell ref="A59:G59"/>
  </mergeCells>
  <conditionalFormatting sqref="F2:F3 F5:F6 F10 F12 F14 F16:F18 F21:F51 F53 F55:F56 F61:F62 F65:F65498">
    <cfRule type="cellIs" dxfId="7" priority="1" stopIfTrue="1" operator="between">
      <formula>0.009</formula>
      <formula>-0.009</formula>
    </cfRule>
  </conditionalFormatting>
  <hyperlinks>
    <hyperlink ref="A55"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91"/>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8" style="7" bestFit="1" customWidth="1"/>
    <col min="3" max="3" width="15.33203125" style="7" bestFit="1" customWidth="1"/>
    <col min="4" max="4" width="15.5546875" style="7" bestFit="1" customWidth="1"/>
    <col min="5" max="5" width="25.88671875" style="10" customWidth="1"/>
    <col min="6" max="6" width="13.5546875" style="11" bestFit="1" customWidth="1"/>
    <col min="7" max="7" width="11" style="10" customWidth="1"/>
    <col min="8" max="16384" width="9.109375" style="7"/>
  </cols>
  <sheetData>
    <row r="1" spans="1:7" s="1" customFormat="1" ht="13.8" x14ac:dyDescent="0.2">
      <c r="A1" s="110" t="s">
        <v>1159</v>
      </c>
      <c r="B1" s="111"/>
      <c r="C1" s="111"/>
      <c r="D1" s="111"/>
      <c r="E1" s="111"/>
      <c r="F1" s="111"/>
      <c r="G1" s="111"/>
    </row>
    <row r="2" spans="1:7" s="1" customFormat="1" ht="12" x14ac:dyDescent="0.25">
      <c r="A2" s="34" t="s">
        <v>1092</v>
      </c>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849</v>
      </c>
      <c r="D4" s="13" t="s">
        <v>1</v>
      </c>
      <c r="E4" s="54" t="s">
        <v>6</v>
      </c>
      <c r="F4" s="12" t="s">
        <v>3</v>
      </c>
      <c r="G4" s="12" t="s">
        <v>5</v>
      </c>
    </row>
    <row r="5" spans="1:7" s="1" customFormat="1" ht="13.5" customHeight="1" x14ac:dyDescent="0.2">
      <c r="A5" s="20" t="s">
        <v>28</v>
      </c>
      <c r="B5" s="20"/>
      <c r="C5" s="20"/>
      <c r="D5" s="20"/>
      <c r="E5" s="25">
        <v>0</v>
      </c>
      <c r="F5" s="66">
        <v>100</v>
      </c>
      <c r="G5" s="25"/>
    </row>
    <row r="6" spans="1:7" s="1" customFormat="1" ht="11.4" x14ac:dyDescent="0.2">
      <c r="A6" s="20"/>
      <c r="B6" s="20"/>
      <c r="C6" s="20"/>
      <c r="D6" s="20"/>
      <c r="E6" s="25"/>
      <c r="F6" s="26"/>
      <c r="G6" s="25"/>
    </row>
    <row r="7" spans="1:7" x14ac:dyDescent="0.2">
      <c r="A7" s="27" t="s">
        <v>27</v>
      </c>
      <c r="B7" s="27"/>
      <c r="C7" s="27"/>
      <c r="D7" s="27"/>
      <c r="E7" s="28">
        <v>0</v>
      </c>
      <c r="F7" s="28">
        <v>100</v>
      </c>
      <c r="G7" s="28"/>
    </row>
    <row r="8" spans="1:7" x14ac:dyDescent="0.2">
      <c r="A8" s="14"/>
      <c r="B8" s="14"/>
      <c r="C8" s="14"/>
      <c r="D8" s="14"/>
      <c r="E8" s="73"/>
      <c r="F8" s="73"/>
      <c r="G8" s="73"/>
    </row>
    <row r="9" spans="1:7" x14ac:dyDescent="0.2">
      <c r="A9" s="14" t="s">
        <v>31</v>
      </c>
    </row>
    <row r="10" spans="1:7" x14ac:dyDescent="0.2">
      <c r="A10" s="14" t="s">
        <v>32</v>
      </c>
    </row>
    <row r="11" spans="1:7" x14ac:dyDescent="0.2">
      <c r="A11" s="14" t="s">
        <v>33</v>
      </c>
      <c r="B11" s="14"/>
      <c r="C11" s="30" t="s">
        <v>34</v>
      </c>
      <c r="D11" s="14" t="s">
        <v>1160</v>
      </c>
    </row>
    <row r="12" spans="1:7" x14ac:dyDescent="0.2">
      <c r="A12" s="7" t="s">
        <v>69</v>
      </c>
      <c r="C12" s="31">
        <v>24.8308</v>
      </c>
      <c r="D12" s="31">
        <v>25.334800000000001</v>
      </c>
    </row>
    <row r="13" spans="1:7" x14ac:dyDescent="0.2">
      <c r="A13" s="7" t="s">
        <v>77</v>
      </c>
      <c r="C13" s="31">
        <v>13.3156</v>
      </c>
      <c r="D13" s="31">
        <v>13.585800000000001</v>
      </c>
    </row>
    <row r="14" spans="1:7" x14ac:dyDescent="0.2">
      <c r="A14" s="7" t="s">
        <v>70</v>
      </c>
      <c r="C14" s="31">
        <v>25.0565</v>
      </c>
      <c r="D14" s="31">
        <v>25.565000000000001</v>
      </c>
    </row>
    <row r="15" spans="1:7" x14ac:dyDescent="0.2">
      <c r="A15" s="7" t="s">
        <v>78</v>
      </c>
      <c r="C15" s="31">
        <v>13.7318</v>
      </c>
      <c r="D15" s="31">
        <v>14.0105</v>
      </c>
    </row>
    <row r="17" spans="1:5" x14ac:dyDescent="0.2">
      <c r="A17" s="7" t="s">
        <v>35</v>
      </c>
    </row>
    <row r="18" spans="1:5" x14ac:dyDescent="0.2">
      <c r="A18" s="7" t="s">
        <v>1161</v>
      </c>
    </row>
    <row r="20" spans="1:5" x14ac:dyDescent="0.2">
      <c r="A20" s="14" t="s">
        <v>36</v>
      </c>
      <c r="D20" s="30" t="s">
        <v>37</v>
      </c>
    </row>
    <row r="22" spans="1:5" x14ac:dyDescent="0.2">
      <c r="A22" s="14" t="s">
        <v>918</v>
      </c>
      <c r="D22" s="64" t="s">
        <v>1114</v>
      </c>
    </row>
    <row r="23" spans="1:5" x14ac:dyDescent="0.2">
      <c r="A23" s="7" t="s">
        <v>1131</v>
      </c>
      <c r="D23" s="33"/>
    </row>
    <row r="24" spans="1:5" x14ac:dyDescent="0.2">
      <c r="D24" s="33"/>
    </row>
    <row r="25" spans="1:5" x14ac:dyDescent="0.2">
      <c r="A25" s="14" t="s">
        <v>839</v>
      </c>
      <c r="D25" s="30" t="s">
        <v>37</v>
      </c>
    </row>
    <row r="27" spans="1:5" x14ac:dyDescent="0.2">
      <c r="A27" s="14" t="s">
        <v>1176</v>
      </c>
    </row>
    <row r="29" spans="1:5" x14ac:dyDescent="0.2">
      <c r="A29" s="7" t="s">
        <v>1180</v>
      </c>
    </row>
    <row r="31" spans="1:5" ht="61.2" x14ac:dyDescent="0.2">
      <c r="A31" s="6" t="s">
        <v>2</v>
      </c>
      <c r="B31" s="76" t="s">
        <v>1211</v>
      </c>
      <c r="C31" s="74" t="s">
        <v>1212</v>
      </c>
      <c r="D31" s="74" t="s">
        <v>1183</v>
      </c>
      <c r="E31" s="74" t="s">
        <v>1184</v>
      </c>
    </row>
    <row r="32" spans="1:5" x14ac:dyDescent="0.2">
      <c r="A32" s="77" t="s">
        <v>1215</v>
      </c>
      <c r="B32" s="77" t="s">
        <v>1216</v>
      </c>
      <c r="C32" s="78">
        <v>0</v>
      </c>
      <c r="D32" s="79">
        <v>0</v>
      </c>
      <c r="E32" s="78">
        <v>3654.5898081939977</v>
      </c>
    </row>
    <row r="33" spans="1:7" x14ac:dyDescent="0.2">
      <c r="A33" s="77" t="s">
        <v>1199</v>
      </c>
      <c r="B33" s="77" t="s">
        <v>1200</v>
      </c>
      <c r="C33" s="78">
        <v>0</v>
      </c>
      <c r="D33" s="79">
        <v>0</v>
      </c>
      <c r="E33" s="78">
        <v>3990.8421564368368</v>
      </c>
    </row>
    <row r="34" spans="1:7" x14ac:dyDescent="0.2">
      <c r="A34" s="77" t="s">
        <v>1201</v>
      </c>
      <c r="B34" s="77" t="s">
        <v>1202</v>
      </c>
      <c r="C34" s="78">
        <v>0</v>
      </c>
      <c r="D34" s="79">
        <v>0</v>
      </c>
      <c r="E34" s="78">
        <v>1144.0976281000001</v>
      </c>
    </row>
    <row r="35" spans="1:7" x14ac:dyDescent="0.2">
      <c r="A35" s="77" t="s">
        <v>1258</v>
      </c>
      <c r="B35" s="77" t="s">
        <v>1259</v>
      </c>
      <c r="C35" s="78">
        <v>0</v>
      </c>
      <c r="D35" s="79">
        <v>0</v>
      </c>
      <c r="E35" s="78">
        <v>10958.521461600001</v>
      </c>
    </row>
    <row r="36" spans="1:7" x14ac:dyDescent="0.2">
      <c r="A36" s="77" t="s">
        <v>1204</v>
      </c>
      <c r="B36" s="77" t="s">
        <v>1205</v>
      </c>
      <c r="C36" s="78">
        <v>0</v>
      </c>
      <c r="D36" s="79">
        <v>0</v>
      </c>
      <c r="E36" s="78">
        <v>2043.4488388</v>
      </c>
    </row>
    <row r="37" spans="1:7" x14ac:dyDescent="0.2">
      <c r="A37" s="77" t="s">
        <v>1244</v>
      </c>
      <c r="B37" s="83" t="s">
        <v>1260</v>
      </c>
      <c r="C37" s="78">
        <v>0</v>
      </c>
      <c r="D37" s="79">
        <v>0</v>
      </c>
      <c r="E37" s="78">
        <v>2166.5717159999999</v>
      </c>
    </row>
    <row r="38" spans="1:7" x14ac:dyDescent="0.2">
      <c r="A38" s="77" t="s">
        <v>1247</v>
      </c>
      <c r="B38" s="77" t="s">
        <v>1209</v>
      </c>
      <c r="C38" s="78">
        <v>0</v>
      </c>
      <c r="D38" s="79">
        <v>0</v>
      </c>
      <c r="E38" s="78">
        <v>6413.233203681436</v>
      </c>
    </row>
    <row r="39" spans="1:7" x14ac:dyDescent="0.2">
      <c r="A39" s="77" t="s">
        <v>1208</v>
      </c>
      <c r="B39" s="77" t="s">
        <v>1261</v>
      </c>
      <c r="C39" s="78">
        <v>0</v>
      </c>
      <c r="D39" s="79">
        <v>0</v>
      </c>
      <c r="E39" s="78">
        <v>8554.3143945119809</v>
      </c>
    </row>
    <row r="40" spans="1:7" ht="20.399999999999999" x14ac:dyDescent="0.2">
      <c r="A40" s="77" t="s">
        <v>1219</v>
      </c>
      <c r="B40" s="82" t="s">
        <v>1262</v>
      </c>
      <c r="C40" s="78">
        <v>0</v>
      </c>
      <c r="D40" s="79">
        <v>0</v>
      </c>
      <c r="E40" s="78">
        <v>9521.0845960166589</v>
      </c>
    </row>
    <row r="42" spans="1:7" x14ac:dyDescent="0.2">
      <c r="A42" s="53" t="s">
        <v>1210</v>
      </c>
    </row>
    <row r="43" spans="1:7" x14ac:dyDescent="0.2">
      <c r="A43" s="53" t="s">
        <v>1179</v>
      </c>
    </row>
    <row r="45" spans="1:7" ht="24.75" customHeight="1" x14ac:dyDescent="0.3">
      <c r="A45" s="122" t="s">
        <v>1263</v>
      </c>
      <c r="B45" s="123"/>
      <c r="C45" s="123"/>
      <c r="D45" s="123"/>
      <c r="E45" s="123"/>
      <c r="F45" s="123"/>
      <c r="G45" s="123"/>
    </row>
    <row r="47" spans="1:7" ht="53.25" customHeight="1" x14ac:dyDescent="0.3">
      <c r="A47" s="122" t="s">
        <v>1264</v>
      </c>
      <c r="B47" s="123"/>
      <c r="C47" s="123"/>
      <c r="D47" s="123"/>
      <c r="E47" s="123"/>
      <c r="F47" s="123"/>
      <c r="G47" s="123"/>
    </row>
    <row r="49" spans="1:7" ht="48" customHeight="1" x14ac:dyDescent="0.3">
      <c r="A49" s="122" t="s">
        <v>1265</v>
      </c>
      <c r="B49" s="123"/>
      <c r="C49" s="123"/>
      <c r="D49" s="123"/>
      <c r="E49" s="123"/>
      <c r="F49" s="123"/>
      <c r="G49" s="123"/>
    </row>
    <row r="50" spans="1:7" x14ac:dyDescent="0.2">
      <c r="A50" s="50" t="s">
        <v>1118</v>
      </c>
    </row>
    <row r="52" spans="1:7" ht="24" customHeight="1" x14ac:dyDescent="0.3">
      <c r="A52" s="122" t="s">
        <v>1139</v>
      </c>
      <c r="B52" s="123"/>
      <c r="C52" s="123"/>
      <c r="D52" s="123"/>
      <c r="E52" s="123"/>
      <c r="F52" s="123"/>
      <c r="G52" s="123"/>
    </row>
    <row r="54" spans="1:7" ht="27.75" customHeight="1" x14ac:dyDescent="0.3">
      <c r="A54" s="122" t="s">
        <v>1140</v>
      </c>
      <c r="B54" s="123"/>
      <c r="C54" s="123"/>
      <c r="D54" s="123"/>
      <c r="E54" s="123"/>
      <c r="F54" s="123"/>
      <c r="G54" s="123"/>
    </row>
    <row r="56" spans="1:7" ht="13.5" customHeight="1" x14ac:dyDescent="0.2">
      <c r="A56" s="14" t="s">
        <v>1266</v>
      </c>
    </row>
    <row r="57" spans="1:7" ht="10.5" customHeight="1" x14ac:dyDescent="0.3">
      <c r="A57" s="124"/>
      <c r="B57" s="115"/>
      <c r="C57" s="115"/>
      <c r="D57" s="115"/>
      <c r="E57" s="115"/>
      <c r="F57" s="115"/>
      <c r="G57" s="115"/>
    </row>
    <row r="58" spans="1:7" ht="26.25" customHeight="1" x14ac:dyDescent="0.3">
      <c r="A58" s="124" t="s">
        <v>1163</v>
      </c>
      <c r="B58" s="115"/>
      <c r="C58" s="115"/>
      <c r="D58" s="115"/>
      <c r="E58" s="115"/>
      <c r="F58" s="115"/>
      <c r="G58" s="115"/>
    </row>
    <row r="59" spans="1:7" x14ac:dyDescent="0.2">
      <c r="A59" s="52"/>
    </row>
    <row r="60" spans="1:7" ht="29.1" customHeight="1" x14ac:dyDescent="0.2">
      <c r="A60" s="114" t="s">
        <v>1164</v>
      </c>
      <c r="B60" s="114"/>
      <c r="C60" s="114"/>
      <c r="D60" s="114"/>
      <c r="E60" s="114"/>
      <c r="F60" s="114"/>
      <c r="G60" s="114"/>
    </row>
    <row r="62" spans="1:7" s="1" customFormat="1" ht="13.8" x14ac:dyDescent="0.2">
      <c r="A62" s="110" t="s">
        <v>1165</v>
      </c>
      <c r="B62" s="111"/>
      <c r="C62" s="111"/>
      <c r="D62" s="111"/>
      <c r="E62" s="111"/>
      <c r="F62" s="111"/>
      <c r="G62" s="111"/>
    </row>
    <row r="63" spans="1:7" x14ac:dyDescent="0.2">
      <c r="A63" s="8" t="s">
        <v>7</v>
      </c>
    </row>
    <row r="64" spans="1:7" s="1" customFormat="1" ht="38.25" customHeight="1" x14ac:dyDescent="0.2">
      <c r="A64" s="6" t="s">
        <v>2</v>
      </c>
      <c r="B64" s="6" t="s">
        <v>0</v>
      </c>
      <c r="C64" s="13" t="s">
        <v>849</v>
      </c>
      <c r="D64" s="13" t="s">
        <v>1</v>
      </c>
      <c r="E64" s="74" t="s">
        <v>6</v>
      </c>
      <c r="F64" s="12" t="s">
        <v>3</v>
      </c>
      <c r="G64" s="12" t="s">
        <v>5</v>
      </c>
    </row>
    <row r="65" spans="1:9" x14ac:dyDescent="0.2">
      <c r="A65" s="16" t="s">
        <v>24</v>
      </c>
      <c r="B65" s="17"/>
      <c r="C65" s="17"/>
      <c r="D65" s="17"/>
      <c r="E65" s="18"/>
      <c r="F65" s="19"/>
      <c r="G65" s="18"/>
    </row>
    <row r="66" spans="1:9" x14ac:dyDescent="0.2">
      <c r="A66" s="20" t="s">
        <v>41</v>
      </c>
      <c r="B66" s="21"/>
      <c r="C66" s="21"/>
      <c r="D66" s="21"/>
      <c r="E66" s="22"/>
      <c r="F66" s="23"/>
      <c r="G66" s="22"/>
    </row>
    <row r="67" spans="1:9" ht="20.399999999999999" x14ac:dyDescent="0.2">
      <c r="A67" s="21" t="s">
        <v>1125</v>
      </c>
      <c r="B67" s="21" t="s">
        <v>1126</v>
      </c>
      <c r="C67" s="56" t="s">
        <v>1127</v>
      </c>
      <c r="D67" s="24">
        <v>1695</v>
      </c>
      <c r="E67" s="22">
        <v>0</v>
      </c>
      <c r="F67" s="23">
        <v>100</v>
      </c>
      <c r="G67" s="22">
        <v>0</v>
      </c>
    </row>
    <row r="68" spans="1:9" x14ac:dyDescent="0.2">
      <c r="A68" s="20" t="s">
        <v>25</v>
      </c>
      <c r="B68" s="20"/>
      <c r="C68" s="20"/>
      <c r="D68" s="20"/>
      <c r="E68" s="25">
        <f>SUM(E66:E67)</f>
        <v>0</v>
      </c>
      <c r="F68" s="26">
        <f>SUM(F66:F67)</f>
        <v>100</v>
      </c>
      <c r="G68" s="25"/>
      <c r="H68" s="14"/>
      <c r="I68" s="14"/>
    </row>
    <row r="69" spans="1:9" x14ac:dyDescent="0.2">
      <c r="A69" s="21"/>
      <c r="B69" s="21"/>
      <c r="C69" s="21"/>
      <c r="D69" s="21"/>
      <c r="E69" s="22"/>
      <c r="F69" s="23"/>
      <c r="G69" s="22"/>
    </row>
    <row r="70" spans="1:9" x14ac:dyDescent="0.2">
      <c r="A70" s="20" t="s">
        <v>26</v>
      </c>
      <c r="B70" s="20"/>
      <c r="C70" s="20"/>
      <c r="D70" s="20"/>
      <c r="E70" s="25">
        <f>E68</f>
        <v>0</v>
      </c>
      <c r="F70" s="26">
        <f>F68</f>
        <v>100</v>
      </c>
      <c r="G70" s="25"/>
      <c r="H70" s="14"/>
      <c r="I70" s="14"/>
    </row>
    <row r="71" spans="1:9" x14ac:dyDescent="0.2">
      <c r="A71" s="20"/>
      <c r="B71" s="20"/>
      <c r="C71" s="20"/>
      <c r="D71" s="20"/>
      <c r="E71" s="25"/>
      <c r="F71" s="26"/>
      <c r="G71" s="25"/>
      <c r="H71" s="14"/>
      <c r="I71" s="14"/>
    </row>
    <row r="72" spans="1:9" x14ac:dyDescent="0.2">
      <c r="A72" s="20" t="s">
        <v>28</v>
      </c>
      <c r="B72" s="20"/>
      <c r="C72" s="20"/>
      <c r="D72" s="20"/>
      <c r="E72" s="65">
        <v>0</v>
      </c>
      <c r="F72" s="65">
        <v>0</v>
      </c>
      <c r="G72" s="25"/>
      <c r="H72" s="14"/>
      <c r="I72" s="14"/>
    </row>
    <row r="73" spans="1:9" x14ac:dyDescent="0.2">
      <c r="A73" s="20"/>
      <c r="B73" s="20"/>
      <c r="C73" s="20"/>
      <c r="D73" s="20"/>
      <c r="E73" s="25"/>
      <c r="F73" s="26"/>
      <c r="G73" s="25"/>
      <c r="H73" s="14"/>
      <c r="I73" s="14"/>
    </row>
    <row r="74" spans="1:9" x14ac:dyDescent="0.2">
      <c r="A74" s="27" t="s">
        <v>27</v>
      </c>
      <c r="B74" s="27"/>
      <c r="C74" s="27"/>
      <c r="D74" s="27"/>
      <c r="E74" s="28">
        <v>3.9999999999999998E-7</v>
      </c>
      <c r="F74" s="29">
        <v>100</v>
      </c>
      <c r="G74" s="28"/>
      <c r="H74" s="14"/>
      <c r="I74" s="14"/>
    </row>
    <row r="76" spans="1:9" x14ac:dyDescent="0.2">
      <c r="A76" s="14" t="s">
        <v>30</v>
      </c>
    </row>
    <row r="77" spans="1:9" x14ac:dyDescent="0.2">
      <c r="A77" s="14" t="s">
        <v>1128</v>
      </c>
    </row>
    <row r="78" spans="1:9" x14ac:dyDescent="0.2">
      <c r="A78" s="127" t="s">
        <v>1129</v>
      </c>
      <c r="B78" s="127"/>
      <c r="C78" s="127"/>
      <c r="D78" s="127"/>
      <c r="E78" s="127"/>
      <c r="F78" s="127"/>
      <c r="G78" s="127"/>
    </row>
    <row r="79" spans="1:9" x14ac:dyDescent="0.2">
      <c r="A79" s="75"/>
      <c r="B79" s="75"/>
      <c r="C79" s="75"/>
      <c r="D79" s="75"/>
      <c r="E79" s="75"/>
      <c r="F79" s="75"/>
      <c r="G79" s="75"/>
    </row>
    <row r="80" spans="1:9" x14ac:dyDescent="0.2">
      <c r="A80" s="14" t="s">
        <v>31</v>
      </c>
    </row>
    <row r="81" spans="1:4" x14ac:dyDescent="0.2">
      <c r="A81" s="14" t="s">
        <v>32</v>
      </c>
    </row>
    <row r="82" spans="1:4" x14ac:dyDescent="0.2">
      <c r="A82" s="14" t="s">
        <v>33</v>
      </c>
      <c r="B82" s="14"/>
      <c r="C82" s="30" t="s">
        <v>34</v>
      </c>
      <c r="D82" s="14" t="s">
        <v>845</v>
      </c>
    </row>
    <row r="83" spans="1:4" x14ac:dyDescent="0.2">
      <c r="A83" s="7" t="s">
        <v>69</v>
      </c>
      <c r="C83" s="31">
        <v>0</v>
      </c>
      <c r="D83" s="31">
        <v>0</v>
      </c>
    </row>
    <row r="84" spans="1:4" x14ac:dyDescent="0.2">
      <c r="A84" s="7" t="s">
        <v>77</v>
      </c>
      <c r="C84" s="31">
        <v>0</v>
      </c>
      <c r="D84" s="31">
        <v>0</v>
      </c>
    </row>
    <row r="85" spans="1:4" x14ac:dyDescent="0.2">
      <c r="A85" s="7" t="s">
        <v>70</v>
      </c>
      <c r="C85" s="31">
        <v>0</v>
      </c>
      <c r="D85" s="31">
        <v>0</v>
      </c>
    </row>
    <row r="86" spans="1:4" x14ac:dyDescent="0.2">
      <c r="A86" s="7" t="s">
        <v>78</v>
      </c>
      <c r="C86" s="31">
        <v>0</v>
      </c>
      <c r="D86" s="31">
        <v>0</v>
      </c>
    </row>
    <row r="88" spans="1:4" x14ac:dyDescent="0.2">
      <c r="A88" s="7" t="s">
        <v>35</v>
      </c>
    </row>
    <row r="89" spans="1:4" x14ac:dyDescent="0.2">
      <c r="A89" s="57" t="s">
        <v>1329</v>
      </c>
    </row>
    <row r="91" spans="1:4" x14ac:dyDescent="0.2">
      <c r="A91" s="14" t="s">
        <v>1166</v>
      </c>
      <c r="D91" s="30" t="s">
        <v>37</v>
      </c>
    </row>
  </sheetData>
  <mergeCells count="11">
    <mergeCell ref="A54:G54"/>
    <mergeCell ref="A1:G1"/>
    <mergeCell ref="A45:G45"/>
    <mergeCell ref="A47:G47"/>
    <mergeCell ref="A49:G49"/>
    <mergeCell ref="A52:G52"/>
    <mergeCell ref="A57:G57"/>
    <mergeCell ref="A58:G58"/>
    <mergeCell ref="A60:G60"/>
    <mergeCell ref="A62:G62"/>
    <mergeCell ref="A78:G78"/>
  </mergeCells>
  <conditionalFormatting sqref="F2:F3 F9:F44 F55:F56 F59 F61 F63 F80:F65504">
    <cfRule type="cellIs" dxfId="6" priority="8"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46 F48">
    <cfRule type="cellIs" dxfId="4" priority="4" stopIfTrue="1" operator="between">
      <formula>0.009</formula>
      <formula>-0.009</formula>
    </cfRule>
  </conditionalFormatting>
  <conditionalFormatting sqref="F50:F51">
    <cfRule type="cellIs" dxfId="3" priority="3" stopIfTrue="1" operator="between">
      <formula>0.009</formula>
      <formula>-0.009</formula>
    </cfRule>
  </conditionalFormatting>
  <conditionalFormatting sqref="F53">
    <cfRule type="cellIs" dxfId="2" priority="2" stopIfTrue="1" operator="between">
      <formula>0.009</formula>
      <formula>-0.009</formula>
    </cfRule>
  </conditionalFormatting>
  <conditionalFormatting sqref="F65:F71">
    <cfRule type="cellIs" dxfId="1" priority="7" stopIfTrue="1" operator="between">
      <formula>0.009</formula>
      <formula>-0.009</formula>
    </cfRule>
  </conditionalFormatting>
  <conditionalFormatting sqref="F73:F77">
    <cfRule type="cellIs" dxfId="0" priority="6" stopIfTrue="1" operator="between">
      <formula>0.009</formula>
      <formula>-0.009</formula>
    </cfRule>
  </conditionalFormatting>
  <hyperlinks>
    <hyperlink ref="A59"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50"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5"/>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3.88671875" style="7" bestFit="1" customWidth="1"/>
    <col min="3" max="3" width="24.6640625" style="7" bestFit="1" customWidth="1"/>
    <col min="4" max="4" width="15.44140625" style="7" bestFit="1" customWidth="1"/>
    <col min="5" max="5" width="20.5546875" style="10" customWidth="1"/>
    <col min="6" max="6" width="13.5546875" style="11" bestFit="1" customWidth="1"/>
    <col min="7" max="7" width="9.44140625" style="10" customWidth="1"/>
    <col min="8" max="16384" width="9.109375" style="7"/>
  </cols>
  <sheetData>
    <row r="1" spans="1:9" s="1" customFormat="1" ht="13.8" x14ac:dyDescent="0.2">
      <c r="A1" s="110" t="s">
        <v>979</v>
      </c>
      <c r="B1" s="111"/>
      <c r="C1" s="111"/>
      <c r="D1" s="111"/>
      <c r="E1" s="111"/>
      <c r="F1" s="111"/>
      <c r="G1" s="111"/>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849</v>
      </c>
      <c r="D4" s="13" t="s">
        <v>1</v>
      </c>
      <c r="E4" s="58" t="s">
        <v>6</v>
      </c>
      <c r="F4" s="12" t="s">
        <v>3</v>
      </c>
      <c r="G4" s="12" t="s">
        <v>5</v>
      </c>
    </row>
    <row r="5" spans="1:9" x14ac:dyDescent="0.2">
      <c r="A5" s="16" t="s">
        <v>24</v>
      </c>
      <c r="B5" s="17"/>
      <c r="C5" s="17"/>
      <c r="D5" s="17"/>
      <c r="E5" s="18"/>
      <c r="F5" s="19"/>
      <c r="G5" s="18"/>
    </row>
    <row r="6" spans="1:9" x14ac:dyDescent="0.2">
      <c r="A6" s="20" t="s">
        <v>41</v>
      </c>
      <c r="B6" s="21"/>
      <c r="C6" s="21"/>
      <c r="D6" s="21"/>
      <c r="E6" s="22"/>
      <c r="F6" s="23"/>
      <c r="G6" s="22"/>
    </row>
    <row r="7" spans="1:9" x14ac:dyDescent="0.2">
      <c r="A7" s="21" t="s">
        <v>980</v>
      </c>
      <c r="B7" s="21" t="s">
        <v>981</v>
      </c>
      <c r="C7" s="21" t="s">
        <v>982</v>
      </c>
      <c r="D7" s="24">
        <v>100</v>
      </c>
      <c r="E7" s="22">
        <v>1016.1886723</v>
      </c>
      <c r="F7" s="23">
        <v>2.7997843977310501</v>
      </c>
      <c r="G7" s="22">
        <v>9.9880786057405206</v>
      </c>
    </row>
    <row r="8" spans="1:9" x14ac:dyDescent="0.2">
      <c r="A8" s="20" t="s">
        <v>25</v>
      </c>
      <c r="B8" s="20"/>
      <c r="C8" s="20"/>
      <c r="D8" s="20"/>
      <c r="E8" s="25">
        <f>SUM(E6:E7)</f>
        <v>1016.1886723</v>
      </c>
      <c r="F8" s="26">
        <f>SUM(F6:F7)</f>
        <v>2.7997843977310501</v>
      </c>
      <c r="G8" s="25"/>
      <c r="H8" s="14"/>
      <c r="I8" s="14"/>
    </row>
    <row r="9" spans="1:9" x14ac:dyDescent="0.2">
      <c r="A9" s="21"/>
      <c r="B9" s="21"/>
      <c r="C9" s="21"/>
      <c r="D9" s="21"/>
      <c r="E9" s="22"/>
      <c r="F9" s="23"/>
      <c r="G9" s="22"/>
    </row>
    <row r="10" spans="1:9" x14ac:dyDescent="0.2">
      <c r="A10" s="20" t="s">
        <v>43</v>
      </c>
      <c r="B10" s="21"/>
      <c r="C10" s="21"/>
      <c r="D10" s="21"/>
      <c r="E10" s="22"/>
      <c r="F10" s="23"/>
      <c r="G10" s="22"/>
    </row>
    <row r="11" spans="1:9" x14ac:dyDescent="0.2">
      <c r="A11" s="20" t="s">
        <v>54</v>
      </c>
      <c r="B11" s="21"/>
      <c r="C11" s="21"/>
      <c r="D11" s="21"/>
      <c r="E11" s="22"/>
      <c r="F11" s="23"/>
      <c r="G11" s="22"/>
    </row>
    <row r="12" spans="1:9" x14ac:dyDescent="0.2">
      <c r="A12" s="21" t="s">
        <v>983</v>
      </c>
      <c r="B12" s="21" t="s">
        <v>984</v>
      </c>
      <c r="C12" s="21" t="s">
        <v>53</v>
      </c>
      <c r="D12" s="24">
        <v>500</v>
      </c>
      <c r="E12" s="22">
        <v>2474.9450000000002</v>
      </c>
      <c r="F12" s="23">
        <v>6.8189230849808</v>
      </c>
      <c r="G12" s="22">
        <v>7.3901000000000003</v>
      </c>
    </row>
    <row r="13" spans="1:9" x14ac:dyDescent="0.2">
      <c r="A13" s="21" t="s">
        <v>985</v>
      </c>
      <c r="B13" s="21" t="s">
        <v>986</v>
      </c>
      <c r="C13" s="21" t="s">
        <v>47</v>
      </c>
      <c r="D13" s="24">
        <v>500</v>
      </c>
      <c r="E13" s="22">
        <v>2471.1574999999998</v>
      </c>
      <c r="F13" s="23">
        <v>6.8084878344259998</v>
      </c>
      <c r="G13" s="22">
        <v>7.3451000000000004</v>
      </c>
    </row>
    <row r="14" spans="1:9" x14ac:dyDescent="0.2">
      <c r="A14" s="20" t="s">
        <v>25</v>
      </c>
      <c r="B14" s="20"/>
      <c r="C14" s="20"/>
      <c r="D14" s="20"/>
      <c r="E14" s="25">
        <f>SUM(E11:E13)</f>
        <v>4946.1025</v>
      </c>
      <c r="F14" s="26">
        <f>SUM(F11:F13)</f>
        <v>13.627410919406799</v>
      </c>
      <c r="G14" s="25"/>
      <c r="H14" s="14"/>
      <c r="I14" s="14"/>
    </row>
    <row r="15" spans="1:9" x14ac:dyDescent="0.2">
      <c r="A15" s="21"/>
      <c r="B15" s="21"/>
      <c r="C15" s="21"/>
      <c r="D15" s="21"/>
      <c r="E15" s="22"/>
      <c r="F15" s="23"/>
      <c r="G15" s="22"/>
    </row>
    <row r="16" spans="1:9" x14ac:dyDescent="0.2">
      <c r="A16" s="20" t="s">
        <v>57</v>
      </c>
      <c r="B16" s="21"/>
      <c r="C16" s="21"/>
      <c r="D16" s="21"/>
      <c r="E16" s="22"/>
      <c r="F16" s="23"/>
      <c r="G16" s="22"/>
    </row>
    <row r="17" spans="1:9" x14ac:dyDescent="0.2">
      <c r="A17" s="21" t="s">
        <v>987</v>
      </c>
      <c r="B17" s="21" t="s">
        <v>988</v>
      </c>
      <c r="C17" s="21" t="s">
        <v>65</v>
      </c>
      <c r="D17" s="24">
        <v>2500000</v>
      </c>
      <c r="E17" s="22">
        <v>2416.3200000000002</v>
      </c>
      <c r="F17" s="23">
        <v>6.6574005598915598</v>
      </c>
      <c r="G17" s="22">
        <v>7.0224000000000002</v>
      </c>
    </row>
    <row r="18" spans="1:9" x14ac:dyDescent="0.2">
      <c r="A18" s="20" t="s">
        <v>25</v>
      </c>
      <c r="B18" s="20"/>
      <c r="C18" s="20"/>
      <c r="D18" s="20"/>
      <c r="E18" s="25">
        <f>SUM(E16:E17)</f>
        <v>2416.3200000000002</v>
      </c>
      <c r="F18" s="26">
        <f>SUM(F16:F17)</f>
        <v>6.6574005598915598</v>
      </c>
      <c r="G18" s="25"/>
      <c r="H18" s="14"/>
      <c r="I18" s="14"/>
    </row>
    <row r="19" spans="1:9" x14ac:dyDescent="0.2">
      <c r="A19" s="21"/>
      <c r="B19" s="21"/>
      <c r="C19" s="21"/>
      <c r="D19" s="21"/>
      <c r="E19" s="22"/>
      <c r="F19" s="23"/>
      <c r="G19" s="22"/>
    </row>
    <row r="20" spans="1:9" x14ac:dyDescent="0.2">
      <c r="A20" s="20" t="s">
        <v>62</v>
      </c>
      <c r="B20" s="21"/>
      <c r="C20" s="21"/>
      <c r="D20" s="21"/>
      <c r="E20" s="22"/>
      <c r="F20" s="23"/>
      <c r="G20" s="22"/>
    </row>
    <row r="21" spans="1:9" x14ac:dyDescent="0.2">
      <c r="A21" s="21" t="s">
        <v>989</v>
      </c>
      <c r="B21" s="21" t="s">
        <v>990</v>
      </c>
      <c r="C21" s="21" t="s">
        <v>65</v>
      </c>
      <c r="D21" s="24">
        <v>8500000</v>
      </c>
      <c r="E21" s="22">
        <v>8818.4128333000008</v>
      </c>
      <c r="F21" s="23">
        <v>24.296329349492801</v>
      </c>
      <c r="G21" s="22">
        <v>7.5954711200203304</v>
      </c>
    </row>
    <row r="22" spans="1:9" x14ac:dyDescent="0.2">
      <c r="A22" s="21" t="s">
        <v>991</v>
      </c>
      <c r="B22" s="21" t="s">
        <v>1174</v>
      </c>
      <c r="C22" s="21" t="s">
        <v>65</v>
      </c>
      <c r="D22" s="24">
        <v>8000000</v>
      </c>
      <c r="E22" s="22">
        <v>8173.5079999999998</v>
      </c>
      <c r="F22" s="23">
        <v>22.519499377349899</v>
      </c>
      <c r="G22" s="22">
        <v>8.0748682205975708</v>
      </c>
    </row>
    <row r="23" spans="1:9" x14ac:dyDescent="0.2">
      <c r="A23" s="21" t="s">
        <v>992</v>
      </c>
      <c r="B23" s="21" t="s">
        <v>993</v>
      </c>
      <c r="C23" s="21" t="s">
        <v>65</v>
      </c>
      <c r="D23" s="24">
        <v>3000000</v>
      </c>
      <c r="E23" s="22">
        <v>3114.0619999999999</v>
      </c>
      <c r="F23" s="23">
        <v>8.5798065249375206</v>
      </c>
      <c r="G23" s="22">
        <v>7.6106384522851496</v>
      </c>
    </row>
    <row r="24" spans="1:9" x14ac:dyDescent="0.2">
      <c r="A24" s="21" t="s">
        <v>68</v>
      </c>
      <c r="B24" s="21" t="s">
        <v>67</v>
      </c>
      <c r="C24" s="21" t="s">
        <v>65</v>
      </c>
      <c r="D24" s="24">
        <v>2000000</v>
      </c>
      <c r="E24" s="22">
        <v>2049.9540000000002</v>
      </c>
      <c r="F24" s="23">
        <v>5.64799567414578</v>
      </c>
      <c r="G24" s="22">
        <v>7.3730063945125002</v>
      </c>
    </row>
    <row r="25" spans="1:9" x14ac:dyDescent="0.2">
      <c r="A25" s="21" t="s">
        <v>994</v>
      </c>
      <c r="B25" s="21" t="s">
        <v>995</v>
      </c>
      <c r="C25" s="21" t="s">
        <v>65</v>
      </c>
      <c r="D25" s="24">
        <v>500000</v>
      </c>
      <c r="E25" s="22">
        <v>517.88397220000002</v>
      </c>
      <c r="F25" s="23">
        <v>1.4268644246139399</v>
      </c>
      <c r="G25" s="22">
        <v>7.6561550707706196</v>
      </c>
    </row>
    <row r="26" spans="1:9" x14ac:dyDescent="0.2">
      <c r="A26" s="20" t="s">
        <v>25</v>
      </c>
      <c r="B26" s="20"/>
      <c r="C26" s="20"/>
      <c r="D26" s="20"/>
      <c r="E26" s="25">
        <f>SUM(E21:E25)</f>
        <v>22673.8208055</v>
      </c>
      <c r="F26" s="26">
        <f>SUM(F21:F25)</f>
        <v>62.470495350539942</v>
      </c>
      <c r="G26" s="25"/>
      <c r="H26" s="14"/>
      <c r="I26" s="14"/>
    </row>
    <row r="27" spans="1:9" x14ac:dyDescent="0.2">
      <c r="A27" s="21"/>
      <c r="B27" s="21"/>
      <c r="C27" s="21"/>
      <c r="D27" s="21"/>
      <c r="E27" s="22"/>
      <c r="F27" s="23"/>
      <c r="G27" s="22"/>
    </row>
    <row r="28" spans="1:9" x14ac:dyDescent="0.2">
      <c r="A28" s="20" t="s">
        <v>26</v>
      </c>
      <c r="B28" s="20"/>
      <c r="C28" s="20"/>
      <c r="D28" s="20"/>
      <c r="E28" s="25">
        <f>E8+E14+E18+E26</f>
        <v>31052.431977799999</v>
      </c>
      <c r="F28" s="26">
        <f>F8+F14+F18+F26</f>
        <v>85.555091227569349</v>
      </c>
      <c r="G28" s="25"/>
      <c r="H28" s="14"/>
      <c r="I28" s="14"/>
    </row>
    <row r="29" spans="1:9" x14ac:dyDescent="0.2">
      <c r="A29" s="20"/>
      <c r="B29" s="20"/>
      <c r="C29" s="20"/>
      <c r="D29" s="20"/>
      <c r="E29" s="25"/>
      <c r="F29" s="26"/>
      <c r="G29" s="25"/>
      <c r="H29" s="14"/>
      <c r="I29" s="14"/>
    </row>
    <row r="30" spans="1:9" x14ac:dyDescent="0.2">
      <c r="A30" s="20" t="s">
        <v>28</v>
      </c>
      <c r="B30" s="20"/>
      <c r="C30" s="20"/>
      <c r="D30" s="20"/>
      <c r="E30" s="25">
        <f>E32-(E8+E14+E18+E26)</f>
        <v>5242.8153678000017</v>
      </c>
      <c r="F30" s="26">
        <f>F32-(F8+F14+F18+F26)</f>
        <v>14.444908772430651</v>
      </c>
      <c r="G30" s="25"/>
      <c r="H30" s="14"/>
      <c r="I30" s="14"/>
    </row>
    <row r="31" spans="1:9" x14ac:dyDescent="0.2">
      <c r="A31" s="20"/>
      <c r="B31" s="20"/>
      <c r="C31" s="20"/>
      <c r="D31" s="20"/>
      <c r="E31" s="25"/>
      <c r="F31" s="26"/>
      <c r="G31" s="25"/>
      <c r="H31" s="14"/>
      <c r="I31" s="14"/>
    </row>
    <row r="32" spans="1:9" x14ac:dyDescent="0.2">
      <c r="A32" s="27" t="s">
        <v>27</v>
      </c>
      <c r="B32" s="27"/>
      <c r="C32" s="27"/>
      <c r="D32" s="27"/>
      <c r="E32" s="28">
        <v>36295.247345600001</v>
      </c>
      <c r="F32" s="29">
        <v>100</v>
      </c>
      <c r="G32" s="28"/>
      <c r="H32" s="14"/>
      <c r="I32" s="14"/>
    </row>
    <row r="33" spans="1:7" x14ac:dyDescent="0.2">
      <c r="A33" s="7" t="s">
        <v>1173</v>
      </c>
    </row>
    <row r="35" spans="1:7" x14ac:dyDescent="0.2">
      <c r="A35" s="14" t="s">
        <v>58</v>
      </c>
    </row>
    <row r="36" spans="1:7" x14ac:dyDescent="0.2">
      <c r="A36" s="14" t="s">
        <v>30</v>
      </c>
    </row>
    <row r="37" spans="1:7" x14ac:dyDescent="0.2">
      <c r="A37" s="14" t="s">
        <v>1175</v>
      </c>
    </row>
    <row r="38" spans="1:7" x14ac:dyDescent="0.2">
      <c r="A38" s="14"/>
    </row>
    <row r="39" spans="1:7" ht="36" customHeight="1" x14ac:dyDescent="0.2">
      <c r="A39" s="116" t="s">
        <v>996</v>
      </c>
      <c r="B39" s="116"/>
      <c r="C39" s="116"/>
      <c r="D39" s="116"/>
      <c r="E39" s="116"/>
      <c r="F39" s="116"/>
      <c r="G39" s="116"/>
    </row>
    <row r="41" spans="1:7" x14ac:dyDescent="0.2">
      <c r="A41" s="14" t="s">
        <v>31</v>
      </c>
    </row>
    <row r="42" spans="1:7" x14ac:dyDescent="0.2">
      <c r="A42" s="14" t="s">
        <v>32</v>
      </c>
    </row>
    <row r="43" spans="1:7" x14ac:dyDescent="0.2">
      <c r="A43" s="14" t="s">
        <v>33</v>
      </c>
      <c r="B43" s="14"/>
      <c r="C43" s="30" t="s">
        <v>34</v>
      </c>
      <c r="D43" s="14" t="s">
        <v>845</v>
      </c>
    </row>
    <row r="44" spans="1:7" x14ac:dyDescent="0.2">
      <c r="A44" s="7" t="s">
        <v>69</v>
      </c>
      <c r="C44" s="31">
        <v>34.116599999999998</v>
      </c>
      <c r="D44" s="31">
        <v>35.507599999999996</v>
      </c>
    </row>
    <row r="45" spans="1:7" x14ac:dyDescent="0.2">
      <c r="A45" s="7" t="s">
        <v>925</v>
      </c>
      <c r="C45" s="31">
        <v>10.134499999999999</v>
      </c>
      <c r="D45" s="31">
        <v>10.206300000000001</v>
      </c>
    </row>
    <row r="46" spans="1:7" x14ac:dyDescent="0.2">
      <c r="A46" s="7" t="s">
        <v>70</v>
      </c>
      <c r="C46" s="31">
        <v>36.644399999999997</v>
      </c>
      <c r="D46" s="31">
        <v>38.277799999999999</v>
      </c>
    </row>
    <row r="47" spans="1:7" x14ac:dyDescent="0.2">
      <c r="A47" s="7" t="s">
        <v>927</v>
      </c>
      <c r="C47" s="31">
        <v>10.032400000000001</v>
      </c>
      <c r="D47" s="31">
        <v>10.103999999999999</v>
      </c>
    </row>
    <row r="48" spans="1:7" x14ac:dyDescent="0.2">
      <c r="C48" s="31"/>
      <c r="D48" s="31"/>
    </row>
    <row r="49" spans="1:5" x14ac:dyDescent="0.2">
      <c r="A49" s="57" t="s">
        <v>1329</v>
      </c>
      <c r="C49" s="31"/>
      <c r="D49" s="31"/>
    </row>
    <row r="51" spans="1:5" x14ac:dyDescent="0.2">
      <c r="A51" s="14" t="s">
        <v>36</v>
      </c>
    </row>
    <row r="52" spans="1:5" x14ac:dyDescent="0.2">
      <c r="A52" s="112" t="s">
        <v>59</v>
      </c>
      <c r="B52" s="113"/>
      <c r="C52" s="35" t="s">
        <v>60</v>
      </c>
    </row>
    <row r="53" spans="1:5" x14ac:dyDescent="0.2">
      <c r="A53" s="108" t="s">
        <v>925</v>
      </c>
      <c r="B53" s="109"/>
      <c r="C53" s="36">
        <v>0.33462019999999998</v>
      </c>
    </row>
    <row r="54" spans="1:5" x14ac:dyDescent="0.2">
      <c r="A54" s="108" t="s">
        <v>927</v>
      </c>
      <c r="B54" s="109"/>
      <c r="C54" s="36">
        <v>0.35888820999999999</v>
      </c>
    </row>
    <row r="55" spans="1:5" x14ac:dyDescent="0.2">
      <c r="A55" s="7" t="s">
        <v>61</v>
      </c>
    </row>
    <row r="56" spans="1:5" x14ac:dyDescent="0.2">
      <c r="A56" s="7" t="s">
        <v>35</v>
      </c>
    </row>
    <row r="58" spans="1:5" x14ac:dyDescent="0.2">
      <c r="A58" s="14" t="s">
        <v>918</v>
      </c>
      <c r="D58" s="33">
        <v>4.6027688638786302</v>
      </c>
      <c r="E58" s="10" t="s">
        <v>39</v>
      </c>
    </row>
    <row r="60" spans="1:5" x14ac:dyDescent="0.2">
      <c r="A60" s="14" t="s">
        <v>839</v>
      </c>
      <c r="D60" s="30" t="s">
        <v>37</v>
      </c>
    </row>
    <row r="62" spans="1:5" x14ac:dyDescent="0.2">
      <c r="A62" s="14" t="s">
        <v>919</v>
      </c>
    </row>
    <row r="63" spans="1:5" ht="14.4" x14ac:dyDescent="0.3">
      <c r="A63" s="60"/>
    </row>
    <row r="64" spans="1:5" x14ac:dyDescent="0.2">
      <c r="A64" s="51" t="s">
        <v>808</v>
      </c>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1" t="s">
        <v>997</v>
      </c>
    </row>
    <row r="79" spans="1:1" x14ac:dyDescent="0.2">
      <c r="A79" s="53"/>
    </row>
    <row r="80" spans="1:1" x14ac:dyDescent="0.2">
      <c r="A80" s="51" t="s">
        <v>809</v>
      </c>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2"/>
    </row>
  </sheetData>
  <mergeCells count="5">
    <mergeCell ref="A1:G1"/>
    <mergeCell ref="A39:G39"/>
    <mergeCell ref="A52:B52"/>
    <mergeCell ref="A53:B53"/>
    <mergeCell ref="A54:B54"/>
  </mergeCells>
  <conditionalFormatting sqref="F2:F3 F40:F65540">
    <cfRule type="cellIs" dxfId="63" priority="2" stopIfTrue="1" operator="between">
      <formula>0.009</formula>
      <formula>-0.009</formula>
    </cfRule>
  </conditionalFormatting>
  <conditionalFormatting sqref="F5:F38">
    <cfRule type="cellIs" dxfId="62" priority="1" stopIfTrue="1" operator="between">
      <formula>0.009</formula>
      <formula>-0.009</formula>
    </cfRule>
  </conditionalFormatting>
  <pageMargins left="0.7" right="0.7" top="0.75" bottom="0.75" header="0.3" footer="0.3"/>
  <pageSetup paperSize="9" scale="42"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4"/>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2.33203125" style="7" bestFit="1" customWidth="1"/>
    <col min="3" max="3" width="24.6640625" style="7" bestFit="1" customWidth="1"/>
    <col min="4" max="4" width="15.44140625" style="7" bestFit="1" customWidth="1"/>
    <col min="5" max="5" width="20.5546875" style="10" customWidth="1"/>
    <col min="6" max="6" width="13.5546875" style="11" bestFit="1" customWidth="1"/>
    <col min="7" max="7" width="8.6640625" style="10" customWidth="1"/>
    <col min="8" max="16384" width="9.109375" style="7"/>
  </cols>
  <sheetData>
    <row r="1" spans="1:7" s="1" customFormat="1" ht="13.8" x14ac:dyDescent="0.2">
      <c r="A1" s="110" t="s">
        <v>998</v>
      </c>
      <c r="B1" s="111"/>
      <c r="C1" s="111"/>
      <c r="D1" s="111"/>
      <c r="E1" s="111"/>
      <c r="F1" s="111"/>
      <c r="G1" s="111"/>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849</v>
      </c>
      <c r="D4" s="13" t="s">
        <v>1</v>
      </c>
      <c r="E4" s="58" t="s">
        <v>6</v>
      </c>
      <c r="F4" s="12" t="s">
        <v>3</v>
      </c>
      <c r="G4" s="12" t="s">
        <v>5</v>
      </c>
    </row>
    <row r="5" spans="1:7" x14ac:dyDescent="0.2">
      <c r="A5" s="16" t="s">
        <v>24</v>
      </c>
      <c r="B5" s="17"/>
      <c r="C5" s="17"/>
      <c r="D5" s="17"/>
      <c r="E5" s="18"/>
      <c r="F5" s="19"/>
      <c r="G5" s="18"/>
    </row>
    <row r="6" spans="1:7" x14ac:dyDescent="0.2">
      <c r="A6" s="20" t="s">
        <v>41</v>
      </c>
      <c r="B6" s="21"/>
      <c r="C6" s="21"/>
      <c r="D6" s="21"/>
      <c r="E6" s="22"/>
      <c r="F6" s="23"/>
      <c r="G6" s="22"/>
    </row>
    <row r="7" spans="1:7" x14ac:dyDescent="0.2">
      <c r="A7" s="21" t="s">
        <v>999</v>
      </c>
      <c r="B7" s="21" t="s">
        <v>1000</v>
      </c>
      <c r="C7" s="21" t="s">
        <v>71</v>
      </c>
      <c r="D7" s="24">
        <v>650</v>
      </c>
      <c r="E7" s="22">
        <v>6658.6639315000002</v>
      </c>
      <c r="F7" s="23">
        <v>8.3163249081397304</v>
      </c>
      <c r="G7" s="22">
        <v>7.4675000000000002</v>
      </c>
    </row>
    <row r="8" spans="1:7" x14ac:dyDescent="0.2">
      <c r="A8" s="21" t="s">
        <v>1001</v>
      </c>
      <c r="B8" s="21" t="s">
        <v>1002</v>
      </c>
      <c r="C8" s="21" t="s">
        <v>71</v>
      </c>
      <c r="D8" s="24">
        <v>500</v>
      </c>
      <c r="E8" s="22">
        <v>5247.2576712</v>
      </c>
      <c r="F8" s="23">
        <v>6.5535519016046004</v>
      </c>
      <c r="G8" s="22">
        <v>7.8978000000000002</v>
      </c>
    </row>
    <row r="9" spans="1:7" x14ac:dyDescent="0.2">
      <c r="A9" s="21" t="s">
        <v>1003</v>
      </c>
      <c r="B9" s="21" t="s">
        <v>1004</v>
      </c>
      <c r="C9" s="21" t="s">
        <v>72</v>
      </c>
      <c r="D9" s="24">
        <v>5000</v>
      </c>
      <c r="E9" s="22">
        <v>5237.0960383000001</v>
      </c>
      <c r="F9" s="23">
        <v>6.54086055065748</v>
      </c>
      <c r="G9" s="22">
        <v>7.5018000000000002</v>
      </c>
    </row>
    <row r="10" spans="1:7" x14ac:dyDescent="0.2">
      <c r="A10" s="21" t="s">
        <v>1005</v>
      </c>
      <c r="B10" s="21" t="s">
        <v>1006</v>
      </c>
      <c r="C10" s="21" t="s">
        <v>71</v>
      </c>
      <c r="D10" s="24">
        <v>500</v>
      </c>
      <c r="E10" s="22">
        <v>5197.6088356</v>
      </c>
      <c r="F10" s="23">
        <v>6.49154308836399</v>
      </c>
      <c r="G10" s="22">
        <v>7.5149999999999997</v>
      </c>
    </row>
    <row r="11" spans="1:7" x14ac:dyDescent="0.2">
      <c r="A11" s="21" t="s">
        <v>1007</v>
      </c>
      <c r="B11" s="21" t="s">
        <v>1301</v>
      </c>
      <c r="C11" s="21" t="s">
        <v>71</v>
      </c>
      <c r="D11" s="24">
        <v>500</v>
      </c>
      <c r="E11" s="22">
        <v>5026.3495204999999</v>
      </c>
      <c r="F11" s="23">
        <v>6.2776491116490201</v>
      </c>
      <c r="G11" s="22">
        <v>7.6071</v>
      </c>
    </row>
    <row r="12" spans="1:7" x14ac:dyDescent="0.2">
      <c r="A12" s="21" t="s">
        <v>1008</v>
      </c>
      <c r="B12" s="21" t="s">
        <v>1009</v>
      </c>
      <c r="C12" s="21" t="s">
        <v>72</v>
      </c>
      <c r="D12" s="24">
        <v>500</v>
      </c>
      <c r="E12" s="22">
        <v>4984.4690164000003</v>
      </c>
      <c r="F12" s="23">
        <v>6.2253425403915896</v>
      </c>
      <c r="G12" s="22">
        <v>7.68</v>
      </c>
    </row>
    <row r="13" spans="1:7" x14ac:dyDescent="0.2">
      <c r="A13" s="21" t="s">
        <v>1010</v>
      </c>
      <c r="B13" s="21" t="s">
        <v>1011</v>
      </c>
      <c r="C13" s="21" t="s">
        <v>71</v>
      </c>
      <c r="D13" s="24">
        <v>250</v>
      </c>
      <c r="E13" s="22">
        <v>2708.9990410999999</v>
      </c>
      <c r="F13" s="23">
        <v>3.3833988970444202</v>
      </c>
      <c r="G13" s="22">
        <v>7.2999000000000001</v>
      </c>
    </row>
    <row r="14" spans="1:7" x14ac:dyDescent="0.2">
      <c r="A14" s="21" t="s">
        <v>1012</v>
      </c>
      <c r="B14" s="21" t="s">
        <v>1302</v>
      </c>
      <c r="C14" s="21" t="s">
        <v>71</v>
      </c>
      <c r="D14" s="24">
        <v>250</v>
      </c>
      <c r="E14" s="22">
        <v>2652.6961986000001</v>
      </c>
      <c r="F14" s="23">
        <v>3.31307957528578</v>
      </c>
      <c r="G14" s="22">
        <v>7.88</v>
      </c>
    </row>
    <row r="15" spans="1:7" x14ac:dyDescent="0.2">
      <c r="A15" s="21" t="s">
        <v>1013</v>
      </c>
      <c r="B15" s="21" t="s">
        <v>1014</v>
      </c>
      <c r="C15" s="21" t="s">
        <v>71</v>
      </c>
      <c r="D15" s="24">
        <v>250</v>
      </c>
      <c r="E15" s="22">
        <v>2649.2482534000001</v>
      </c>
      <c r="F15" s="23">
        <v>3.30877327107165</v>
      </c>
      <c r="G15" s="22">
        <v>7.7850000000000001</v>
      </c>
    </row>
    <row r="16" spans="1:7" x14ac:dyDescent="0.2">
      <c r="A16" s="21" t="s">
        <v>1015</v>
      </c>
      <c r="B16" s="21" t="s">
        <v>1016</v>
      </c>
      <c r="C16" s="21" t="s">
        <v>71</v>
      </c>
      <c r="D16" s="24">
        <v>250</v>
      </c>
      <c r="E16" s="22">
        <v>2599.0298087000001</v>
      </c>
      <c r="F16" s="23">
        <v>3.2460530456926602</v>
      </c>
      <c r="G16" s="22">
        <v>7.5949999999999998</v>
      </c>
    </row>
    <row r="17" spans="1:9" x14ac:dyDescent="0.2">
      <c r="A17" s="21" t="s">
        <v>1017</v>
      </c>
      <c r="B17" s="21" t="s">
        <v>1018</v>
      </c>
      <c r="C17" s="21" t="s">
        <v>71</v>
      </c>
      <c r="D17" s="24">
        <v>250</v>
      </c>
      <c r="E17" s="22">
        <v>2589.0811938000002</v>
      </c>
      <c r="F17" s="23">
        <v>3.2336277431476601</v>
      </c>
      <c r="G17" s="22">
        <v>7.57</v>
      </c>
    </row>
    <row r="18" spans="1:9" x14ac:dyDescent="0.2">
      <c r="A18" s="21" t="s">
        <v>1019</v>
      </c>
      <c r="B18" s="21" t="s">
        <v>1020</v>
      </c>
      <c r="C18" s="21" t="s">
        <v>71</v>
      </c>
      <c r="D18" s="24">
        <v>250</v>
      </c>
      <c r="E18" s="22">
        <v>2585.4863525000001</v>
      </c>
      <c r="F18" s="23">
        <v>3.2291379733452601</v>
      </c>
      <c r="G18" s="22">
        <v>7.375</v>
      </c>
    </row>
    <row r="19" spans="1:9" x14ac:dyDescent="0.2">
      <c r="A19" s="21" t="s">
        <v>1021</v>
      </c>
      <c r="B19" s="21" t="s">
        <v>1022</v>
      </c>
      <c r="C19" s="21" t="s">
        <v>72</v>
      </c>
      <c r="D19" s="24">
        <v>250</v>
      </c>
      <c r="E19" s="22">
        <v>2556.8066438000001</v>
      </c>
      <c r="F19" s="23">
        <v>3.1933185089191198</v>
      </c>
      <c r="G19" s="22">
        <v>7.2750000000000004</v>
      </c>
    </row>
    <row r="20" spans="1:9" x14ac:dyDescent="0.2">
      <c r="A20" s="21" t="s">
        <v>1023</v>
      </c>
      <c r="B20" s="21" t="s">
        <v>1303</v>
      </c>
      <c r="C20" s="21" t="s">
        <v>1024</v>
      </c>
      <c r="D20" s="24">
        <v>2500</v>
      </c>
      <c r="E20" s="22">
        <v>2551.3165164000002</v>
      </c>
      <c r="F20" s="23">
        <v>3.1864616253588101</v>
      </c>
      <c r="G20" s="22">
        <v>7.9919000000000002</v>
      </c>
    </row>
    <row r="21" spans="1:9" x14ac:dyDescent="0.2">
      <c r="A21" s="21" t="s">
        <v>1025</v>
      </c>
      <c r="B21" s="21" t="s">
        <v>1304</v>
      </c>
      <c r="C21" s="21" t="s">
        <v>71</v>
      </c>
      <c r="D21" s="24">
        <v>250</v>
      </c>
      <c r="E21" s="22">
        <v>2542.5718578999999</v>
      </c>
      <c r="F21" s="23">
        <v>3.1755400017350901</v>
      </c>
      <c r="G21" s="22">
        <v>7.35</v>
      </c>
    </row>
    <row r="22" spans="1:9" x14ac:dyDescent="0.2">
      <c r="A22" s="21" t="s">
        <v>1026</v>
      </c>
      <c r="B22" s="21" t="s">
        <v>1027</v>
      </c>
      <c r="C22" s="21" t="s">
        <v>71</v>
      </c>
      <c r="D22" s="24">
        <v>250</v>
      </c>
      <c r="E22" s="22">
        <v>2537.2803552</v>
      </c>
      <c r="F22" s="23">
        <v>3.1689311900938599</v>
      </c>
      <c r="G22" s="22">
        <v>7.33</v>
      </c>
    </row>
    <row r="23" spans="1:9" x14ac:dyDescent="0.2">
      <c r="A23" s="21" t="s">
        <v>1028</v>
      </c>
      <c r="B23" s="21" t="s">
        <v>1029</v>
      </c>
      <c r="C23" s="21" t="s">
        <v>71</v>
      </c>
      <c r="D23" s="24">
        <v>250</v>
      </c>
      <c r="E23" s="22">
        <v>2536.0714726000001</v>
      </c>
      <c r="F23" s="23">
        <v>3.1674213586050199</v>
      </c>
      <c r="G23" s="22">
        <v>7.5250000000000004</v>
      </c>
    </row>
    <row r="24" spans="1:9" x14ac:dyDescent="0.2">
      <c r="A24" s="21" t="s">
        <v>1030</v>
      </c>
      <c r="B24" s="21" t="s">
        <v>1305</v>
      </c>
      <c r="C24" s="21" t="s">
        <v>71</v>
      </c>
      <c r="D24" s="24">
        <v>200</v>
      </c>
      <c r="E24" s="22">
        <v>2010.3926557</v>
      </c>
      <c r="F24" s="23">
        <v>2.51087585884106</v>
      </c>
      <c r="G24" s="22">
        <v>7.42</v>
      </c>
    </row>
    <row r="25" spans="1:9" x14ac:dyDescent="0.2">
      <c r="A25" s="21" t="s">
        <v>1031</v>
      </c>
      <c r="B25" s="21" t="s">
        <v>1032</v>
      </c>
      <c r="C25" s="21" t="s">
        <v>1033</v>
      </c>
      <c r="D25" s="24">
        <v>160</v>
      </c>
      <c r="E25" s="22">
        <v>1728.4115409999999</v>
      </c>
      <c r="F25" s="23">
        <v>2.1586961134854001</v>
      </c>
      <c r="G25" s="22">
        <v>8.0850000000000009</v>
      </c>
    </row>
    <row r="26" spans="1:9" x14ac:dyDescent="0.2">
      <c r="A26" s="21" t="s">
        <v>1034</v>
      </c>
      <c r="B26" s="21" t="s">
        <v>1035</v>
      </c>
      <c r="C26" s="21" t="s">
        <v>71</v>
      </c>
      <c r="D26" s="24">
        <v>100</v>
      </c>
      <c r="E26" s="22">
        <v>1075.2562055000001</v>
      </c>
      <c r="F26" s="23">
        <v>1.3429390725260799</v>
      </c>
      <c r="G26" s="22">
        <v>7.6349999999999998</v>
      </c>
    </row>
    <row r="27" spans="1:9" x14ac:dyDescent="0.2">
      <c r="A27" s="21" t="s">
        <v>1036</v>
      </c>
      <c r="B27" s="21" t="s">
        <v>1306</v>
      </c>
      <c r="C27" s="21" t="s">
        <v>71</v>
      </c>
      <c r="D27" s="24">
        <v>100</v>
      </c>
      <c r="E27" s="22">
        <v>1062.1159041000001</v>
      </c>
      <c r="F27" s="23">
        <v>1.3265275195542701</v>
      </c>
      <c r="G27" s="22">
        <v>7.5919999999999996</v>
      </c>
    </row>
    <row r="28" spans="1:9" x14ac:dyDescent="0.2">
      <c r="A28" s="21" t="s">
        <v>1037</v>
      </c>
      <c r="B28" s="21" t="s">
        <v>1038</v>
      </c>
      <c r="C28" s="21" t="s">
        <v>71</v>
      </c>
      <c r="D28" s="24">
        <v>45</v>
      </c>
      <c r="E28" s="22">
        <v>477.9878066</v>
      </c>
      <c r="F28" s="23">
        <v>0.59698190848913801</v>
      </c>
      <c r="G28" s="22">
        <v>7.6943999999999999</v>
      </c>
    </row>
    <row r="29" spans="1:9" x14ac:dyDescent="0.2">
      <c r="A29" s="20" t="s">
        <v>25</v>
      </c>
      <c r="B29" s="20"/>
      <c r="C29" s="20"/>
      <c r="D29" s="20"/>
      <c r="E29" s="25">
        <f>SUM(E6:E28)</f>
        <v>67214.1968204</v>
      </c>
      <c r="F29" s="26">
        <f>SUM(F6:F28)</f>
        <v>83.947035764001711</v>
      </c>
      <c r="G29" s="25"/>
      <c r="H29" s="14"/>
      <c r="I29" s="14"/>
    </row>
    <row r="30" spans="1:9" x14ac:dyDescent="0.2">
      <c r="A30" s="21"/>
      <c r="B30" s="21"/>
      <c r="C30" s="21"/>
      <c r="D30" s="21"/>
      <c r="E30" s="22"/>
      <c r="F30" s="23"/>
      <c r="G30" s="22"/>
    </row>
    <row r="31" spans="1:9" x14ac:dyDescent="0.2">
      <c r="A31" s="20" t="s">
        <v>43</v>
      </c>
      <c r="B31" s="21"/>
      <c r="C31" s="21"/>
      <c r="D31" s="21"/>
      <c r="E31" s="22"/>
      <c r="F31" s="23"/>
      <c r="G31" s="22"/>
    </row>
    <row r="32" spans="1:9" x14ac:dyDescent="0.2">
      <c r="A32" s="20" t="s">
        <v>57</v>
      </c>
      <c r="B32" s="21"/>
      <c r="C32" s="21"/>
      <c r="D32" s="21"/>
      <c r="E32" s="22"/>
      <c r="F32" s="23"/>
      <c r="G32" s="22"/>
    </row>
    <row r="33" spans="1:9" x14ac:dyDescent="0.2">
      <c r="A33" s="21" t="s">
        <v>1039</v>
      </c>
      <c r="B33" s="21" t="s">
        <v>1040</v>
      </c>
      <c r="C33" s="21" t="s">
        <v>65</v>
      </c>
      <c r="D33" s="24">
        <v>7500000</v>
      </c>
      <c r="E33" s="22">
        <v>7279.2524999999996</v>
      </c>
      <c r="F33" s="23">
        <v>9.0914077510368205</v>
      </c>
      <c r="G33" s="22">
        <v>7.0056000000000003</v>
      </c>
    </row>
    <row r="34" spans="1:9" x14ac:dyDescent="0.2">
      <c r="A34" s="20" t="s">
        <v>25</v>
      </c>
      <c r="B34" s="20"/>
      <c r="C34" s="20"/>
      <c r="D34" s="20"/>
      <c r="E34" s="25">
        <f>SUM(E32:E33)</f>
        <v>7279.2524999999996</v>
      </c>
      <c r="F34" s="26">
        <f>SUM(F32:F33)</f>
        <v>9.0914077510368205</v>
      </c>
      <c r="G34" s="25"/>
      <c r="H34" s="14"/>
      <c r="I34" s="14"/>
    </row>
    <row r="35" spans="1:9" x14ac:dyDescent="0.2">
      <c r="A35" s="21"/>
      <c r="B35" s="21"/>
      <c r="C35" s="21"/>
      <c r="D35" s="21"/>
      <c r="E35" s="22"/>
      <c r="F35" s="23"/>
      <c r="G35" s="22"/>
    </row>
    <row r="36" spans="1:9" x14ac:dyDescent="0.2">
      <c r="A36" s="20" t="s">
        <v>62</v>
      </c>
      <c r="B36" s="21"/>
      <c r="C36" s="21"/>
      <c r="D36" s="21"/>
      <c r="E36" s="22"/>
      <c r="F36" s="23"/>
      <c r="G36" s="22"/>
    </row>
    <row r="37" spans="1:9" x14ac:dyDescent="0.2">
      <c r="A37" s="21" t="s">
        <v>64</v>
      </c>
      <c r="B37" s="21" t="s">
        <v>63</v>
      </c>
      <c r="C37" s="21" t="s">
        <v>65</v>
      </c>
      <c r="D37" s="24">
        <v>1000000</v>
      </c>
      <c r="E37" s="22">
        <v>979.74744439999995</v>
      </c>
      <c r="F37" s="23">
        <v>1.2236535976842</v>
      </c>
      <c r="G37" s="22">
        <v>7.3937189895125002</v>
      </c>
    </row>
    <row r="38" spans="1:9" x14ac:dyDescent="0.2">
      <c r="A38" s="20" t="s">
        <v>25</v>
      </c>
      <c r="B38" s="20"/>
      <c r="C38" s="20"/>
      <c r="D38" s="20"/>
      <c r="E38" s="25">
        <f>SUM(E37:E37)</f>
        <v>979.74744439999995</v>
      </c>
      <c r="F38" s="26">
        <f>SUM(F37:F37)</f>
        <v>1.2236535976842</v>
      </c>
      <c r="G38" s="25"/>
      <c r="H38" s="14"/>
      <c r="I38" s="14"/>
    </row>
    <row r="39" spans="1:9" x14ac:dyDescent="0.2">
      <c r="A39" s="21"/>
      <c r="B39" s="21"/>
      <c r="C39" s="21"/>
      <c r="D39" s="21"/>
      <c r="E39" s="22"/>
      <c r="F39" s="23"/>
      <c r="G39" s="22"/>
    </row>
    <row r="40" spans="1:9" x14ac:dyDescent="0.2">
      <c r="A40" s="20" t="s">
        <v>26</v>
      </c>
      <c r="B40" s="20"/>
      <c r="C40" s="20"/>
      <c r="D40" s="20"/>
      <c r="E40" s="25">
        <f>E29+E34+E38</f>
        <v>75473.196764799999</v>
      </c>
      <c r="F40" s="26">
        <f>F29+F34+F38</f>
        <v>94.262097112722742</v>
      </c>
      <c r="G40" s="25"/>
      <c r="H40" s="14"/>
      <c r="I40" s="14"/>
    </row>
    <row r="41" spans="1:9" x14ac:dyDescent="0.2">
      <c r="A41" s="20"/>
      <c r="B41" s="20"/>
      <c r="C41" s="20"/>
      <c r="D41" s="20"/>
      <c r="E41" s="25"/>
      <c r="F41" s="26"/>
      <c r="G41" s="25"/>
      <c r="H41" s="14"/>
      <c r="I41" s="14"/>
    </row>
    <row r="42" spans="1:9" x14ac:dyDescent="0.2">
      <c r="A42" s="20" t="s">
        <v>28</v>
      </c>
      <c r="B42" s="20"/>
      <c r="C42" s="20"/>
      <c r="D42" s="20"/>
      <c r="E42" s="25">
        <f>E44-(E29+E34+E38)</f>
        <v>4594.1888297999976</v>
      </c>
      <c r="F42" s="26">
        <f>F44-(F29+F34+F38)</f>
        <v>5.7379028872772579</v>
      </c>
      <c r="G42" s="25"/>
      <c r="H42" s="14"/>
      <c r="I42" s="14"/>
    </row>
    <row r="43" spans="1:9" x14ac:dyDescent="0.2">
      <c r="A43" s="20"/>
      <c r="B43" s="20"/>
      <c r="C43" s="20"/>
      <c r="D43" s="20"/>
      <c r="E43" s="25"/>
      <c r="F43" s="26"/>
      <c r="G43" s="25"/>
      <c r="H43" s="14"/>
      <c r="I43" s="14"/>
    </row>
    <row r="44" spans="1:9" x14ac:dyDescent="0.2">
      <c r="A44" s="27" t="s">
        <v>27</v>
      </c>
      <c r="B44" s="27"/>
      <c r="C44" s="27"/>
      <c r="D44" s="27"/>
      <c r="E44" s="28">
        <v>80067.385594599997</v>
      </c>
      <c r="F44" s="29">
        <v>100</v>
      </c>
      <c r="G44" s="28"/>
      <c r="H44" s="14"/>
      <c r="I44" s="14"/>
    </row>
    <row r="46" spans="1:9" x14ac:dyDescent="0.2">
      <c r="A46" s="14" t="s">
        <v>30</v>
      </c>
    </row>
    <row r="48" spans="1:9" x14ac:dyDescent="0.2">
      <c r="A48" s="14" t="s">
        <v>31</v>
      </c>
    </row>
    <row r="49" spans="1:4" x14ac:dyDescent="0.2">
      <c r="A49" s="14" t="s">
        <v>32</v>
      </c>
    </row>
    <row r="50" spans="1:4" x14ac:dyDescent="0.2">
      <c r="A50" s="14" t="s">
        <v>33</v>
      </c>
      <c r="B50" s="14"/>
      <c r="C50" s="30" t="s">
        <v>34</v>
      </c>
      <c r="D50" s="14" t="s">
        <v>845</v>
      </c>
    </row>
    <row r="51" spans="1:4" x14ac:dyDescent="0.2">
      <c r="A51" s="7" t="s">
        <v>69</v>
      </c>
      <c r="C51" s="31">
        <v>83.486900000000006</v>
      </c>
      <c r="D51" s="31">
        <v>86.237499999999997</v>
      </c>
    </row>
    <row r="52" spans="1:4" x14ac:dyDescent="0.2">
      <c r="A52" s="7" t="s">
        <v>73</v>
      </c>
      <c r="C52" s="31">
        <v>14.806800000000001</v>
      </c>
      <c r="D52" s="31">
        <v>14.8186</v>
      </c>
    </row>
    <row r="53" spans="1:4" x14ac:dyDescent="0.2">
      <c r="A53" s="7" t="s">
        <v>74</v>
      </c>
      <c r="C53" s="31">
        <v>12.059200000000001</v>
      </c>
      <c r="D53" s="31">
        <v>11.932499999999999</v>
      </c>
    </row>
    <row r="54" spans="1:4" x14ac:dyDescent="0.2">
      <c r="A54" s="7" t="s">
        <v>1041</v>
      </c>
      <c r="C54" s="31">
        <v>12.642300000000001</v>
      </c>
      <c r="D54" s="31">
        <v>12.528499999999999</v>
      </c>
    </row>
    <row r="55" spans="1:4" x14ac:dyDescent="0.2">
      <c r="A55" s="7" t="s">
        <v>1042</v>
      </c>
      <c r="C55" s="31">
        <v>16.151599999999998</v>
      </c>
      <c r="D55" s="31">
        <v>16.683800000000002</v>
      </c>
    </row>
    <row r="56" spans="1:4" x14ac:dyDescent="0.2">
      <c r="A56" s="7" t="s">
        <v>70</v>
      </c>
      <c r="C56" s="31">
        <v>89.302000000000007</v>
      </c>
      <c r="D56" s="31">
        <v>92.492699999999999</v>
      </c>
    </row>
    <row r="57" spans="1:4" x14ac:dyDescent="0.2">
      <c r="A57" s="7" t="s">
        <v>75</v>
      </c>
      <c r="C57" s="31">
        <v>16.468399999999999</v>
      </c>
      <c r="D57" s="31">
        <v>16.540099999999999</v>
      </c>
    </row>
    <row r="58" spans="1:4" x14ac:dyDescent="0.2">
      <c r="A58" s="7" t="s">
        <v>76</v>
      </c>
      <c r="C58" s="31">
        <v>13.485099999999999</v>
      </c>
      <c r="D58" s="31">
        <v>13.4329</v>
      </c>
    </row>
    <row r="59" spans="1:4" x14ac:dyDescent="0.2">
      <c r="A59" s="7" t="s">
        <v>1043</v>
      </c>
      <c r="C59" s="31">
        <v>14.469200000000001</v>
      </c>
      <c r="D59" s="31">
        <v>14.4565</v>
      </c>
    </row>
    <row r="60" spans="1:4" x14ac:dyDescent="0.2">
      <c r="A60" s="7" t="s">
        <v>1044</v>
      </c>
      <c r="C60" s="31">
        <v>18.047599999999999</v>
      </c>
      <c r="D60" s="31">
        <v>18.692900000000002</v>
      </c>
    </row>
    <row r="61" spans="1:4" x14ac:dyDescent="0.2">
      <c r="C61" s="31"/>
      <c r="D61" s="31"/>
    </row>
    <row r="62" spans="1:4" x14ac:dyDescent="0.2">
      <c r="A62" s="57" t="s">
        <v>1329</v>
      </c>
      <c r="C62" s="31"/>
      <c r="D62" s="31"/>
    </row>
    <row r="64" spans="1:4" x14ac:dyDescent="0.2">
      <c r="A64" s="14" t="s">
        <v>36</v>
      </c>
    </row>
    <row r="65" spans="1:5" x14ac:dyDescent="0.2">
      <c r="A65" s="112" t="s">
        <v>59</v>
      </c>
      <c r="B65" s="113"/>
      <c r="C65" s="35" t="s">
        <v>60</v>
      </c>
    </row>
    <row r="66" spans="1:5" x14ac:dyDescent="0.2">
      <c r="A66" s="108" t="s">
        <v>73</v>
      </c>
      <c r="B66" s="109"/>
      <c r="C66" s="36">
        <v>0.47</v>
      </c>
    </row>
    <row r="67" spans="1:5" x14ac:dyDescent="0.2">
      <c r="A67" s="108" t="s">
        <v>74</v>
      </c>
      <c r="B67" s="109"/>
      <c r="C67" s="36">
        <v>0.52</v>
      </c>
    </row>
    <row r="68" spans="1:5" x14ac:dyDescent="0.2">
      <c r="A68" s="108" t="s">
        <v>1041</v>
      </c>
      <c r="B68" s="109"/>
      <c r="C68" s="36">
        <v>0.53</v>
      </c>
    </row>
    <row r="69" spans="1:5" x14ac:dyDescent="0.2">
      <c r="A69" s="108" t="s">
        <v>75</v>
      </c>
      <c r="B69" s="109"/>
      <c r="C69" s="36">
        <v>0.51</v>
      </c>
    </row>
    <row r="70" spans="1:5" x14ac:dyDescent="0.2">
      <c r="A70" s="108" t="s">
        <v>76</v>
      </c>
      <c r="B70" s="109"/>
      <c r="C70" s="36">
        <v>0.53</v>
      </c>
    </row>
    <row r="71" spans="1:5" x14ac:dyDescent="0.2">
      <c r="A71" s="108" t="s">
        <v>1043</v>
      </c>
      <c r="B71" s="109"/>
      <c r="C71" s="36">
        <v>0.53</v>
      </c>
    </row>
    <row r="72" spans="1:5" x14ac:dyDescent="0.2">
      <c r="A72" s="7" t="s">
        <v>61</v>
      </c>
    </row>
    <row r="73" spans="1:5" x14ac:dyDescent="0.2">
      <c r="A73" s="7" t="s">
        <v>35</v>
      </c>
    </row>
    <row r="75" spans="1:5" x14ac:dyDescent="0.2">
      <c r="A75" s="14" t="s">
        <v>918</v>
      </c>
      <c r="D75" s="33">
        <v>1.446742834406</v>
      </c>
      <c r="E75" s="10" t="s">
        <v>39</v>
      </c>
    </row>
    <row r="77" spans="1:5" x14ac:dyDescent="0.2">
      <c r="A77" s="14" t="s">
        <v>839</v>
      </c>
      <c r="D77" s="30" t="s">
        <v>37</v>
      </c>
    </row>
    <row r="79" spans="1:5" x14ac:dyDescent="0.2">
      <c r="A79" s="14" t="s">
        <v>1176</v>
      </c>
    </row>
    <row r="81" spans="1:5" x14ac:dyDescent="0.2">
      <c r="A81" s="7" t="s">
        <v>1180</v>
      </c>
    </row>
    <row r="83" spans="1:5" ht="40.799999999999997" x14ac:dyDescent="0.2">
      <c r="A83" s="6" t="s">
        <v>2</v>
      </c>
      <c r="B83" s="76" t="s">
        <v>1181</v>
      </c>
      <c r="C83" s="74" t="s">
        <v>1182</v>
      </c>
      <c r="D83" s="74" t="s">
        <v>1183</v>
      </c>
      <c r="E83" s="74" t="s">
        <v>1184</v>
      </c>
    </row>
    <row r="84" spans="1:5" x14ac:dyDescent="0.2">
      <c r="A84" s="77" t="s">
        <v>1177</v>
      </c>
      <c r="B84" s="77" t="s">
        <v>1178</v>
      </c>
      <c r="C84" s="78">
        <f>53460000/100000</f>
        <v>534.6</v>
      </c>
      <c r="D84" s="79">
        <f>C84/E44</f>
        <v>6.676875934313699E-3</v>
      </c>
      <c r="E84" s="78">
        <f>224422415.43/100000</f>
        <v>2244.2241543</v>
      </c>
    </row>
    <row r="85" spans="1:5" x14ac:dyDescent="0.2">
      <c r="A85" s="53"/>
      <c r="B85" s="53"/>
      <c r="C85" s="9"/>
      <c r="D85" s="80"/>
      <c r="E85" s="9"/>
    </row>
    <row r="86" spans="1:5" x14ac:dyDescent="0.2">
      <c r="A86" s="53" t="s">
        <v>1179</v>
      </c>
      <c r="B86" s="53"/>
      <c r="C86" s="9"/>
      <c r="D86" s="80"/>
      <c r="E86" s="9"/>
    </row>
    <row r="88" spans="1:5" x14ac:dyDescent="0.2">
      <c r="A88" s="14" t="s">
        <v>1138</v>
      </c>
    </row>
    <row r="89" spans="1:5" x14ac:dyDescent="0.2">
      <c r="A89" s="50" t="s">
        <v>1045</v>
      </c>
    </row>
    <row r="91" spans="1:5" x14ac:dyDescent="0.2">
      <c r="A91" s="14" t="s">
        <v>1185</v>
      </c>
    </row>
    <row r="92" spans="1:5" x14ac:dyDescent="0.2">
      <c r="A92" s="51"/>
    </row>
    <row r="93" spans="1:5" x14ac:dyDescent="0.2">
      <c r="A93" s="51" t="s">
        <v>808</v>
      </c>
    </row>
    <row r="94" spans="1:5" x14ac:dyDescent="0.2">
      <c r="A94" s="52"/>
    </row>
    <row r="95" spans="1:5" x14ac:dyDescent="0.2">
      <c r="A95" s="53"/>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1" t="s">
        <v>1047</v>
      </c>
    </row>
    <row r="108" spans="1:1" x14ac:dyDescent="0.2">
      <c r="A108" s="53"/>
    </row>
    <row r="109" spans="1:1" x14ac:dyDescent="0.2">
      <c r="A109" s="51" t="s">
        <v>1048</v>
      </c>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2"/>
    </row>
  </sheetData>
  <mergeCells count="8">
    <mergeCell ref="A70:B70"/>
    <mergeCell ref="A71:B71"/>
    <mergeCell ref="A1:G1"/>
    <mergeCell ref="A65:B65"/>
    <mergeCell ref="A66:B66"/>
    <mergeCell ref="A67:B67"/>
    <mergeCell ref="A68:B68"/>
    <mergeCell ref="A69:B69"/>
  </mergeCells>
  <conditionalFormatting sqref="F2:F3 F5:F65545">
    <cfRule type="cellIs" dxfId="61" priority="1" stopIfTrue="1" operator="between">
      <formula>0.009</formula>
      <formula>-0.009</formula>
    </cfRule>
  </conditionalFormatting>
  <hyperlinks>
    <hyperlink ref="A89"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5"/>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4" style="7" bestFit="1" customWidth="1"/>
    <col min="3" max="3" width="24.6640625" style="7" bestFit="1" customWidth="1"/>
    <col min="4" max="4" width="15.44140625" style="7" bestFit="1" customWidth="1"/>
    <col min="5" max="5" width="20.5546875" style="10" customWidth="1"/>
    <col min="6" max="6" width="13.5546875" style="11" bestFit="1" customWidth="1"/>
    <col min="7" max="7" width="8.109375" style="10" customWidth="1"/>
    <col min="8" max="16384" width="9.109375" style="7"/>
  </cols>
  <sheetData>
    <row r="1" spans="1:7" s="1" customFormat="1" ht="13.8" x14ac:dyDescent="0.2">
      <c r="A1" s="110" t="s">
        <v>1049</v>
      </c>
      <c r="B1" s="111"/>
      <c r="C1" s="111"/>
      <c r="D1" s="111"/>
      <c r="E1" s="111"/>
      <c r="F1" s="111"/>
      <c r="G1" s="111"/>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849</v>
      </c>
      <c r="D4" s="13" t="s">
        <v>1</v>
      </c>
      <c r="E4" s="58" t="s">
        <v>6</v>
      </c>
      <c r="F4" s="12" t="s">
        <v>3</v>
      </c>
      <c r="G4" s="12" t="s">
        <v>5</v>
      </c>
    </row>
    <row r="5" spans="1:7" x14ac:dyDescent="0.2">
      <c r="A5" s="16" t="s">
        <v>24</v>
      </c>
      <c r="B5" s="17"/>
      <c r="C5" s="17"/>
      <c r="D5" s="17"/>
      <c r="E5" s="18"/>
      <c r="F5" s="19"/>
      <c r="G5" s="18"/>
    </row>
    <row r="6" spans="1:7" x14ac:dyDescent="0.2">
      <c r="A6" s="20" t="s">
        <v>41</v>
      </c>
      <c r="B6" s="21"/>
      <c r="C6" s="21"/>
      <c r="D6" s="21"/>
      <c r="E6" s="22"/>
      <c r="F6" s="23"/>
      <c r="G6" s="22"/>
    </row>
    <row r="7" spans="1:7" x14ac:dyDescent="0.2">
      <c r="A7" s="21" t="s">
        <v>1050</v>
      </c>
      <c r="B7" s="21" t="s">
        <v>1051</v>
      </c>
      <c r="C7" s="21" t="s">
        <v>71</v>
      </c>
      <c r="D7" s="24">
        <v>500</v>
      </c>
      <c r="E7" s="22">
        <v>5306.5795205000004</v>
      </c>
      <c r="F7" s="23">
        <v>8.1592296780299201</v>
      </c>
      <c r="G7" s="22">
        <v>7.4649999999999999</v>
      </c>
    </row>
    <row r="8" spans="1:7" x14ac:dyDescent="0.2">
      <c r="A8" s="21" t="s">
        <v>1003</v>
      </c>
      <c r="B8" s="21" t="s">
        <v>1004</v>
      </c>
      <c r="C8" s="21" t="s">
        <v>72</v>
      </c>
      <c r="D8" s="24">
        <v>5000</v>
      </c>
      <c r="E8" s="22">
        <v>5237.0960383000001</v>
      </c>
      <c r="F8" s="23">
        <v>8.0523940623741197</v>
      </c>
      <c r="G8" s="22">
        <v>7.5018000000000002</v>
      </c>
    </row>
    <row r="9" spans="1:7" x14ac:dyDescent="0.2">
      <c r="A9" s="21" t="s">
        <v>1052</v>
      </c>
      <c r="B9" s="21" t="s">
        <v>1053</v>
      </c>
      <c r="C9" s="21" t="s">
        <v>1054</v>
      </c>
      <c r="D9" s="24">
        <v>500</v>
      </c>
      <c r="E9" s="22">
        <v>5049.1289041</v>
      </c>
      <c r="F9" s="23">
        <v>7.7633817119638202</v>
      </c>
      <c r="G9" s="22">
        <v>7.64</v>
      </c>
    </row>
    <row r="10" spans="1:7" x14ac:dyDescent="0.2">
      <c r="A10" s="21" t="s">
        <v>1055</v>
      </c>
      <c r="B10" s="21" t="s">
        <v>1056</v>
      </c>
      <c r="C10" s="21" t="s">
        <v>1024</v>
      </c>
      <c r="D10" s="24">
        <v>500</v>
      </c>
      <c r="E10" s="22">
        <v>4974.0273224000002</v>
      </c>
      <c r="F10" s="23">
        <v>7.6479078833127199</v>
      </c>
      <c r="G10" s="22">
        <v>7.665</v>
      </c>
    </row>
    <row r="11" spans="1:7" x14ac:dyDescent="0.2">
      <c r="A11" s="21" t="s">
        <v>1036</v>
      </c>
      <c r="B11" s="21" t="s">
        <v>1306</v>
      </c>
      <c r="C11" s="21" t="s">
        <v>71</v>
      </c>
      <c r="D11" s="24">
        <v>400</v>
      </c>
      <c r="E11" s="22">
        <v>4248.4636164000003</v>
      </c>
      <c r="F11" s="23">
        <v>6.5323039617231702</v>
      </c>
      <c r="G11" s="22">
        <v>7.5919999999999996</v>
      </c>
    </row>
    <row r="12" spans="1:7" x14ac:dyDescent="0.2">
      <c r="A12" s="21" t="s">
        <v>1057</v>
      </c>
      <c r="B12" s="21" t="s">
        <v>1058</v>
      </c>
      <c r="C12" s="21" t="s">
        <v>71</v>
      </c>
      <c r="D12" s="24">
        <v>250</v>
      </c>
      <c r="E12" s="22">
        <v>2576.1325685000002</v>
      </c>
      <c r="F12" s="23">
        <v>3.9609803690389498</v>
      </c>
      <c r="G12" s="22">
        <v>7.5949999999999998</v>
      </c>
    </row>
    <row r="13" spans="1:7" x14ac:dyDescent="0.2">
      <c r="A13" s="21" t="s">
        <v>1021</v>
      </c>
      <c r="B13" s="21" t="s">
        <v>1022</v>
      </c>
      <c r="C13" s="21" t="s">
        <v>72</v>
      </c>
      <c r="D13" s="24">
        <v>250</v>
      </c>
      <c r="E13" s="22">
        <v>2556.8066438000001</v>
      </c>
      <c r="F13" s="23">
        <v>3.93126543538754</v>
      </c>
      <c r="G13" s="22">
        <v>7.2750000000000004</v>
      </c>
    </row>
    <row r="14" spans="1:7" x14ac:dyDescent="0.2">
      <c r="A14" s="21" t="s">
        <v>1059</v>
      </c>
      <c r="B14" s="21" t="s">
        <v>1060</v>
      </c>
      <c r="C14" s="21" t="s">
        <v>71</v>
      </c>
      <c r="D14" s="24">
        <v>250</v>
      </c>
      <c r="E14" s="22">
        <v>2553.4783606999999</v>
      </c>
      <c r="F14" s="23">
        <v>3.9261479720306798</v>
      </c>
      <c r="G14" s="22">
        <v>7.5</v>
      </c>
    </row>
    <row r="15" spans="1:7" x14ac:dyDescent="0.2">
      <c r="A15" s="21" t="s">
        <v>1061</v>
      </c>
      <c r="B15" s="21" t="s">
        <v>1062</v>
      </c>
      <c r="C15" s="21" t="s">
        <v>71</v>
      </c>
      <c r="D15" s="24">
        <v>250</v>
      </c>
      <c r="E15" s="22">
        <v>2544.9497950999998</v>
      </c>
      <c r="F15" s="23">
        <v>3.91303471794946</v>
      </c>
      <c r="G15" s="22">
        <v>7.42</v>
      </c>
    </row>
    <row r="16" spans="1:7" x14ac:dyDescent="0.2">
      <c r="A16" s="21" t="s">
        <v>1063</v>
      </c>
      <c r="B16" s="21" t="s">
        <v>1064</v>
      </c>
      <c r="C16" s="21" t="s">
        <v>71</v>
      </c>
      <c r="D16" s="24">
        <v>250</v>
      </c>
      <c r="E16" s="22">
        <v>2515.6694862999998</v>
      </c>
      <c r="F16" s="23">
        <v>3.8680142365602799</v>
      </c>
      <c r="G16" s="22">
        <v>7.66</v>
      </c>
    </row>
    <row r="17" spans="1:9" x14ac:dyDescent="0.2">
      <c r="A17" s="21" t="s">
        <v>1065</v>
      </c>
      <c r="B17" s="21" t="s">
        <v>1066</v>
      </c>
      <c r="C17" s="21" t="s">
        <v>1067</v>
      </c>
      <c r="D17" s="24">
        <v>250</v>
      </c>
      <c r="E17" s="22">
        <v>2512.9742077000001</v>
      </c>
      <c r="F17" s="23">
        <v>3.8638700610026202</v>
      </c>
      <c r="G17" s="22">
        <v>7.6912000000000003</v>
      </c>
    </row>
    <row r="18" spans="1:9" x14ac:dyDescent="0.2">
      <c r="A18" s="21" t="s">
        <v>1068</v>
      </c>
      <c r="B18" s="21" t="s">
        <v>1069</v>
      </c>
      <c r="C18" s="21" t="s">
        <v>71</v>
      </c>
      <c r="D18" s="24">
        <v>250</v>
      </c>
      <c r="E18" s="22">
        <v>2446.4699727000002</v>
      </c>
      <c r="F18" s="23">
        <v>3.7616152420876299</v>
      </c>
      <c r="G18" s="22">
        <v>7.5149999999999997</v>
      </c>
    </row>
    <row r="19" spans="1:9" x14ac:dyDescent="0.2">
      <c r="A19" s="21" t="s">
        <v>1037</v>
      </c>
      <c r="B19" s="21" t="s">
        <v>1038</v>
      </c>
      <c r="C19" s="21" t="s">
        <v>71</v>
      </c>
      <c r="D19" s="24">
        <v>110</v>
      </c>
      <c r="E19" s="22">
        <v>1168.4146383</v>
      </c>
      <c r="F19" s="23">
        <v>1.7965175790230501</v>
      </c>
      <c r="G19" s="22">
        <v>7.6943999999999999</v>
      </c>
    </row>
    <row r="20" spans="1:9" x14ac:dyDescent="0.2">
      <c r="A20" s="21" t="s">
        <v>1015</v>
      </c>
      <c r="B20" s="21" t="s">
        <v>1016</v>
      </c>
      <c r="C20" s="21" t="s">
        <v>71</v>
      </c>
      <c r="D20" s="24">
        <v>100</v>
      </c>
      <c r="E20" s="22">
        <v>1039.6119235000001</v>
      </c>
      <c r="F20" s="23">
        <v>1.5984745780377401</v>
      </c>
      <c r="G20" s="22">
        <v>7.5949999999999998</v>
      </c>
    </row>
    <row r="21" spans="1:9" x14ac:dyDescent="0.2">
      <c r="A21" s="21" t="s">
        <v>1070</v>
      </c>
      <c r="B21" s="21" t="s">
        <v>1071</v>
      </c>
      <c r="C21" s="21" t="s">
        <v>1067</v>
      </c>
      <c r="D21" s="24">
        <v>100</v>
      </c>
      <c r="E21" s="22">
        <v>1018.4534262</v>
      </c>
      <c r="F21" s="23">
        <v>1.56594193842578</v>
      </c>
      <c r="G21" s="22">
        <v>7.5118</v>
      </c>
    </row>
    <row r="22" spans="1:9" x14ac:dyDescent="0.2">
      <c r="A22" s="21" t="s">
        <v>1072</v>
      </c>
      <c r="B22" s="21" t="s">
        <v>1073</v>
      </c>
      <c r="C22" s="21" t="s">
        <v>71</v>
      </c>
      <c r="D22" s="24">
        <v>50</v>
      </c>
      <c r="E22" s="22">
        <v>538.82511639999996</v>
      </c>
      <c r="F22" s="23">
        <v>0.82848054269515004</v>
      </c>
      <c r="G22" s="22">
        <v>7.5250000000000004</v>
      </c>
    </row>
    <row r="23" spans="1:9" x14ac:dyDescent="0.2">
      <c r="A23" s="21" t="s">
        <v>1034</v>
      </c>
      <c r="B23" s="21" t="s">
        <v>1035</v>
      </c>
      <c r="C23" s="21" t="s">
        <v>71</v>
      </c>
      <c r="D23" s="24">
        <v>50</v>
      </c>
      <c r="E23" s="22">
        <v>537.6281027</v>
      </c>
      <c r="F23" s="23">
        <v>0.82664005209883995</v>
      </c>
      <c r="G23" s="22">
        <v>7.6349999999999998</v>
      </c>
    </row>
    <row r="24" spans="1:9" x14ac:dyDescent="0.2">
      <c r="A24" s="21" t="s">
        <v>1019</v>
      </c>
      <c r="B24" s="21" t="s">
        <v>1020</v>
      </c>
      <c r="C24" s="21" t="s">
        <v>71</v>
      </c>
      <c r="D24" s="24">
        <v>50</v>
      </c>
      <c r="E24" s="22">
        <v>517.09727050000004</v>
      </c>
      <c r="F24" s="23">
        <v>0.79507249059264595</v>
      </c>
      <c r="G24" s="22">
        <v>7.375</v>
      </c>
    </row>
    <row r="25" spans="1:9" x14ac:dyDescent="0.2">
      <c r="A25" s="21" t="s">
        <v>1074</v>
      </c>
      <c r="B25" s="21" t="s">
        <v>1075</v>
      </c>
      <c r="C25" s="21" t="s">
        <v>71</v>
      </c>
      <c r="D25" s="24">
        <v>50</v>
      </c>
      <c r="E25" s="22">
        <v>506.7406148</v>
      </c>
      <c r="F25" s="23">
        <v>0.77914842270180695</v>
      </c>
      <c r="G25" s="22">
        <v>7.5324999999999998</v>
      </c>
    </row>
    <row r="26" spans="1:9" x14ac:dyDescent="0.2">
      <c r="A26" s="20" t="s">
        <v>25</v>
      </c>
      <c r="B26" s="20"/>
      <c r="C26" s="20"/>
      <c r="D26" s="20"/>
      <c r="E26" s="25">
        <f>SUM(E6:E25)</f>
        <v>47848.547528900002</v>
      </c>
      <c r="F26" s="26">
        <f>SUM(F6:F25)</f>
        <v>73.570420935035912</v>
      </c>
      <c r="G26" s="25"/>
      <c r="H26" s="14"/>
      <c r="I26" s="14"/>
    </row>
    <row r="27" spans="1:9" x14ac:dyDescent="0.2">
      <c r="A27" s="21"/>
      <c r="B27" s="21"/>
      <c r="C27" s="21"/>
      <c r="D27" s="21"/>
      <c r="E27" s="22"/>
      <c r="F27" s="23"/>
      <c r="G27" s="22"/>
    </row>
    <row r="28" spans="1:9" x14ac:dyDescent="0.2">
      <c r="A28" s="20" t="s">
        <v>43</v>
      </c>
      <c r="B28" s="21"/>
      <c r="C28" s="21"/>
      <c r="D28" s="21"/>
      <c r="E28" s="22"/>
      <c r="F28" s="23"/>
      <c r="G28" s="22"/>
    </row>
    <row r="29" spans="1:9" x14ac:dyDescent="0.2">
      <c r="A29" s="20" t="s">
        <v>44</v>
      </c>
      <c r="B29" s="21"/>
      <c r="C29" s="21"/>
      <c r="D29" s="21"/>
      <c r="E29" s="22"/>
      <c r="F29" s="23"/>
      <c r="G29" s="22"/>
    </row>
    <row r="30" spans="1:9" x14ac:dyDescent="0.2">
      <c r="A30" s="21" t="s">
        <v>45</v>
      </c>
      <c r="B30" s="21" t="s">
        <v>1298</v>
      </c>
      <c r="C30" s="21" t="s">
        <v>46</v>
      </c>
      <c r="D30" s="24">
        <v>1000</v>
      </c>
      <c r="E30" s="22">
        <v>4842.53</v>
      </c>
      <c r="F30" s="23">
        <v>7.4457217384782304</v>
      </c>
      <c r="G30" s="22">
        <v>7.1501000000000001</v>
      </c>
    </row>
    <row r="31" spans="1:9" x14ac:dyDescent="0.2">
      <c r="A31" s="21" t="s">
        <v>1076</v>
      </c>
      <c r="B31" s="21" t="s">
        <v>1077</v>
      </c>
      <c r="C31" s="21" t="s">
        <v>47</v>
      </c>
      <c r="D31" s="24">
        <v>500</v>
      </c>
      <c r="E31" s="22">
        <v>2435.2824999999998</v>
      </c>
      <c r="F31" s="23">
        <v>3.7444137361225698</v>
      </c>
      <c r="G31" s="22">
        <v>7.1851000000000003</v>
      </c>
    </row>
    <row r="32" spans="1:9" x14ac:dyDescent="0.2">
      <c r="A32" s="21" t="s">
        <v>939</v>
      </c>
      <c r="B32" s="21" t="s">
        <v>940</v>
      </c>
      <c r="C32" s="21" t="s">
        <v>47</v>
      </c>
      <c r="D32" s="24">
        <v>500</v>
      </c>
      <c r="E32" s="22">
        <v>2424.46</v>
      </c>
      <c r="F32" s="23">
        <v>3.7277734006957002</v>
      </c>
      <c r="G32" s="22">
        <v>7.29</v>
      </c>
    </row>
    <row r="33" spans="1:9" x14ac:dyDescent="0.2">
      <c r="A33" s="20" t="s">
        <v>25</v>
      </c>
      <c r="B33" s="20"/>
      <c r="C33" s="20"/>
      <c r="D33" s="20"/>
      <c r="E33" s="25">
        <f>SUM(E29:E32)</f>
        <v>9702.2724999999991</v>
      </c>
      <c r="F33" s="26">
        <f>SUM(F29:F32)</f>
        <v>14.917908875296501</v>
      </c>
      <c r="G33" s="25"/>
      <c r="H33" s="14"/>
      <c r="I33" s="14"/>
    </row>
    <row r="34" spans="1:9" x14ac:dyDescent="0.2">
      <c r="A34" s="21"/>
      <c r="B34" s="21"/>
      <c r="C34" s="21"/>
      <c r="D34" s="21"/>
      <c r="E34" s="22"/>
      <c r="F34" s="23"/>
      <c r="G34" s="22"/>
    </row>
    <row r="35" spans="1:9" x14ac:dyDescent="0.2">
      <c r="A35" s="20" t="s">
        <v>57</v>
      </c>
      <c r="B35" s="21"/>
      <c r="C35" s="21"/>
      <c r="D35" s="21"/>
      <c r="E35" s="22"/>
      <c r="F35" s="23"/>
      <c r="G35" s="22"/>
    </row>
    <row r="36" spans="1:9" x14ac:dyDescent="0.2">
      <c r="A36" s="21" t="s">
        <v>1039</v>
      </c>
      <c r="B36" s="21" t="s">
        <v>1040</v>
      </c>
      <c r="C36" s="21" t="s">
        <v>65</v>
      </c>
      <c r="D36" s="24">
        <v>2500000</v>
      </c>
      <c r="E36" s="22">
        <v>2426.4175</v>
      </c>
      <c r="F36" s="23">
        <v>3.7307831910951501</v>
      </c>
      <c r="G36" s="22">
        <v>7.0056000000000003</v>
      </c>
    </row>
    <row r="37" spans="1:9" x14ac:dyDescent="0.2">
      <c r="A37" s="20" t="s">
        <v>25</v>
      </c>
      <c r="B37" s="20"/>
      <c r="C37" s="20"/>
      <c r="D37" s="20"/>
      <c r="E37" s="25">
        <f>SUM(E35:E36)</f>
        <v>2426.4175</v>
      </c>
      <c r="F37" s="26">
        <f>SUM(F35:F36)</f>
        <v>3.7307831910951501</v>
      </c>
      <c r="G37" s="25"/>
      <c r="H37" s="14"/>
      <c r="I37" s="14"/>
    </row>
    <row r="38" spans="1:9" x14ac:dyDescent="0.2">
      <c r="A38" s="21"/>
      <c r="B38" s="21"/>
      <c r="C38" s="21"/>
      <c r="D38" s="21"/>
      <c r="E38" s="22"/>
      <c r="F38" s="23"/>
      <c r="G38" s="22"/>
    </row>
    <row r="39" spans="1:9" x14ac:dyDescent="0.2">
      <c r="A39" s="20" t="s">
        <v>62</v>
      </c>
      <c r="B39" s="21"/>
      <c r="C39" s="21"/>
      <c r="D39" s="21"/>
      <c r="E39" s="22"/>
      <c r="F39" s="23"/>
      <c r="G39" s="22"/>
    </row>
    <row r="40" spans="1:9" x14ac:dyDescent="0.2">
      <c r="A40" s="21" t="s">
        <v>1078</v>
      </c>
      <c r="B40" s="21" t="s">
        <v>1079</v>
      </c>
      <c r="C40" s="21" t="s">
        <v>65</v>
      </c>
      <c r="D40" s="24">
        <v>2502400</v>
      </c>
      <c r="E40" s="22">
        <v>2381.4990464000002</v>
      </c>
      <c r="F40" s="23">
        <v>3.6617179903780999</v>
      </c>
      <c r="G40" s="22">
        <v>7.2413261249999996</v>
      </c>
    </row>
    <row r="41" spans="1:9" x14ac:dyDescent="0.2">
      <c r="A41" s="20" t="s">
        <v>25</v>
      </c>
      <c r="B41" s="20"/>
      <c r="C41" s="20"/>
      <c r="D41" s="20"/>
      <c r="E41" s="25">
        <f>SUM(E40:E40)</f>
        <v>2381.4990464000002</v>
      </c>
      <c r="F41" s="26">
        <f>SUM(F40:F40)</f>
        <v>3.6617179903780999</v>
      </c>
      <c r="G41" s="25"/>
      <c r="H41" s="14"/>
      <c r="I41" s="14"/>
    </row>
    <row r="42" spans="1:9" x14ac:dyDescent="0.2">
      <c r="A42" s="21"/>
      <c r="B42" s="21"/>
      <c r="C42" s="21"/>
      <c r="D42" s="21"/>
      <c r="E42" s="22"/>
      <c r="F42" s="23"/>
      <c r="G42" s="22"/>
    </row>
    <row r="43" spans="1:9" x14ac:dyDescent="0.2">
      <c r="A43" s="20" t="s">
        <v>26</v>
      </c>
      <c r="B43" s="20"/>
      <c r="C43" s="20"/>
      <c r="D43" s="20"/>
      <c r="E43" s="25">
        <f>E26+E33+E37+E41</f>
        <v>62358.736575300005</v>
      </c>
      <c r="F43" s="26">
        <f>F26+F33+F37+F41</f>
        <v>95.880830991805666</v>
      </c>
      <c r="G43" s="25"/>
      <c r="H43" s="14"/>
      <c r="I43" s="14"/>
    </row>
    <row r="44" spans="1:9" x14ac:dyDescent="0.2">
      <c r="A44" s="20"/>
      <c r="B44" s="20"/>
      <c r="C44" s="20"/>
      <c r="D44" s="20"/>
      <c r="E44" s="25"/>
      <c r="F44" s="26"/>
      <c r="G44" s="25"/>
      <c r="H44" s="14"/>
      <c r="I44" s="14"/>
    </row>
    <row r="45" spans="1:9" x14ac:dyDescent="0.2">
      <c r="A45" s="20" t="s">
        <v>28</v>
      </c>
      <c r="B45" s="20"/>
      <c r="C45" s="20"/>
      <c r="D45" s="20"/>
      <c r="E45" s="25">
        <f>E47-(E26+E33+E37+E41)</f>
        <v>2679.0149024999919</v>
      </c>
      <c r="F45" s="26">
        <f>F47-(F26+F33+F37+F41)</f>
        <v>4.1191690081943335</v>
      </c>
      <c r="G45" s="25"/>
      <c r="H45" s="14"/>
      <c r="I45" s="14"/>
    </row>
    <row r="46" spans="1:9" x14ac:dyDescent="0.2">
      <c r="A46" s="20"/>
      <c r="B46" s="20"/>
      <c r="C46" s="20"/>
      <c r="D46" s="20"/>
      <c r="E46" s="25"/>
      <c r="F46" s="26"/>
      <c r="G46" s="25"/>
      <c r="H46" s="14"/>
      <c r="I46" s="14"/>
    </row>
    <row r="47" spans="1:9" x14ac:dyDescent="0.2">
      <c r="A47" s="27" t="s">
        <v>27</v>
      </c>
      <c r="B47" s="27"/>
      <c r="C47" s="27"/>
      <c r="D47" s="27"/>
      <c r="E47" s="28">
        <v>65037.751477799997</v>
      </c>
      <c r="F47" s="29">
        <v>100</v>
      </c>
      <c r="G47" s="28"/>
      <c r="H47" s="14"/>
      <c r="I47" s="14"/>
    </row>
    <row r="49" spans="1:4" x14ac:dyDescent="0.2">
      <c r="A49" s="14" t="s">
        <v>30</v>
      </c>
    </row>
    <row r="51" spans="1:4" x14ac:dyDescent="0.2">
      <c r="A51" s="14" t="s">
        <v>31</v>
      </c>
    </row>
    <row r="52" spans="1:4" x14ac:dyDescent="0.2">
      <c r="A52" s="14" t="s">
        <v>32</v>
      </c>
    </row>
    <row r="53" spans="1:4" x14ac:dyDescent="0.2">
      <c r="A53" s="14" t="s">
        <v>33</v>
      </c>
      <c r="B53" s="14"/>
      <c r="C53" s="30" t="s">
        <v>34</v>
      </c>
      <c r="D53" s="14" t="s">
        <v>845</v>
      </c>
    </row>
    <row r="54" spans="1:4" x14ac:dyDescent="0.2">
      <c r="A54" s="7" t="s">
        <v>69</v>
      </c>
      <c r="C54" s="31">
        <v>18.981400000000001</v>
      </c>
      <c r="D54" s="31">
        <v>19.641999999999999</v>
      </c>
    </row>
    <row r="55" spans="1:4" x14ac:dyDescent="0.2">
      <c r="A55" s="7" t="s">
        <v>77</v>
      </c>
      <c r="C55" s="31">
        <v>10.253500000000001</v>
      </c>
      <c r="D55" s="31">
        <v>10.3584</v>
      </c>
    </row>
    <row r="56" spans="1:4" x14ac:dyDescent="0.2">
      <c r="A56" s="7" t="s">
        <v>70</v>
      </c>
      <c r="C56" s="31">
        <v>19.6828</v>
      </c>
      <c r="D56" s="31">
        <v>20.401800000000001</v>
      </c>
    </row>
    <row r="57" spans="1:4" x14ac:dyDescent="0.2">
      <c r="A57" s="7" t="s">
        <v>78</v>
      </c>
      <c r="C57" s="31">
        <v>10.765599999999999</v>
      </c>
      <c r="D57" s="31">
        <v>10.9055</v>
      </c>
    </row>
    <row r="58" spans="1:4" x14ac:dyDescent="0.2">
      <c r="C58" s="31"/>
      <c r="D58" s="31"/>
    </row>
    <row r="59" spans="1:4" x14ac:dyDescent="0.2">
      <c r="A59" s="57" t="s">
        <v>1329</v>
      </c>
      <c r="C59" s="31"/>
      <c r="D59" s="31"/>
    </row>
    <row r="61" spans="1:4" x14ac:dyDescent="0.2">
      <c r="A61" s="14" t="s">
        <v>36</v>
      </c>
    </row>
    <row r="62" spans="1:4" x14ac:dyDescent="0.2">
      <c r="A62" s="112" t="s">
        <v>59</v>
      </c>
      <c r="B62" s="113"/>
      <c r="C62" s="35" t="s">
        <v>60</v>
      </c>
    </row>
    <row r="63" spans="1:4" x14ac:dyDescent="0.2">
      <c r="A63" s="108" t="s">
        <v>77</v>
      </c>
      <c r="B63" s="109"/>
      <c r="C63" s="36">
        <v>0.25</v>
      </c>
    </row>
    <row r="64" spans="1:4" x14ac:dyDescent="0.2">
      <c r="A64" s="108" t="s">
        <v>78</v>
      </c>
      <c r="B64" s="109"/>
      <c r="C64" s="36">
        <v>0.25</v>
      </c>
    </row>
    <row r="65" spans="1:5" x14ac:dyDescent="0.2">
      <c r="A65" s="7" t="s">
        <v>61</v>
      </c>
    </row>
    <row r="66" spans="1:5" x14ac:dyDescent="0.2">
      <c r="A66" s="7" t="s">
        <v>35</v>
      </c>
    </row>
    <row r="68" spans="1:5" x14ac:dyDescent="0.2">
      <c r="A68" s="14" t="s">
        <v>918</v>
      </c>
      <c r="D68" s="33">
        <v>1.8348704018231701</v>
      </c>
      <c r="E68" s="10" t="s">
        <v>39</v>
      </c>
    </row>
    <row r="70" spans="1:5" x14ac:dyDescent="0.2">
      <c r="A70" s="14" t="s">
        <v>839</v>
      </c>
      <c r="D70" s="30" t="s">
        <v>37</v>
      </c>
    </row>
    <row r="72" spans="1:5" x14ac:dyDescent="0.2">
      <c r="A72" s="14" t="s">
        <v>919</v>
      </c>
    </row>
    <row r="73" spans="1:5" ht="14.4" x14ac:dyDescent="0.3">
      <c r="A73" s="60"/>
    </row>
    <row r="74" spans="1:5" x14ac:dyDescent="0.2">
      <c r="A74" s="51" t="s">
        <v>808</v>
      </c>
    </row>
    <row r="75" spans="1:5" x14ac:dyDescent="0.2">
      <c r="A75" s="52"/>
    </row>
    <row r="76" spans="1:5" x14ac:dyDescent="0.2">
      <c r="A76" s="53"/>
    </row>
    <row r="77" spans="1:5" x14ac:dyDescent="0.2">
      <c r="A77" s="53"/>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1" t="s">
        <v>1080</v>
      </c>
    </row>
    <row r="89" spans="1:1" x14ac:dyDescent="0.2">
      <c r="A89" s="53"/>
    </row>
    <row r="90" spans="1:1" x14ac:dyDescent="0.2">
      <c r="A90" s="51" t="s">
        <v>1048</v>
      </c>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2"/>
    </row>
  </sheetData>
  <mergeCells count="4">
    <mergeCell ref="A1:G1"/>
    <mergeCell ref="A62:B62"/>
    <mergeCell ref="A63:B63"/>
    <mergeCell ref="A64:B64"/>
  </mergeCells>
  <conditionalFormatting sqref="F2:F3 F5:F65536">
    <cfRule type="cellIs" dxfId="60"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6"/>
  <sheetViews>
    <sheetView view="pageBreakPreview" zoomScaleNormal="100" zoomScaleSheetLayoutView="100" workbookViewId="0">
      <selection sqref="A1:G1"/>
    </sheetView>
  </sheetViews>
  <sheetFormatPr defaultColWidth="9.109375" defaultRowHeight="10.199999999999999" x14ac:dyDescent="0.2"/>
  <cols>
    <col min="1" max="1" width="37.5546875" style="7" bestFit="1" customWidth="1"/>
    <col min="2" max="2" width="37.109375" style="7" customWidth="1"/>
    <col min="3" max="3" width="24.6640625" style="7" bestFit="1" customWidth="1"/>
    <col min="4" max="4" width="15.44140625" style="7" bestFit="1" customWidth="1"/>
    <col min="5" max="5" width="20.5546875" style="10" customWidth="1"/>
    <col min="6" max="6" width="13.5546875" style="11" bestFit="1" customWidth="1"/>
    <col min="7" max="7" width="9.33203125" style="10" customWidth="1"/>
    <col min="8" max="16384" width="9.109375" style="7"/>
  </cols>
  <sheetData>
    <row r="1" spans="1:9" s="1" customFormat="1" ht="13.8" x14ac:dyDescent="0.2">
      <c r="A1" s="110" t="s">
        <v>1081</v>
      </c>
      <c r="B1" s="111"/>
      <c r="C1" s="111"/>
      <c r="D1" s="111"/>
      <c r="E1" s="111"/>
      <c r="F1" s="111"/>
      <c r="G1" s="111"/>
    </row>
    <row r="2" spans="1:9" s="1" customFormat="1" ht="11.4" x14ac:dyDescent="0.2">
      <c r="E2" s="5"/>
      <c r="F2" s="9"/>
      <c r="G2" s="10"/>
    </row>
    <row r="3" spans="1:9" s="1" customFormat="1" ht="12" x14ac:dyDescent="0.2">
      <c r="A3" s="8" t="s">
        <v>7</v>
      </c>
      <c r="B3" s="2"/>
      <c r="C3" s="3"/>
      <c r="D3" s="3"/>
      <c r="E3" s="4"/>
      <c r="F3" s="9"/>
      <c r="G3" s="10"/>
    </row>
    <row r="4" spans="1:9" s="1" customFormat="1" ht="30.6" x14ac:dyDescent="0.2">
      <c r="A4" s="6" t="s">
        <v>2</v>
      </c>
      <c r="B4" s="6" t="s">
        <v>0</v>
      </c>
      <c r="C4" s="13" t="s">
        <v>849</v>
      </c>
      <c r="D4" s="13" t="s">
        <v>1</v>
      </c>
      <c r="E4" s="58" t="s">
        <v>6</v>
      </c>
      <c r="F4" s="12" t="s">
        <v>3</v>
      </c>
      <c r="G4" s="12" t="s">
        <v>5</v>
      </c>
    </row>
    <row r="5" spans="1:9" x14ac:dyDescent="0.2">
      <c r="A5" s="16" t="s">
        <v>43</v>
      </c>
      <c r="B5" s="17"/>
      <c r="C5" s="17"/>
      <c r="D5" s="17"/>
      <c r="E5" s="18"/>
      <c r="F5" s="19"/>
      <c r="G5" s="18"/>
    </row>
    <row r="6" spans="1:9" x14ac:dyDescent="0.2">
      <c r="A6" s="20" t="s">
        <v>57</v>
      </c>
      <c r="B6" s="21"/>
      <c r="C6" s="21"/>
      <c r="D6" s="21"/>
      <c r="E6" s="22"/>
      <c r="F6" s="23"/>
      <c r="G6" s="22"/>
    </row>
    <row r="7" spans="1:9" x14ac:dyDescent="0.2">
      <c r="A7" s="21" t="s">
        <v>987</v>
      </c>
      <c r="B7" s="21" t="s">
        <v>988</v>
      </c>
      <c r="C7" s="21" t="s">
        <v>65</v>
      </c>
      <c r="D7" s="24">
        <v>5000000</v>
      </c>
      <c r="E7" s="22">
        <v>4832.6400000000003</v>
      </c>
      <c r="F7" s="23">
        <v>37.245564169547599</v>
      </c>
      <c r="G7" s="22">
        <v>7.0224000000000002</v>
      </c>
    </row>
    <row r="8" spans="1:9" x14ac:dyDescent="0.2">
      <c r="A8" s="20" t="s">
        <v>25</v>
      </c>
      <c r="B8" s="20"/>
      <c r="C8" s="20"/>
      <c r="D8" s="20"/>
      <c r="E8" s="25">
        <f>SUM(E6:E7)</f>
        <v>4832.6400000000003</v>
      </c>
      <c r="F8" s="26">
        <f>SUM(F6:F7)</f>
        <v>37.245564169547599</v>
      </c>
      <c r="G8" s="25"/>
      <c r="H8" s="14"/>
      <c r="I8" s="14"/>
    </row>
    <row r="9" spans="1:9" x14ac:dyDescent="0.2">
      <c r="A9" s="21"/>
      <c r="B9" s="21"/>
      <c r="C9" s="21"/>
      <c r="D9" s="21"/>
      <c r="E9" s="22"/>
      <c r="F9" s="23"/>
      <c r="G9" s="22"/>
    </row>
    <row r="10" spans="1:9" x14ac:dyDescent="0.2">
      <c r="A10" s="20" t="s">
        <v>62</v>
      </c>
      <c r="B10" s="21"/>
      <c r="C10" s="21"/>
      <c r="D10" s="21"/>
      <c r="E10" s="22"/>
      <c r="F10" s="23"/>
      <c r="G10" s="22"/>
    </row>
    <row r="11" spans="1:9" x14ac:dyDescent="0.2">
      <c r="A11" s="21" t="s">
        <v>64</v>
      </c>
      <c r="B11" s="21" t="s">
        <v>63</v>
      </c>
      <c r="C11" s="21" t="s">
        <v>65</v>
      </c>
      <c r="D11" s="24">
        <v>5000000</v>
      </c>
      <c r="E11" s="22">
        <v>4898.7372222000004</v>
      </c>
      <c r="F11" s="23">
        <v>37.754981037114597</v>
      </c>
      <c r="G11" s="22">
        <v>7.3937189895125002</v>
      </c>
    </row>
    <row r="12" spans="1:9" x14ac:dyDescent="0.2">
      <c r="A12" s="21" t="s">
        <v>66</v>
      </c>
      <c r="B12" s="21" t="s">
        <v>1187</v>
      </c>
      <c r="C12" s="21" t="s">
        <v>65</v>
      </c>
      <c r="D12" s="24">
        <v>1300000</v>
      </c>
      <c r="E12" s="22">
        <v>1286.2469389</v>
      </c>
      <c r="F12" s="23">
        <v>9.9132136680332295</v>
      </c>
      <c r="G12" s="22">
        <v>7.3875101060124999</v>
      </c>
    </row>
    <row r="13" spans="1:9" x14ac:dyDescent="0.2">
      <c r="A13" s="20" t="s">
        <v>25</v>
      </c>
      <c r="B13" s="20"/>
      <c r="C13" s="20"/>
      <c r="D13" s="20"/>
      <c r="E13" s="25">
        <f>SUM(E11:E12)</f>
        <v>6184.9841611000002</v>
      </c>
      <c r="F13" s="26">
        <f>SUM(F11:F12)</f>
        <v>47.668194705147826</v>
      </c>
      <c r="G13" s="25"/>
      <c r="H13" s="14"/>
      <c r="I13" s="14"/>
    </row>
    <row r="14" spans="1:9" x14ac:dyDescent="0.2">
      <c r="A14" s="21"/>
      <c r="B14" s="21"/>
      <c r="C14" s="21"/>
      <c r="D14" s="21"/>
      <c r="E14" s="22"/>
      <c r="F14" s="23"/>
      <c r="G14" s="22"/>
    </row>
    <row r="15" spans="1:9" x14ac:dyDescent="0.2">
      <c r="A15" s="20" t="s">
        <v>26</v>
      </c>
      <c r="B15" s="20"/>
      <c r="C15" s="20"/>
      <c r="D15" s="20"/>
      <c r="E15" s="25">
        <f>E8+E13</f>
        <v>11017.6241611</v>
      </c>
      <c r="F15" s="26">
        <f>F8+F13</f>
        <v>84.913758874695418</v>
      </c>
      <c r="G15" s="25"/>
      <c r="H15" s="14"/>
      <c r="I15" s="14"/>
    </row>
    <row r="16" spans="1:9" x14ac:dyDescent="0.2">
      <c r="A16" s="20"/>
      <c r="B16" s="20"/>
      <c r="C16" s="20"/>
      <c r="D16" s="20"/>
      <c r="E16" s="25"/>
      <c r="F16" s="26"/>
      <c r="G16" s="25"/>
      <c r="H16" s="14"/>
      <c r="I16" s="14"/>
    </row>
    <row r="17" spans="1:9" x14ac:dyDescent="0.2">
      <c r="A17" s="20" t="s">
        <v>28</v>
      </c>
      <c r="B17" s="20"/>
      <c r="C17" s="20"/>
      <c r="D17" s="20"/>
      <c r="E17" s="25">
        <f>E19-(E8+E13)</f>
        <v>1957.4511471999995</v>
      </c>
      <c r="F17" s="26">
        <f>F19-(F8+F13)</f>
        <v>15.086241125304582</v>
      </c>
      <c r="G17" s="25"/>
      <c r="H17" s="14"/>
      <c r="I17" s="14"/>
    </row>
    <row r="18" spans="1:9" x14ac:dyDescent="0.2">
      <c r="A18" s="20"/>
      <c r="B18" s="20"/>
      <c r="C18" s="20"/>
      <c r="D18" s="20"/>
      <c r="E18" s="25"/>
      <c r="F18" s="26"/>
      <c r="G18" s="25"/>
      <c r="H18" s="14"/>
      <c r="I18" s="14"/>
    </row>
    <row r="19" spans="1:9" x14ac:dyDescent="0.2">
      <c r="A19" s="27" t="s">
        <v>27</v>
      </c>
      <c r="B19" s="27"/>
      <c r="C19" s="27"/>
      <c r="D19" s="27"/>
      <c r="E19" s="28">
        <v>12975.0753083</v>
      </c>
      <c r="F19" s="29">
        <v>100</v>
      </c>
      <c r="G19" s="28"/>
      <c r="H19" s="14"/>
      <c r="I19" s="14"/>
    </row>
    <row r="20" spans="1:9" x14ac:dyDescent="0.2">
      <c r="A20" s="7" t="s">
        <v>1186</v>
      </c>
    </row>
    <row r="22" spans="1:9" x14ac:dyDescent="0.2">
      <c r="A22" s="14" t="s">
        <v>31</v>
      </c>
    </row>
    <row r="23" spans="1:9" x14ac:dyDescent="0.2">
      <c r="A23" s="14" t="s">
        <v>32</v>
      </c>
    </row>
    <row r="24" spans="1:9" x14ac:dyDescent="0.2">
      <c r="A24" s="14" t="s">
        <v>33</v>
      </c>
      <c r="B24" s="14"/>
      <c r="C24" s="30" t="s">
        <v>34</v>
      </c>
      <c r="D24" s="14" t="s">
        <v>845</v>
      </c>
    </row>
    <row r="25" spans="1:9" x14ac:dyDescent="0.2">
      <c r="A25" s="7" t="s">
        <v>1082</v>
      </c>
      <c r="C25" s="31">
        <v>50.517200000000003</v>
      </c>
      <c r="D25" s="31">
        <v>51.7547</v>
      </c>
    </row>
    <row r="26" spans="1:9" x14ac:dyDescent="0.2">
      <c r="A26" s="7" t="s">
        <v>1083</v>
      </c>
      <c r="C26" s="31">
        <v>10.141500000000001</v>
      </c>
      <c r="D26" s="31">
        <v>10.2041</v>
      </c>
    </row>
    <row r="27" spans="1:9" x14ac:dyDescent="0.2">
      <c r="A27" s="7" t="s">
        <v>1084</v>
      </c>
      <c r="C27" s="31">
        <v>54.715600000000002</v>
      </c>
      <c r="D27" s="31">
        <v>56.199800000000003</v>
      </c>
    </row>
    <row r="28" spans="1:9" x14ac:dyDescent="0.2">
      <c r="A28" s="7" t="s">
        <v>1085</v>
      </c>
      <c r="C28" s="31">
        <v>11.422700000000001</v>
      </c>
      <c r="D28" s="31">
        <v>11.481400000000001</v>
      </c>
    </row>
    <row r="29" spans="1:9" x14ac:dyDescent="0.2">
      <c r="C29" s="31"/>
      <c r="D29" s="31"/>
    </row>
    <row r="30" spans="1:9" x14ac:dyDescent="0.2">
      <c r="A30" s="57" t="s">
        <v>1329</v>
      </c>
      <c r="C30" s="31"/>
      <c r="D30" s="31"/>
    </row>
    <row r="32" spans="1:9" x14ac:dyDescent="0.2">
      <c r="A32" s="14" t="s">
        <v>36</v>
      </c>
    </row>
    <row r="33" spans="1:7" x14ac:dyDescent="0.2">
      <c r="A33" s="112" t="s">
        <v>59</v>
      </c>
      <c r="B33" s="113"/>
      <c r="C33" s="35" t="s">
        <v>60</v>
      </c>
    </row>
    <row r="34" spans="1:7" x14ac:dyDescent="0.2">
      <c r="A34" s="108" t="s">
        <v>1083</v>
      </c>
      <c r="B34" s="109"/>
      <c r="C34" s="36">
        <v>0.185</v>
      </c>
    </row>
    <row r="35" spans="1:7" x14ac:dyDescent="0.2">
      <c r="A35" s="108" t="s">
        <v>1085</v>
      </c>
      <c r="B35" s="109"/>
      <c r="C35" s="36">
        <v>0.25</v>
      </c>
    </row>
    <row r="36" spans="1:7" x14ac:dyDescent="0.2">
      <c r="A36" s="7" t="s">
        <v>61</v>
      </c>
    </row>
    <row r="37" spans="1:7" x14ac:dyDescent="0.2">
      <c r="A37" s="7" t="s">
        <v>35</v>
      </c>
    </row>
    <row r="39" spans="1:7" x14ac:dyDescent="0.2">
      <c r="A39" s="14" t="s">
        <v>918</v>
      </c>
      <c r="D39" s="33">
        <v>1.6127693470492801</v>
      </c>
      <c r="E39" s="10" t="s">
        <v>39</v>
      </c>
    </row>
    <row r="41" spans="1:7" x14ac:dyDescent="0.2">
      <c r="A41" s="14" t="s">
        <v>839</v>
      </c>
      <c r="D41" s="30" t="s">
        <v>37</v>
      </c>
    </row>
    <row r="43" spans="1:7" x14ac:dyDescent="0.2">
      <c r="A43" s="14" t="s">
        <v>919</v>
      </c>
    </row>
    <row r="44" spans="1:7" x14ac:dyDescent="0.2">
      <c r="A44" s="51"/>
      <c r="B44" s="53"/>
      <c r="C44" s="53"/>
      <c r="D44" s="53"/>
      <c r="E44" s="11"/>
      <c r="G44" s="11"/>
    </row>
    <row r="45" spans="1:7" x14ac:dyDescent="0.2">
      <c r="A45" s="51" t="s">
        <v>808</v>
      </c>
      <c r="B45" s="53"/>
      <c r="C45" s="53"/>
      <c r="D45" s="53"/>
      <c r="E45" s="11"/>
      <c r="G45" s="11"/>
    </row>
    <row r="46" spans="1:7" x14ac:dyDescent="0.2">
      <c r="A46" s="52"/>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53"/>
      <c r="B57" s="53"/>
      <c r="C57" s="53"/>
      <c r="D57" s="53"/>
      <c r="E57" s="11"/>
      <c r="G57" s="11"/>
    </row>
    <row r="58" spans="1:7" x14ac:dyDescent="0.2">
      <c r="A58" s="53"/>
      <c r="B58" s="53"/>
      <c r="C58" s="53"/>
      <c r="D58" s="53"/>
      <c r="E58" s="11"/>
      <c r="G58" s="11"/>
    </row>
    <row r="59" spans="1:7" x14ac:dyDescent="0.2">
      <c r="A59" s="61" t="s">
        <v>1086</v>
      </c>
      <c r="B59" s="62"/>
      <c r="C59" s="62"/>
      <c r="D59" s="62"/>
      <c r="E59" s="62"/>
      <c r="F59" s="62"/>
      <c r="G59" s="62"/>
    </row>
    <row r="60" spans="1:7" x14ac:dyDescent="0.2">
      <c r="A60" s="53"/>
      <c r="B60" s="53"/>
      <c r="C60" s="53"/>
      <c r="D60" s="53"/>
      <c r="E60" s="11"/>
      <c r="G60" s="11"/>
    </row>
    <row r="61" spans="1:7" x14ac:dyDescent="0.2">
      <c r="A61" s="51" t="s">
        <v>1048</v>
      </c>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c r="B73" s="53"/>
      <c r="C73" s="53"/>
      <c r="D73" s="53"/>
      <c r="E73" s="11"/>
      <c r="G73" s="11"/>
    </row>
    <row r="74" spans="1:7" x14ac:dyDescent="0.2">
      <c r="A74" s="53"/>
      <c r="B74" s="53"/>
      <c r="C74" s="53"/>
      <c r="D74" s="53"/>
      <c r="E74" s="11"/>
      <c r="G74" s="11"/>
    </row>
    <row r="75" spans="1:7" x14ac:dyDescent="0.2">
      <c r="A75" s="53"/>
    </row>
    <row r="76" spans="1:7" x14ac:dyDescent="0.2">
      <c r="A76" s="52"/>
    </row>
  </sheetData>
  <mergeCells count="4">
    <mergeCell ref="A1:G1"/>
    <mergeCell ref="A33:B33"/>
    <mergeCell ref="A34:B34"/>
    <mergeCell ref="A35:B35"/>
  </mergeCells>
  <conditionalFormatting sqref="F2:F3 F5:F58">
    <cfRule type="cellIs" dxfId="59" priority="2" stopIfTrue="1" operator="between">
      <formula>0.009</formula>
      <formula>-0.009</formula>
    </cfRule>
  </conditionalFormatting>
  <conditionalFormatting sqref="F60:F65537">
    <cfRule type="cellIs" dxfId="58"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9"/>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35.44140625" style="7" bestFit="1" customWidth="1"/>
    <col min="4" max="4" width="15.44140625" style="7" bestFit="1" customWidth="1"/>
    <col min="5" max="5" width="20.5546875" style="10" customWidth="1"/>
    <col min="6" max="6" width="13.5546875" style="11" bestFit="1" customWidth="1"/>
    <col min="7" max="7" width="8" style="10" customWidth="1"/>
    <col min="8" max="16384" width="9.109375" style="7"/>
  </cols>
  <sheetData>
    <row r="1" spans="1:7" s="1" customFormat="1" ht="13.8" x14ac:dyDescent="0.2">
      <c r="A1" s="110" t="s">
        <v>1087</v>
      </c>
      <c r="B1" s="111"/>
      <c r="C1" s="111"/>
      <c r="D1" s="111"/>
      <c r="E1" s="111"/>
      <c r="F1" s="111"/>
      <c r="G1" s="111"/>
    </row>
    <row r="2" spans="1:7" s="1" customFormat="1" ht="11.4" x14ac:dyDescent="0.2">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58" t="s">
        <v>6</v>
      </c>
      <c r="F4" s="12" t="s">
        <v>3</v>
      </c>
      <c r="G4" s="12" t="s">
        <v>5</v>
      </c>
    </row>
    <row r="5" spans="1:7" x14ac:dyDescent="0.2">
      <c r="A5" s="16" t="s">
        <v>81</v>
      </c>
      <c r="B5" s="17"/>
      <c r="C5" s="17"/>
      <c r="D5" s="17"/>
      <c r="E5" s="18"/>
      <c r="F5" s="19"/>
      <c r="G5" s="18"/>
    </row>
    <row r="6" spans="1:7" x14ac:dyDescent="0.2">
      <c r="A6" s="20" t="s">
        <v>41</v>
      </c>
      <c r="B6" s="21"/>
      <c r="C6" s="21"/>
      <c r="D6" s="21"/>
      <c r="E6" s="22"/>
      <c r="F6" s="23"/>
      <c r="G6" s="22"/>
    </row>
    <row r="7" spans="1:7" x14ac:dyDescent="0.2">
      <c r="A7" s="21" t="s">
        <v>83</v>
      </c>
      <c r="B7" s="21" t="s">
        <v>82</v>
      </c>
      <c r="C7" s="21" t="s">
        <v>84</v>
      </c>
      <c r="D7" s="24">
        <v>95700</v>
      </c>
      <c r="E7" s="22">
        <v>1460.6691000000001</v>
      </c>
      <c r="F7" s="23">
        <v>3.0967744044713799</v>
      </c>
      <c r="G7" s="22"/>
    </row>
    <row r="8" spans="1:7" x14ac:dyDescent="0.2">
      <c r="A8" s="21" t="s">
        <v>86</v>
      </c>
      <c r="B8" s="21" t="s">
        <v>85</v>
      </c>
      <c r="C8" s="21" t="s">
        <v>84</v>
      </c>
      <c r="D8" s="24">
        <v>152000</v>
      </c>
      <c r="E8" s="22">
        <v>1446.8879999999999</v>
      </c>
      <c r="F8" s="23">
        <v>3.0675570014706199</v>
      </c>
      <c r="G8" s="22"/>
    </row>
    <row r="9" spans="1:7" x14ac:dyDescent="0.2">
      <c r="A9" s="21" t="s">
        <v>88</v>
      </c>
      <c r="B9" s="21" t="s">
        <v>87</v>
      </c>
      <c r="C9" s="21" t="s">
        <v>89</v>
      </c>
      <c r="D9" s="24">
        <v>34330</v>
      </c>
      <c r="E9" s="22">
        <v>1037.9847150000001</v>
      </c>
      <c r="F9" s="23">
        <v>2.2006383907515499</v>
      </c>
      <c r="G9" s="22"/>
    </row>
    <row r="10" spans="1:7" x14ac:dyDescent="0.2">
      <c r="A10" s="21" t="s">
        <v>91</v>
      </c>
      <c r="B10" s="21" t="s">
        <v>90</v>
      </c>
      <c r="C10" s="21" t="s">
        <v>92</v>
      </c>
      <c r="D10" s="24">
        <v>65000</v>
      </c>
      <c r="E10" s="22">
        <v>933.04250000000002</v>
      </c>
      <c r="F10" s="23">
        <v>1.9781496933727101</v>
      </c>
      <c r="G10" s="22"/>
    </row>
    <row r="11" spans="1:7" x14ac:dyDescent="0.2">
      <c r="A11" s="21" t="s">
        <v>94</v>
      </c>
      <c r="B11" s="21" t="s">
        <v>93</v>
      </c>
      <c r="C11" s="21" t="s">
        <v>84</v>
      </c>
      <c r="D11" s="24">
        <v>70000</v>
      </c>
      <c r="E11" s="22">
        <v>725.69</v>
      </c>
      <c r="F11" s="23">
        <v>1.5385402604743501</v>
      </c>
      <c r="G11" s="22"/>
    </row>
    <row r="12" spans="1:7" x14ac:dyDescent="0.2">
      <c r="A12" s="21" t="s">
        <v>96</v>
      </c>
      <c r="B12" s="21" t="s">
        <v>95</v>
      </c>
      <c r="C12" s="21" t="s">
        <v>92</v>
      </c>
      <c r="D12" s="24">
        <v>47000</v>
      </c>
      <c r="E12" s="22">
        <v>580.35599999999999</v>
      </c>
      <c r="F12" s="23">
        <v>1.2304166674583501</v>
      </c>
      <c r="G12" s="22"/>
    </row>
    <row r="13" spans="1:7" x14ac:dyDescent="0.2">
      <c r="A13" s="21" t="s">
        <v>98</v>
      </c>
      <c r="B13" s="21" t="s">
        <v>97</v>
      </c>
      <c r="C13" s="21" t="s">
        <v>99</v>
      </c>
      <c r="D13" s="24">
        <v>50000</v>
      </c>
      <c r="E13" s="22">
        <v>579.32500000000005</v>
      </c>
      <c r="F13" s="23">
        <v>1.2282308374089499</v>
      </c>
      <c r="G13" s="22"/>
    </row>
    <row r="14" spans="1:7" x14ac:dyDescent="0.2">
      <c r="A14" s="21" t="s">
        <v>101</v>
      </c>
      <c r="B14" s="21" t="s">
        <v>100</v>
      </c>
      <c r="C14" s="21" t="s">
        <v>102</v>
      </c>
      <c r="D14" s="24">
        <v>24300</v>
      </c>
      <c r="E14" s="22">
        <v>569.83500000000004</v>
      </c>
      <c r="F14" s="23">
        <v>1.20811102444212</v>
      </c>
      <c r="G14" s="22"/>
    </row>
    <row r="15" spans="1:7" x14ac:dyDescent="0.2">
      <c r="A15" s="21" t="s">
        <v>104</v>
      </c>
      <c r="B15" s="21" t="s">
        <v>103</v>
      </c>
      <c r="C15" s="21" t="s">
        <v>105</v>
      </c>
      <c r="D15" s="24">
        <v>105000</v>
      </c>
      <c r="E15" s="22">
        <v>566.89499999999998</v>
      </c>
      <c r="F15" s="23">
        <v>1.20187791062521</v>
      </c>
      <c r="G15" s="22"/>
    </row>
    <row r="16" spans="1:7" x14ac:dyDescent="0.2">
      <c r="A16" s="21" t="s">
        <v>107</v>
      </c>
      <c r="B16" s="21" t="s">
        <v>106</v>
      </c>
      <c r="C16" s="21" t="s">
        <v>84</v>
      </c>
      <c r="D16" s="24">
        <v>91800</v>
      </c>
      <c r="E16" s="22">
        <v>549.46889999999996</v>
      </c>
      <c r="F16" s="23">
        <v>1.1649327185555201</v>
      </c>
      <c r="G16" s="22"/>
    </row>
    <row r="17" spans="1:7" x14ac:dyDescent="0.2">
      <c r="A17" s="21" t="s">
        <v>109</v>
      </c>
      <c r="B17" s="21" t="s">
        <v>108</v>
      </c>
      <c r="C17" s="21" t="s">
        <v>110</v>
      </c>
      <c r="D17" s="24">
        <v>82400</v>
      </c>
      <c r="E17" s="22">
        <v>519.28480000000002</v>
      </c>
      <c r="F17" s="23">
        <v>1.1009392046912201</v>
      </c>
      <c r="G17" s="22"/>
    </row>
    <row r="18" spans="1:7" x14ac:dyDescent="0.2">
      <c r="A18" s="21" t="s">
        <v>112</v>
      </c>
      <c r="B18" s="21" t="s">
        <v>111</v>
      </c>
      <c r="C18" s="21" t="s">
        <v>113</v>
      </c>
      <c r="D18" s="24">
        <v>205000</v>
      </c>
      <c r="E18" s="22">
        <v>503.3775</v>
      </c>
      <c r="F18" s="23">
        <v>1.06721403073892</v>
      </c>
      <c r="G18" s="22"/>
    </row>
    <row r="19" spans="1:7" x14ac:dyDescent="0.2">
      <c r="A19" s="21" t="s">
        <v>115</v>
      </c>
      <c r="B19" s="21" t="s">
        <v>114</v>
      </c>
      <c r="C19" s="21" t="s">
        <v>116</v>
      </c>
      <c r="D19" s="24">
        <v>52500</v>
      </c>
      <c r="E19" s="22">
        <v>486.36</v>
      </c>
      <c r="F19" s="23">
        <v>1.03113511428338</v>
      </c>
      <c r="G19" s="22"/>
    </row>
    <row r="20" spans="1:7" x14ac:dyDescent="0.2">
      <c r="A20" s="21" t="s">
        <v>118</v>
      </c>
      <c r="B20" s="21" t="s">
        <v>117</v>
      </c>
      <c r="C20" s="21" t="s">
        <v>84</v>
      </c>
      <c r="D20" s="24">
        <v>33300</v>
      </c>
      <c r="E20" s="22">
        <v>475.80705</v>
      </c>
      <c r="F20" s="23">
        <v>1.00876173385679</v>
      </c>
      <c r="G20" s="22"/>
    </row>
    <row r="21" spans="1:7" x14ac:dyDescent="0.2">
      <c r="A21" s="21" t="s">
        <v>120</v>
      </c>
      <c r="B21" s="21" t="s">
        <v>119</v>
      </c>
      <c r="C21" s="21" t="s">
        <v>121</v>
      </c>
      <c r="D21" s="24">
        <v>350100</v>
      </c>
      <c r="E21" s="22">
        <v>435.52440000000001</v>
      </c>
      <c r="F21" s="23">
        <v>0.92335821606875501</v>
      </c>
      <c r="G21" s="22"/>
    </row>
    <row r="22" spans="1:7" x14ac:dyDescent="0.2">
      <c r="A22" s="21" t="s">
        <v>123</v>
      </c>
      <c r="B22" s="21" t="s">
        <v>122</v>
      </c>
      <c r="C22" s="21" t="s">
        <v>124</v>
      </c>
      <c r="D22" s="24">
        <v>290000</v>
      </c>
      <c r="E22" s="22">
        <v>401.07</v>
      </c>
      <c r="F22" s="23">
        <v>0.85031121039072799</v>
      </c>
      <c r="G22" s="22"/>
    </row>
    <row r="23" spans="1:7" x14ac:dyDescent="0.2">
      <c r="A23" s="21" t="s">
        <v>126</v>
      </c>
      <c r="B23" s="21" t="s">
        <v>125</v>
      </c>
      <c r="C23" s="21" t="s">
        <v>127</v>
      </c>
      <c r="D23" s="24">
        <v>70000</v>
      </c>
      <c r="E23" s="22">
        <v>393.15499999999997</v>
      </c>
      <c r="F23" s="23">
        <v>0.83353056554009697</v>
      </c>
      <c r="G23" s="22"/>
    </row>
    <row r="24" spans="1:7" x14ac:dyDescent="0.2">
      <c r="A24" s="21" t="s">
        <v>129</v>
      </c>
      <c r="B24" s="21" t="s">
        <v>128</v>
      </c>
      <c r="C24" s="21" t="s">
        <v>130</v>
      </c>
      <c r="D24" s="24">
        <v>305000</v>
      </c>
      <c r="E24" s="22">
        <v>393.14499999999998</v>
      </c>
      <c r="F24" s="23">
        <v>0.83350936447269297</v>
      </c>
      <c r="G24" s="22"/>
    </row>
    <row r="25" spans="1:7" x14ac:dyDescent="0.2">
      <c r="A25" s="21" t="s">
        <v>132</v>
      </c>
      <c r="B25" s="21" t="s">
        <v>131</v>
      </c>
      <c r="C25" s="21" t="s">
        <v>133</v>
      </c>
      <c r="D25" s="24">
        <v>26300</v>
      </c>
      <c r="E25" s="22">
        <v>382.24419999999998</v>
      </c>
      <c r="F25" s="23">
        <v>0.81039850491643795</v>
      </c>
      <c r="G25" s="22"/>
    </row>
    <row r="26" spans="1:7" x14ac:dyDescent="0.2">
      <c r="A26" s="21" t="s">
        <v>135</v>
      </c>
      <c r="B26" s="21" t="s">
        <v>134</v>
      </c>
      <c r="C26" s="21" t="s">
        <v>136</v>
      </c>
      <c r="D26" s="24">
        <v>36000</v>
      </c>
      <c r="E26" s="22">
        <v>362.61</v>
      </c>
      <c r="F26" s="23">
        <v>0.76877190515316995</v>
      </c>
      <c r="G26" s="22"/>
    </row>
    <row r="27" spans="1:7" x14ac:dyDescent="0.2">
      <c r="A27" s="21" t="s">
        <v>138</v>
      </c>
      <c r="B27" s="21" t="s">
        <v>137</v>
      </c>
      <c r="C27" s="21" t="s">
        <v>139</v>
      </c>
      <c r="D27" s="24">
        <v>336200</v>
      </c>
      <c r="E27" s="22">
        <v>341.24299999999999</v>
      </c>
      <c r="F27" s="23">
        <v>0.72347158443005799</v>
      </c>
      <c r="G27" s="22"/>
    </row>
    <row r="28" spans="1:7" x14ac:dyDescent="0.2">
      <c r="A28" s="21" t="s">
        <v>141</v>
      </c>
      <c r="B28" s="21" t="s">
        <v>140</v>
      </c>
      <c r="C28" s="21" t="s">
        <v>142</v>
      </c>
      <c r="D28" s="24">
        <v>90000</v>
      </c>
      <c r="E28" s="22">
        <v>324.45</v>
      </c>
      <c r="F28" s="23">
        <v>0.68786863193774594</v>
      </c>
      <c r="G28" s="22"/>
    </row>
    <row r="29" spans="1:7" x14ac:dyDescent="0.2">
      <c r="A29" s="21" t="s">
        <v>144</v>
      </c>
      <c r="B29" s="21" t="s">
        <v>143</v>
      </c>
      <c r="C29" s="21" t="s">
        <v>133</v>
      </c>
      <c r="D29" s="24">
        <v>60000</v>
      </c>
      <c r="E29" s="22">
        <v>319.86</v>
      </c>
      <c r="F29" s="23">
        <v>0.67813734199909803</v>
      </c>
      <c r="G29" s="22"/>
    </row>
    <row r="30" spans="1:7" x14ac:dyDescent="0.2">
      <c r="A30" s="21" t="s">
        <v>146</v>
      </c>
      <c r="B30" s="21" t="s">
        <v>145</v>
      </c>
      <c r="C30" s="21" t="s">
        <v>110</v>
      </c>
      <c r="D30" s="24">
        <v>3000</v>
      </c>
      <c r="E30" s="22">
        <v>318.31799999999998</v>
      </c>
      <c r="F30" s="23">
        <v>0.67486813740533003</v>
      </c>
      <c r="G30" s="22"/>
    </row>
    <row r="31" spans="1:7" x14ac:dyDescent="0.2">
      <c r="A31" s="21" t="s">
        <v>148</v>
      </c>
      <c r="B31" s="21" t="s">
        <v>147</v>
      </c>
      <c r="C31" s="21" t="s">
        <v>149</v>
      </c>
      <c r="D31" s="24">
        <v>100000</v>
      </c>
      <c r="E31" s="22">
        <v>309.85000000000002</v>
      </c>
      <c r="F31" s="23">
        <v>0.656915073527232</v>
      </c>
      <c r="G31" s="22"/>
    </row>
    <row r="32" spans="1:7" x14ac:dyDescent="0.2">
      <c r="A32" s="21" t="s">
        <v>151</v>
      </c>
      <c r="B32" s="21" t="s">
        <v>150</v>
      </c>
      <c r="C32" s="21" t="s">
        <v>92</v>
      </c>
      <c r="D32" s="24">
        <v>25000</v>
      </c>
      <c r="E32" s="22">
        <v>305.7</v>
      </c>
      <c r="F32" s="23">
        <v>0.64811663055438096</v>
      </c>
      <c r="G32" s="22"/>
    </row>
    <row r="33" spans="1:7" x14ac:dyDescent="0.2">
      <c r="A33" s="21" t="s">
        <v>153</v>
      </c>
      <c r="B33" s="21" t="s">
        <v>152</v>
      </c>
      <c r="C33" s="21" t="s">
        <v>154</v>
      </c>
      <c r="D33" s="24">
        <v>42000</v>
      </c>
      <c r="E33" s="22">
        <v>300.80399999999997</v>
      </c>
      <c r="F33" s="23">
        <v>0.63773658795315702</v>
      </c>
      <c r="G33" s="22"/>
    </row>
    <row r="34" spans="1:7" x14ac:dyDescent="0.2">
      <c r="A34" s="21" t="s">
        <v>156</v>
      </c>
      <c r="B34" s="21" t="s">
        <v>155</v>
      </c>
      <c r="C34" s="21" t="s">
        <v>157</v>
      </c>
      <c r="D34" s="24">
        <v>150000</v>
      </c>
      <c r="E34" s="22">
        <v>287.77499999999998</v>
      </c>
      <c r="F34" s="23">
        <v>0.61011371723188401</v>
      </c>
      <c r="G34" s="22"/>
    </row>
    <row r="35" spans="1:7" x14ac:dyDescent="0.2">
      <c r="A35" s="21" t="s">
        <v>159</v>
      </c>
      <c r="B35" s="21" t="s">
        <v>158</v>
      </c>
      <c r="C35" s="21" t="s">
        <v>160</v>
      </c>
      <c r="D35" s="24">
        <v>25000</v>
      </c>
      <c r="E35" s="22">
        <v>276.72500000000002</v>
      </c>
      <c r="F35" s="23">
        <v>0.58668653774995505</v>
      </c>
      <c r="G35" s="22"/>
    </row>
    <row r="36" spans="1:7" x14ac:dyDescent="0.2">
      <c r="A36" s="21" t="s">
        <v>162</v>
      </c>
      <c r="B36" s="21" t="s">
        <v>161</v>
      </c>
      <c r="C36" s="21" t="s">
        <v>163</v>
      </c>
      <c r="D36" s="24">
        <v>48700</v>
      </c>
      <c r="E36" s="22">
        <v>275.73939999999999</v>
      </c>
      <c r="F36" s="23">
        <v>0.58459696054657095</v>
      </c>
      <c r="G36" s="22"/>
    </row>
    <row r="37" spans="1:7" x14ac:dyDescent="0.2">
      <c r="A37" s="21" t="s">
        <v>165</v>
      </c>
      <c r="B37" s="21" t="s">
        <v>164</v>
      </c>
      <c r="C37" s="21" t="s">
        <v>124</v>
      </c>
      <c r="D37" s="24">
        <v>14000</v>
      </c>
      <c r="E37" s="22">
        <v>269.94099999999997</v>
      </c>
      <c r="F37" s="23">
        <v>0.57230373362276798</v>
      </c>
      <c r="G37" s="22"/>
    </row>
    <row r="38" spans="1:7" x14ac:dyDescent="0.2">
      <c r="A38" s="21" t="s">
        <v>167</v>
      </c>
      <c r="B38" s="21" t="s">
        <v>166</v>
      </c>
      <c r="C38" s="21" t="s">
        <v>168</v>
      </c>
      <c r="D38" s="24">
        <v>63700</v>
      </c>
      <c r="E38" s="22">
        <v>236.99584999999999</v>
      </c>
      <c r="F38" s="23">
        <v>0.50245649904275902</v>
      </c>
      <c r="G38" s="22"/>
    </row>
    <row r="39" spans="1:7" x14ac:dyDescent="0.2">
      <c r="A39" s="21" t="s">
        <v>170</v>
      </c>
      <c r="B39" s="21" t="s">
        <v>169</v>
      </c>
      <c r="C39" s="21" t="s">
        <v>171</v>
      </c>
      <c r="D39" s="24">
        <v>29900</v>
      </c>
      <c r="E39" s="22">
        <v>236.53890000000001</v>
      </c>
      <c r="F39" s="23">
        <v>0.50148771626771205</v>
      </c>
      <c r="G39" s="22"/>
    </row>
    <row r="40" spans="1:7" x14ac:dyDescent="0.2">
      <c r="A40" s="21" t="s">
        <v>173</v>
      </c>
      <c r="B40" s="21" t="s">
        <v>172</v>
      </c>
      <c r="C40" s="21" t="s">
        <v>99</v>
      </c>
      <c r="D40" s="24">
        <v>26000</v>
      </c>
      <c r="E40" s="22">
        <v>227.83799999999999</v>
      </c>
      <c r="F40" s="23">
        <v>0.48304087952976499</v>
      </c>
      <c r="G40" s="22"/>
    </row>
    <row r="41" spans="1:7" x14ac:dyDescent="0.2">
      <c r="A41" s="21" t="s">
        <v>175</v>
      </c>
      <c r="B41" s="21" t="s">
        <v>174</v>
      </c>
      <c r="C41" s="21" t="s">
        <v>133</v>
      </c>
      <c r="D41" s="24">
        <v>21500</v>
      </c>
      <c r="E41" s="22">
        <v>200.99275</v>
      </c>
      <c r="F41" s="23">
        <v>0.42612608405580299</v>
      </c>
      <c r="G41" s="22"/>
    </row>
    <row r="42" spans="1:7" x14ac:dyDescent="0.2">
      <c r="A42" s="21" t="s">
        <v>177</v>
      </c>
      <c r="B42" s="21" t="s">
        <v>176</v>
      </c>
      <c r="C42" s="21" t="s">
        <v>178</v>
      </c>
      <c r="D42" s="24">
        <v>25900</v>
      </c>
      <c r="E42" s="22">
        <v>198.19974999999999</v>
      </c>
      <c r="F42" s="23">
        <v>0.42020462592973701</v>
      </c>
      <c r="G42" s="22"/>
    </row>
    <row r="43" spans="1:7" x14ac:dyDescent="0.2">
      <c r="A43" s="21" t="s">
        <v>180</v>
      </c>
      <c r="B43" s="21" t="s">
        <v>179</v>
      </c>
      <c r="C43" s="21" t="s">
        <v>181</v>
      </c>
      <c r="D43" s="24">
        <v>13300</v>
      </c>
      <c r="E43" s="22">
        <v>194.1534</v>
      </c>
      <c r="F43" s="23">
        <v>0.41162593202053299</v>
      </c>
      <c r="G43" s="22"/>
    </row>
    <row r="44" spans="1:7" x14ac:dyDescent="0.2">
      <c r="A44" s="21" t="s">
        <v>183</v>
      </c>
      <c r="B44" s="21" t="s">
        <v>182</v>
      </c>
      <c r="C44" s="21" t="s">
        <v>184</v>
      </c>
      <c r="D44" s="24">
        <v>6000</v>
      </c>
      <c r="E44" s="22">
        <v>191.10599999999999</v>
      </c>
      <c r="F44" s="23">
        <v>0.40516511873969802</v>
      </c>
      <c r="G44" s="22"/>
    </row>
    <row r="45" spans="1:7" x14ac:dyDescent="0.2">
      <c r="A45" s="21" t="s">
        <v>186</v>
      </c>
      <c r="B45" s="21" t="s">
        <v>185</v>
      </c>
      <c r="C45" s="21" t="s">
        <v>187</v>
      </c>
      <c r="D45" s="24">
        <v>7278</v>
      </c>
      <c r="E45" s="22">
        <v>189.08607900000001</v>
      </c>
      <c r="F45" s="23">
        <v>0.40088267061242899</v>
      </c>
      <c r="G45" s="22"/>
    </row>
    <row r="46" spans="1:7" x14ac:dyDescent="0.2">
      <c r="A46" s="21" t="s">
        <v>189</v>
      </c>
      <c r="B46" s="21" t="s">
        <v>188</v>
      </c>
      <c r="C46" s="21" t="s">
        <v>168</v>
      </c>
      <c r="D46" s="24">
        <v>2200</v>
      </c>
      <c r="E46" s="22">
        <v>181.60669999999999</v>
      </c>
      <c r="F46" s="23">
        <v>0.38502558878017801</v>
      </c>
      <c r="G46" s="22"/>
    </row>
    <row r="47" spans="1:7" x14ac:dyDescent="0.2">
      <c r="A47" s="21" t="s">
        <v>191</v>
      </c>
      <c r="B47" s="21" t="s">
        <v>190</v>
      </c>
      <c r="C47" s="21" t="s">
        <v>102</v>
      </c>
      <c r="D47" s="24">
        <v>70800</v>
      </c>
      <c r="E47" s="22">
        <v>180.50460000000001</v>
      </c>
      <c r="F47" s="23">
        <v>0.38268901914153203</v>
      </c>
      <c r="G47" s="22"/>
    </row>
    <row r="48" spans="1:7" x14ac:dyDescent="0.2">
      <c r="A48" s="21" t="s">
        <v>193</v>
      </c>
      <c r="B48" s="21" t="s">
        <v>192</v>
      </c>
      <c r="C48" s="21" t="s">
        <v>149</v>
      </c>
      <c r="D48" s="24">
        <v>19700</v>
      </c>
      <c r="E48" s="22">
        <v>170.0701</v>
      </c>
      <c r="F48" s="23">
        <v>0.36056676535834697</v>
      </c>
      <c r="G48" s="22"/>
    </row>
    <row r="49" spans="1:9" x14ac:dyDescent="0.2">
      <c r="A49" s="21" t="s">
        <v>195</v>
      </c>
      <c r="B49" s="21" t="s">
        <v>194</v>
      </c>
      <c r="C49" s="21" t="s">
        <v>105</v>
      </c>
      <c r="D49" s="24">
        <v>58713</v>
      </c>
      <c r="E49" s="22">
        <v>131.51712000000001</v>
      </c>
      <c r="F49" s="23">
        <v>0.27883033259606199</v>
      </c>
      <c r="G49" s="22"/>
    </row>
    <row r="50" spans="1:9" x14ac:dyDescent="0.2">
      <c r="A50" s="21" t="s">
        <v>197</v>
      </c>
      <c r="B50" s="21" t="s">
        <v>196</v>
      </c>
      <c r="C50" s="21" t="s">
        <v>139</v>
      </c>
      <c r="D50" s="24">
        <v>10000</v>
      </c>
      <c r="E50" s="22">
        <v>71.77</v>
      </c>
      <c r="F50" s="23">
        <v>0.15216006076181901</v>
      </c>
      <c r="G50" s="22"/>
    </row>
    <row r="51" spans="1:9" x14ac:dyDescent="0.2">
      <c r="A51" s="20" t="s">
        <v>25</v>
      </c>
      <c r="B51" s="20"/>
      <c r="C51" s="20"/>
      <c r="D51" s="20"/>
      <c r="E51" s="25">
        <f>SUM(E7:E50)</f>
        <v>18543.516814000006</v>
      </c>
      <c r="F51" s="26">
        <f>SUM(F7:F50)</f>
        <v>39.314234988937514</v>
      </c>
      <c r="G51" s="25"/>
      <c r="H51" s="14"/>
      <c r="I51" s="14"/>
    </row>
    <row r="52" spans="1:9" x14ac:dyDescent="0.2">
      <c r="A52" s="21"/>
      <c r="B52" s="21"/>
      <c r="C52" s="21"/>
      <c r="D52" s="21"/>
      <c r="E52" s="22"/>
      <c r="F52" s="23"/>
      <c r="G52" s="22"/>
    </row>
    <row r="53" spans="1:9" x14ac:dyDescent="0.2">
      <c r="A53" s="20" t="s">
        <v>24</v>
      </c>
      <c r="B53" s="21"/>
      <c r="C53" s="21"/>
      <c r="D53" s="21"/>
      <c r="E53" s="22"/>
      <c r="F53" s="23"/>
      <c r="G53" s="22"/>
    </row>
    <row r="54" spans="1:9" x14ac:dyDescent="0.2">
      <c r="A54" s="20" t="s">
        <v>41</v>
      </c>
      <c r="B54" s="21"/>
      <c r="C54" s="21"/>
      <c r="D54" s="21"/>
      <c r="E54" s="22"/>
      <c r="F54" s="23"/>
      <c r="G54" s="22"/>
    </row>
    <row r="55" spans="1:9" x14ac:dyDescent="0.2">
      <c r="A55" s="21" t="s">
        <v>199</v>
      </c>
      <c r="B55" s="21" t="s">
        <v>198</v>
      </c>
      <c r="C55" s="21" t="s">
        <v>71</v>
      </c>
      <c r="D55" s="24">
        <v>250</v>
      </c>
      <c r="E55" s="22">
        <v>2583.3803278999999</v>
      </c>
      <c r="F55" s="23">
        <v>5.4770420463167202</v>
      </c>
      <c r="G55" s="22">
        <v>7.8888999999999996</v>
      </c>
    </row>
    <row r="56" spans="1:9" x14ac:dyDescent="0.2">
      <c r="A56" s="21" t="s">
        <v>201</v>
      </c>
      <c r="B56" s="21" t="s">
        <v>200</v>
      </c>
      <c r="C56" s="21" t="s">
        <v>71</v>
      </c>
      <c r="D56" s="24">
        <v>2500</v>
      </c>
      <c r="E56" s="22">
        <v>2570.4085656000002</v>
      </c>
      <c r="F56" s="23">
        <v>5.4495405256290201</v>
      </c>
      <c r="G56" s="22">
        <v>8.1236999999999995</v>
      </c>
    </row>
    <row r="57" spans="1:9" x14ac:dyDescent="0.2">
      <c r="A57" s="21" t="s">
        <v>203</v>
      </c>
      <c r="B57" s="21" t="s">
        <v>202</v>
      </c>
      <c r="C57" s="21" t="s">
        <v>71</v>
      </c>
      <c r="D57" s="24">
        <v>2500</v>
      </c>
      <c r="E57" s="22">
        <v>2502.7186474999999</v>
      </c>
      <c r="F57" s="23">
        <v>5.3060306740049601</v>
      </c>
      <c r="G57" s="22">
        <v>7.7</v>
      </c>
    </row>
    <row r="58" spans="1:9" x14ac:dyDescent="0.2">
      <c r="A58" s="21" t="s">
        <v>1088</v>
      </c>
      <c r="B58" s="21" t="s">
        <v>1089</v>
      </c>
      <c r="C58" s="21" t="s">
        <v>71</v>
      </c>
      <c r="D58" s="24">
        <v>150</v>
      </c>
      <c r="E58" s="22">
        <v>1556.9510246</v>
      </c>
      <c r="F58" s="23">
        <v>3.3009023617989599</v>
      </c>
      <c r="G58" s="22">
        <v>7.43</v>
      </c>
    </row>
    <row r="59" spans="1:9" x14ac:dyDescent="0.2">
      <c r="A59" s="21" t="s">
        <v>1037</v>
      </c>
      <c r="B59" s="21" t="s">
        <v>1038</v>
      </c>
      <c r="C59" s="21" t="s">
        <v>71</v>
      </c>
      <c r="D59" s="24">
        <v>45</v>
      </c>
      <c r="E59" s="22">
        <v>477.9878066</v>
      </c>
      <c r="F59" s="23">
        <v>1.01338517062372</v>
      </c>
      <c r="G59" s="22">
        <v>7.6943999999999999</v>
      </c>
    </row>
    <row r="60" spans="1:9" x14ac:dyDescent="0.2">
      <c r="A60" s="20" t="s">
        <v>25</v>
      </c>
      <c r="B60" s="20"/>
      <c r="C60" s="20"/>
      <c r="D60" s="20"/>
      <c r="E60" s="25">
        <f>SUM(E54:E59)</f>
        <v>9691.4463722</v>
      </c>
      <c r="F60" s="26">
        <f>SUM(F54:F59)</f>
        <v>20.546900778373384</v>
      </c>
      <c r="G60" s="25"/>
      <c r="H60" s="14"/>
      <c r="I60" s="14"/>
    </row>
    <row r="61" spans="1:9" x14ac:dyDescent="0.2">
      <c r="A61" s="21"/>
      <c r="B61" s="21"/>
      <c r="C61" s="21"/>
      <c r="D61" s="21"/>
      <c r="E61" s="22"/>
      <c r="F61" s="23"/>
      <c r="G61" s="22"/>
    </row>
    <row r="62" spans="1:9" x14ac:dyDescent="0.2">
      <c r="A62" s="20" t="s">
        <v>43</v>
      </c>
      <c r="B62" s="21"/>
      <c r="C62" s="21"/>
      <c r="D62" s="21"/>
      <c r="E62" s="22"/>
      <c r="F62" s="23"/>
      <c r="G62" s="22"/>
    </row>
    <row r="63" spans="1:9" x14ac:dyDescent="0.2">
      <c r="A63" s="20" t="s">
        <v>44</v>
      </c>
      <c r="B63" s="21"/>
      <c r="C63" s="21"/>
      <c r="D63" s="21"/>
      <c r="E63" s="22"/>
      <c r="F63" s="23"/>
      <c r="G63" s="22"/>
    </row>
    <row r="64" spans="1:9" x14ac:dyDescent="0.2">
      <c r="A64" s="21" t="s">
        <v>45</v>
      </c>
      <c r="B64" s="21" t="s">
        <v>1298</v>
      </c>
      <c r="C64" s="21" t="s">
        <v>46</v>
      </c>
      <c r="D64" s="24">
        <v>500</v>
      </c>
      <c r="E64" s="22">
        <v>2421.2649999999999</v>
      </c>
      <c r="F64" s="23">
        <v>5.1333402469062897</v>
      </c>
      <c r="G64" s="22">
        <v>7.1501000000000001</v>
      </c>
    </row>
    <row r="65" spans="1:9" x14ac:dyDescent="0.2">
      <c r="A65" s="21" t="s">
        <v>205</v>
      </c>
      <c r="B65" s="21" t="s">
        <v>204</v>
      </c>
      <c r="C65" s="21" t="s">
        <v>47</v>
      </c>
      <c r="D65" s="24">
        <v>200</v>
      </c>
      <c r="E65" s="22">
        <v>968.26599999999996</v>
      </c>
      <c r="F65" s="23">
        <v>2.0528272731448101</v>
      </c>
      <c r="G65" s="22">
        <v>7.25</v>
      </c>
    </row>
    <row r="66" spans="1:9" x14ac:dyDescent="0.2">
      <c r="A66" s="20" t="s">
        <v>25</v>
      </c>
      <c r="B66" s="20"/>
      <c r="C66" s="20"/>
      <c r="D66" s="20"/>
      <c r="E66" s="25">
        <f>SUM(E63:E65)</f>
        <v>3389.5309999999999</v>
      </c>
      <c r="F66" s="26">
        <f>SUM(F63:F65)</f>
        <v>7.1861675200511002</v>
      </c>
      <c r="G66" s="25"/>
      <c r="H66" s="14"/>
      <c r="I66" s="14"/>
    </row>
    <row r="67" spans="1:9" x14ac:dyDescent="0.2">
      <c r="A67" s="21"/>
      <c r="B67" s="21"/>
      <c r="C67" s="21"/>
      <c r="D67" s="21"/>
      <c r="E67" s="22"/>
      <c r="F67" s="23"/>
      <c r="G67" s="22"/>
    </row>
    <row r="68" spans="1:9" x14ac:dyDescent="0.2">
      <c r="A68" s="20" t="s">
        <v>54</v>
      </c>
      <c r="B68" s="21"/>
      <c r="C68" s="21"/>
      <c r="D68" s="21"/>
      <c r="E68" s="22"/>
      <c r="F68" s="23"/>
      <c r="G68" s="22"/>
    </row>
    <row r="69" spans="1:9" x14ac:dyDescent="0.2">
      <c r="A69" s="21" t="s">
        <v>56</v>
      </c>
      <c r="B69" s="21" t="s">
        <v>55</v>
      </c>
      <c r="C69" s="21" t="s">
        <v>47</v>
      </c>
      <c r="D69" s="24">
        <v>300</v>
      </c>
      <c r="E69" s="22">
        <v>1448.0385000000001</v>
      </c>
      <c r="F69" s="23">
        <v>3.0699961842754999</v>
      </c>
      <c r="G69" s="22">
        <v>7.7500999999999998</v>
      </c>
    </row>
    <row r="70" spans="1:9" x14ac:dyDescent="0.2">
      <c r="A70" s="21" t="s">
        <v>207</v>
      </c>
      <c r="B70" s="21" t="s">
        <v>206</v>
      </c>
      <c r="C70" s="21" t="s">
        <v>47</v>
      </c>
      <c r="D70" s="24">
        <v>300</v>
      </c>
      <c r="E70" s="22">
        <v>1447.482</v>
      </c>
      <c r="F70" s="23">
        <v>3.0688163448744401</v>
      </c>
      <c r="G70" s="22">
        <v>7.6551</v>
      </c>
    </row>
    <row r="71" spans="1:9" x14ac:dyDescent="0.2">
      <c r="A71" s="20" t="s">
        <v>25</v>
      </c>
      <c r="B71" s="20"/>
      <c r="C71" s="20"/>
      <c r="D71" s="20"/>
      <c r="E71" s="25">
        <f>SUM(E68:E70)</f>
        <v>2895.5205000000001</v>
      </c>
      <c r="F71" s="26">
        <f>SUM(F68:F70)</f>
        <v>6.1388125291499396</v>
      </c>
      <c r="G71" s="25"/>
      <c r="H71" s="14"/>
      <c r="I71" s="14"/>
    </row>
    <row r="72" spans="1:9" x14ac:dyDescent="0.2">
      <c r="A72" s="21"/>
      <c r="B72" s="21"/>
      <c r="C72" s="21"/>
      <c r="D72" s="21"/>
      <c r="E72" s="22"/>
      <c r="F72" s="23"/>
      <c r="G72" s="22"/>
    </row>
    <row r="73" spans="1:9" x14ac:dyDescent="0.2">
      <c r="A73" s="20" t="s">
        <v>62</v>
      </c>
      <c r="B73" s="21"/>
      <c r="C73" s="21"/>
      <c r="D73" s="21"/>
      <c r="E73" s="22"/>
      <c r="F73" s="23"/>
      <c r="G73" s="22"/>
    </row>
    <row r="74" spans="1:9" x14ac:dyDescent="0.2">
      <c r="A74" s="21" t="s">
        <v>66</v>
      </c>
      <c r="B74" s="21" t="s">
        <v>1187</v>
      </c>
      <c r="C74" s="21" t="s">
        <v>65</v>
      </c>
      <c r="D74" s="24">
        <v>5100000</v>
      </c>
      <c r="E74" s="22">
        <v>5046.0456832999998</v>
      </c>
      <c r="F74" s="23">
        <v>10.698155465763399</v>
      </c>
      <c r="G74" s="22">
        <v>7.3875101060124999</v>
      </c>
    </row>
    <row r="75" spans="1:9" x14ac:dyDescent="0.2">
      <c r="A75" s="21" t="s">
        <v>64</v>
      </c>
      <c r="B75" s="21" t="s">
        <v>63</v>
      </c>
      <c r="C75" s="21" t="s">
        <v>65</v>
      </c>
      <c r="D75" s="24">
        <v>5000000</v>
      </c>
      <c r="E75" s="22">
        <v>4898.7372222000004</v>
      </c>
      <c r="F75" s="23">
        <v>10.385845804460599</v>
      </c>
      <c r="G75" s="22">
        <v>7.3937189895125002</v>
      </c>
    </row>
    <row r="76" spans="1:9" x14ac:dyDescent="0.2">
      <c r="A76" s="21" t="s">
        <v>209</v>
      </c>
      <c r="B76" s="21" t="s">
        <v>208</v>
      </c>
      <c r="C76" s="21" t="s">
        <v>65</v>
      </c>
      <c r="D76" s="24">
        <v>500000</v>
      </c>
      <c r="E76" s="22">
        <v>489.8559444</v>
      </c>
      <c r="F76" s="23">
        <v>1.03854688957004</v>
      </c>
      <c r="G76" s="22">
        <v>7.3919881300499899</v>
      </c>
    </row>
    <row r="77" spans="1:9" x14ac:dyDescent="0.2">
      <c r="A77" s="20" t="s">
        <v>25</v>
      </c>
      <c r="B77" s="20"/>
      <c r="C77" s="20"/>
      <c r="D77" s="20"/>
      <c r="E77" s="25">
        <f>SUM(E74:E76)</f>
        <v>10434.6388499</v>
      </c>
      <c r="F77" s="26">
        <f>SUM(F74:F76)</f>
        <v>22.122548159794039</v>
      </c>
      <c r="G77" s="25"/>
      <c r="H77" s="14"/>
      <c r="I77" s="14"/>
    </row>
    <row r="78" spans="1:9" x14ac:dyDescent="0.2">
      <c r="A78" s="21"/>
      <c r="B78" s="21"/>
      <c r="C78" s="21"/>
      <c r="D78" s="21"/>
      <c r="E78" s="22"/>
      <c r="F78" s="23"/>
      <c r="G78" s="22"/>
    </row>
    <row r="79" spans="1:9" x14ac:dyDescent="0.2">
      <c r="A79" s="20" t="s">
        <v>26</v>
      </c>
      <c r="B79" s="20"/>
      <c r="C79" s="20"/>
      <c r="D79" s="20"/>
      <c r="E79" s="25">
        <f>E51+E60+E66+E71+E77</f>
        <v>44954.653536100006</v>
      </c>
      <c r="F79" s="26">
        <f>F51+F60+F66+F71+F77</f>
        <v>95.308663976305979</v>
      </c>
      <c r="G79" s="25"/>
      <c r="H79" s="14"/>
      <c r="I79" s="14"/>
    </row>
    <row r="80" spans="1:9" x14ac:dyDescent="0.2">
      <c r="A80" s="20"/>
      <c r="B80" s="20"/>
      <c r="C80" s="20"/>
      <c r="D80" s="20"/>
      <c r="E80" s="25"/>
      <c r="F80" s="26"/>
      <c r="G80" s="25"/>
      <c r="H80" s="14"/>
      <c r="I80" s="14"/>
    </row>
    <row r="81" spans="1:9" x14ac:dyDescent="0.2">
      <c r="A81" s="20" t="s">
        <v>28</v>
      </c>
      <c r="B81" s="20"/>
      <c r="C81" s="20"/>
      <c r="D81" s="20"/>
      <c r="E81" s="25">
        <f>E83-(E51+E60+E66+E71+E77)</f>
        <v>2212.7829387999955</v>
      </c>
      <c r="F81" s="26">
        <f>F83-(F51+F60+F66+F71+F77)</f>
        <v>4.6913360236940207</v>
      </c>
      <c r="G81" s="25"/>
      <c r="H81" s="14"/>
      <c r="I81" s="14"/>
    </row>
    <row r="82" spans="1:9" x14ac:dyDescent="0.2">
      <c r="A82" s="20"/>
      <c r="B82" s="20"/>
      <c r="C82" s="20"/>
      <c r="D82" s="20"/>
      <c r="E82" s="25"/>
      <c r="F82" s="26"/>
      <c r="G82" s="25"/>
      <c r="H82" s="14"/>
      <c r="I82" s="14"/>
    </row>
    <row r="83" spans="1:9" x14ac:dyDescent="0.2">
      <c r="A83" s="27" t="s">
        <v>27</v>
      </c>
      <c r="B83" s="27"/>
      <c r="C83" s="27"/>
      <c r="D83" s="27"/>
      <c r="E83" s="28">
        <v>47167.436474900001</v>
      </c>
      <c r="F83" s="29">
        <v>100</v>
      </c>
      <c r="G83" s="28"/>
      <c r="H83" s="14"/>
      <c r="I83" s="14"/>
    </row>
    <row r="84" spans="1:9" x14ac:dyDescent="0.2">
      <c r="A84" s="7" t="s">
        <v>1188</v>
      </c>
    </row>
    <row r="86" spans="1:9" x14ac:dyDescent="0.2">
      <c r="A86" s="14" t="s">
        <v>58</v>
      </c>
    </row>
    <row r="87" spans="1:9" x14ac:dyDescent="0.2">
      <c r="A87" s="14" t="s">
        <v>30</v>
      </c>
    </row>
    <row r="89" spans="1:9" x14ac:dyDescent="0.2">
      <c r="A89" s="14" t="s">
        <v>31</v>
      </c>
    </row>
    <row r="90" spans="1:9" x14ac:dyDescent="0.2">
      <c r="A90" s="14" t="s">
        <v>32</v>
      </c>
    </row>
    <row r="91" spans="1:9" x14ac:dyDescent="0.2">
      <c r="A91" s="14" t="s">
        <v>33</v>
      </c>
      <c r="B91" s="14"/>
      <c r="C91" s="30" t="s">
        <v>34</v>
      </c>
      <c r="D91" s="14" t="s">
        <v>845</v>
      </c>
    </row>
    <row r="92" spans="1:9" x14ac:dyDescent="0.2">
      <c r="A92" s="7" t="s">
        <v>69</v>
      </c>
      <c r="C92" s="31">
        <v>164.1626</v>
      </c>
      <c r="D92" s="31">
        <v>178.58250000000001</v>
      </c>
    </row>
    <row r="93" spans="1:9" x14ac:dyDescent="0.2">
      <c r="A93" s="7" t="s">
        <v>77</v>
      </c>
      <c r="C93" s="31">
        <v>15.7965</v>
      </c>
      <c r="D93" s="31">
        <v>17.184000000000001</v>
      </c>
    </row>
    <row r="94" spans="1:9" x14ac:dyDescent="0.2">
      <c r="A94" s="7" t="s">
        <v>70</v>
      </c>
      <c r="C94" s="31">
        <v>176.7604</v>
      </c>
      <c r="D94" s="31">
        <v>193.02969999999999</v>
      </c>
    </row>
    <row r="95" spans="1:9" x14ac:dyDescent="0.2">
      <c r="A95" s="7" t="s">
        <v>78</v>
      </c>
      <c r="C95" s="31">
        <v>17.4299</v>
      </c>
      <c r="D95" s="31">
        <v>19.0307</v>
      </c>
    </row>
    <row r="96" spans="1:9" x14ac:dyDescent="0.2">
      <c r="C96" s="31"/>
      <c r="D96" s="31"/>
    </row>
    <row r="97" spans="1:5" x14ac:dyDescent="0.2">
      <c r="A97" s="7" t="s">
        <v>35</v>
      </c>
      <c r="C97" s="31"/>
      <c r="D97" s="31"/>
    </row>
    <row r="98" spans="1:5" x14ac:dyDescent="0.2">
      <c r="A98" s="57" t="s">
        <v>1329</v>
      </c>
      <c r="C98" s="31"/>
      <c r="D98" s="31"/>
    </row>
    <row r="100" spans="1:5" x14ac:dyDescent="0.2">
      <c r="A100" s="14" t="s">
        <v>36</v>
      </c>
      <c r="D100" s="30" t="s">
        <v>37</v>
      </c>
    </row>
    <row r="102" spans="1:5" x14ac:dyDescent="0.2">
      <c r="A102" s="14" t="s">
        <v>918</v>
      </c>
      <c r="D102" s="33">
        <v>2.0741645913211846</v>
      </c>
      <c r="E102" s="10" t="s">
        <v>39</v>
      </c>
    </row>
    <row r="104" spans="1:5" x14ac:dyDescent="0.2">
      <c r="A104" s="14" t="s">
        <v>839</v>
      </c>
      <c r="D104" s="30" t="s">
        <v>37</v>
      </c>
    </row>
    <row r="106" spans="1:5" x14ac:dyDescent="0.2">
      <c r="A106" s="14" t="s">
        <v>919</v>
      </c>
    </row>
    <row r="107" spans="1:5" x14ac:dyDescent="0.2">
      <c r="A107" s="51"/>
    </row>
    <row r="108" spans="1:5" x14ac:dyDescent="0.2">
      <c r="A108" s="51" t="s">
        <v>808</v>
      </c>
    </row>
    <row r="109" spans="1:5" x14ac:dyDescent="0.2">
      <c r="A109" s="52"/>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1" t="s">
        <v>1090</v>
      </c>
    </row>
    <row r="123" spans="1:1" x14ac:dyDescent="0.2">
      <c r="A123" s="53"/>
    </row>
    <row r="124" spans="1:1" x14ac:dyDescent="0.2">
      <c r="A124" s="51" t="s">
        <v>809</v>
      </c>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2"/>
    </row>
  </sheetData>
  <mergeCells count="1">
    <mergeCell ref="A1:G1"/>
  </mergeCells>
  <conditionalFormatting sqref="F2:F3 F5:F65536">
    <cfRule type="cellIs" dxfId="57"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scale="44"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0"/>
  <sheetViews>
    <sheetView view="pageBreakPreview" zoomScaleNormal="100" zoomScaleSheetLayoutView="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35.44140625" style="7" bestFit="1" customWidth="1"/>
    <col min="4" max="4" width="15.44140625" style="7" bestFit="1" customWidth="1"/>
    <col min="5" max="5" width="20.5546875" style="10" customWidth="1"/>
    <col min="6" max="6" width="13.5546875" style="11" bestFit="1" customWidth="1"/>
    <col min="7" max="7" width="8" style="10" customWidth="1"/>
    <col min="8" max="16384" width="9.109375" style="7"/>
  </cols>
  <sheetData>
    <row r="1" spans="1:7" s="1" customFormat="1" ht="13.8" x14ac:dyDescent="0.2">
      <c r="A1" s="110" t="s">
        <v>1091</v>
      </c>
      <c r="B1" s="111"/>
      <c r="C1" s="111"/>
      <c r="D1" s="111"/>
      <c r="E1" s="111"/>
      <c r="F1" s="111"/>
      <c r="G1" s="111"/>
    </row>
    <row r="2" spans="1:7" s="1" customFormat="1" ht="12" x14ac:dyDescent="0.25">
      <c r="A2" s="34" t="s">
        <v>1092</v>
      </c>
      <c r="E2" s="5"/>
      <c r="F2" s="9"/>
      <c r="G2" s="10"/>
    </row>
    <row r="3" spans="1:7" s="1" customFormat="1" ht="12" x14ac:dyDescent="0.2">
      <c r="A3" s="8" t="s">
        <v>7</v>
      </c>
      <c r="B3" s="2"/>
      <c r="C3" s="3"/>
      <c r="D3" s="3"/>
      <c r="E3" s="4"/>
      <c r="F3" s="9"/>
      <c r="G3" s="10"/>
    </row>
    <row r="4" spans="1:7" s="1" customFormat="1" ht="30.6" x14ac:dyDescent="0.2">
      <c r="A4" s="6" t="s">
        <v>2</v>
      </c>
      <c r="B4" s="6" t="s">
        <v>0</v>
      </c>
      <c r="C4" s="13" t="s">
        <v>4</v>
      </c>
      <c r="D4" s="13" t="s">
        <v>1</v>
      </c>
      <c r="E4" s="58" t="s">
        <v>6</v>
      </c>
      <c r="F4" s="12" t="s">
        <v>3</v>
      </c>
      <c r="G4" s="12" t="s">
        <v>5</v>
      </c>
    </row>
    <row r="5" spans="1:7" x14ac:dyDescent="0.2">
      <c r="A5" s="16" t="s">
        <v>81</v>
      </c>
      <c r="B5" s="17"/>
      <c r="C5" s="17"/>
      <c r="D5" s="17"/>
      <c r="E5" s="18"/>
      <c r="F5" s="19"/>
      <c r="G5" s="18"/>
    </row>
    <row r="6" spans="1:7" x14ac:dyDescent="0.2">
      <c r="A6" s="20" t="s">
        <v>41</v>
      </c>
      <c r="B6" s="21"/>
      <c r="C6" s="21"/>
      <c r="D6" s="21"/>
      <c r="E6" s="22"/>
      <c r="F6" s="23"/>
      <c r="G6" s="22"/>
    </row>
    <row r="7" spans="1:7" x14ac:dyDescent="0.2">
      <c r="A7" s="21" t="s">
        <v>86</v>
      </c>
      <c r="B7" s="21" t="s">
        <v>85</v>
      </c>
      <c r="C7" s="21" t="s">
        <v>84</v>
      </c>
      <c r="D7" s="24">
        <v>47700</v>
      </c>
      <c r="E7" s="22">
        <v>454.05630000000002</v>
      </c>
      <c r="F7" s="23">
        <v>1.95079707111773</v>
      </c>
      <c r="G7" s="22"/>
    </row>
    <row r="8" spans="1:7" x14ac:dyDescent="0.2">
      <c r="A8" s="21" t="s">
        <v>83</v>
      </c>
      <c r="B8" s="21" t="s">
        <v>82</v>
      </c>
      <c r="C8" s="21" t="s">
        <v>84</v>
      </c>
      <c r="D8" s="24">
        <v>29000</v>
      </c>
      <c r="E8" s="22">
        <v>442.62700000000001</v>
      </c>
      <c r="F8" s="23">
        <v>1.90169248878967</v>
      </c>
      <c r="G8" s="22"/>
    </row>
    <row r="9" spans="1:7" x14ac:dyDescent="0.2">
      <c r="A9" s="21" t="s">
        <v>88</v>
      </c>
      <c r="B9" s="21" t="s">
        <v>87</v>
      </c>
      <c r="C9" s="21" t="s">
        <v>89</v>
      </c>
      <c r="D9" s="24">
        <v>10790</v>
      </c>
      <c r="E9" s="22">
        <v>326.24104499999999</v>
      </c>
      <c r="F9" s="23">
        <v>1.40165454166012</v>
      </c>
      <c r="G9" s="22"/>
    </row>
    <row r="10" spans="1:7" x14ac:dyDescent="0.2">
      <c r="A10" s="21" t="s">
        <v>91</v>
      </c>
      <c r="B10" s="21" t="s">
        <v>90</v>
      </c>
      <c r="C10" s="21" t="s">
        <v>92</v>
      </c>
      <c r="D10" s="24">
        <v>19000</v>
      </c>
      <c r="E10" s="22">
        <v>272.7355</v>
      </c>
      <c r="F10" s="23">
        <v>1.17177454555708</v>
      </c>
      <c r="G10" s="22"/>
    </row>
    <row r="11" spans="1:7" x14ac:dyDescent="0.2">
      <c r="A11" s="21" t="s">
        <v>94</v>
      </c>
      <c r="B11" s="21" t="s">
        <v>93</v>
      </c>
      <c r="C11" s="21" t="s">
        <v>84</v>
      </c>
      <c r="D11" s="24">
        <v>23000</v>
      </c>
      <c r="E11" s="22">
        <v>238.441</v>
      </c>
      <c r="F11" s="23">
        <v>1.0244324424843001</v>
      </c>
      <c r="G11" s="22"/>
    </row>
    <row r="12" spans="1:7" x14ac:dyDescent="0.2">
      <c r="A12" s="21" t="s">
        <v>101</v>
      </c>
      <c r="B12" s="21" t="s">
        <v>100</v>
      </c>
      <c r="C12" s="21" t="s">
        <v>102</v>
      </c>
      <c r="D12" s="24">
        <v>8200</v>
      </c>
      <c r="E12" s="22">
        <v>192.29</v>
      </c>
      <c r="F12" s="23">
        <v>0.82615034480356098</v>
      </c>
      <c r="G12" s="22"/>
    </row>
    <row r="13" spans="1:7" x14ac:dyDescent="0.2">
      <c r="A13" s="21" t="s">
        <v>104</v>
      </c>
      <c r="B13" s="21" t="s">
        <v>103</v>
      </c>
      <c r="C13" s="21" t="s">
        <v>105</v>
      </c>
      <c r="D13" s="24">
        <v>35000</v>
      </c>
      <c r="E13" s="22">
        <v>188.965</v>
      </c>
      <c r="F13" s="23">
        <v>0.81186489108016502</v>
      </c>
      <c r="G13" s="22"/>
    </row>
    <row r="14" spans="1:7" x14ac:dyDescent="0.2">
      <c r="A14" s="21" t="s">
        <v>96</v>
      </c>
      <c r="B14" s="21" t="s">
        <v>95</v>
      </c>
      <c r="C14" s="21" t="s">
        <v>92</v>
      </c>
      <c r="D14" s="24">
        <v>15000</v>
      </c>
      <c r="E14" s="22">
        <v>185.22</v>
      </c>
      <c r="F14" s="23">
        <v>0.79577495899170803</v>
      </c>
      <c r="G14" s="22"/>
    </row>
    <row r="15" spans="1:7" x14ac:dyDescent="0.2">
      <c r="A15" s="21" t="s">
        <v>98</v>
      </c>
      <c r="B15" s="21" t="s">
        <v>97</v>
      </c>
      <c r="C15" s="21" t="s">
        <v>99</v>
      </c>
      <c r="D15" s="24">
        <v>15000</v>
      </c>
      <c r="E15" s="22">
        <v>173.79750000000001</v>
      </c>
      <c r="F15" s="23">
        <v>0.74669959202765002</v>
      </c>
      <c r="G15" s="22"/>
    </row>
    <row r="16" spans="1:7" x14ac:dyDescent="0.2">
      <c r="A16" s="21" t="s">
        <v>107</v>
      </c>
      <c r="B16" s="21" t="s">
        <v>106</v>
      </c>
      <c r="C16" s="21" t="s">
        <v>84</v>
      </c>
      <c r="D16" s="24">
        <v>27800</v>
      </c>
      <c r="E16" s="22">
        <v>166.39689999999999</v>
      </c>
      <c r="F16" s="23">
        <v>0.71490382395987095</v>
      </c>
      <c r="G16" s="22"/>
    </row>
    <row r="17" spans="1:7" x14ac:dyDescent="0.2">
      <c r="A17" s="21" t="s">
        <v>118</v>
      </c>
      <c r="B17" s="21" t="s">
        <v>117</v>
      </c>
      <c r="C17" s="21" t="s">
        <v>84</v>
      </c>
      <c r="D17" s="24">
        <v>11000</v>
      </c>
      <c r="E17" s="22">
        <v>157.17349999999999</v>
      </c>
      <c r="F17" s="23">
        <v>0.67527661978772902</v>
      </c>
      <c r="G17" s="22"/>
    </row>
    <row r="18" spans="1:7" x14ac:dyDescent="0.2">
      <c r="A18" s="21" t="s">
        <v>115</v>
      </c>
      <c r="B18" s="21" t="s">
        <v>114</v>
      </c>
      <c r="C18" s="21" t="s">
        <v>116</v>
      </c>
      <c r="D18" s="24">
        <v>16000</v>
      </c>
      <c r="E18" s="22">
        <v>148.22399999999999</v>
      </c>
      <c r="F18" s="23">
        <v>0.636826193292231</v>
      </c>
      <c r="G18" s="22"/>
    </row>
    <row r="19" spans="1:7" x14ac:dyDescent="0.2">
      <c r="A19" s="21" t="s">
        <v>112</v>
      </c>
      <c r="B19" s="21" t="s">
        <v>111</v>
      </c>
      <c r="C19" s="21" t="s">
        <v>113</v>
      </c>
      <c r="D19" s="24">
        <v>60000</v>
      </c>
      <c r="E19" s="22">
        <v>147.33000000000001</v>
      </c>
      <c r="F19" s="23">
        <v>0.63298523220088798</v>
      </c>
      <c r="G19" s="22"/>
    </row>
    <row r="20" spans="1:7" x14ac:dyDescent="0.2">
      <c r="A20" s="21" t="s">
        <v>120</v>
      </c>
      <c r="B20" s="21" t="s">
        <v>119</v>
      </c>
      <c r="C20" s="21" t="s">
        <v>121</v>
      </c>
      <c r="D20" s="24">
        <v>105000</v>
      </c>
      <c r="E20" s="22">
        <v>130.62</v>
      </c>
      <c r="F20" s="23">
        <v>0.56119277153383496</v>
      </c>
      <c r="G20" s="22"/>
    </row>
    <row r="21" spans="1:7" x14ac:dyDescent="0.2">
      <c r="A21" s="21" t="s">
        <v>109</v>
      </c>
      <c r="B21" s="21" t="s">
        <v>108</v>
      </c>
      <c r="C21" s="21" t="s">
        <v>110</v>
      </c>
      <c r="D21" s="24">
        <v>20000</v>
      </c>
      <c r="E21" s="22">
        <v>126.04</v>
      </c>
      <c r="F21" s="23">
        <v>0.54151536460055605</v>
      </c>
      <c r="G21" s="22"/>
    </row>
    <row r="22" spans="1:7" x14ac:dyDescent="0.2">
      <c r="A22" s="21" t="s">
        <v>156</v>
      </c>
      <c r="B22" s="21" t="s">
        <v>155</v>
      </c>
      <c r="C22" s="21" t="s">
        <v>157</v>
      </c>
      <c r="D22" s="24">
        <v>65000</v>
      </c>
      <c r="E22" s="22">
        <v>124.7025</v>
      </c>
      <c r="F22" s="23">
        <v>0.53576896028325005</v>
      </c>
      <c r="G22" s="22"/>
    </row>
    <row r="23" spans="1:7" x14ac:dyDescent="0.2">
      <c r="A23" s="21" t="s">
        <v>123</v>
      </c>
      <c r="B23" s="21" t="s">
        <v>122</v>
      </c>
      <c r="C23" s="21" t="s">
        <v>124</v>
      </c>
      <c r="D23" s="24">
        <v>90100</v>
      </c>
      <c r="E23" s="22">
        <v>124.6083</v>
      </c>
      <c r="F23" s="23">
        <v>0.53536424156422902</v>
      </c>
      <c r="G23" s="22"/>
    </row>
    <row r="24" spans="1:7" x14ac:dyDescent="0.2">
      <c r="A24" s="21" t="s">
        <v>126</v>
      </c>
      <c r="B24" s="21" t="s">
        <v>125</v>
      </c>
      <c r="C24" s="21" t="s">
        <v>127</v>
      </c>
      <c r="D24" s="24">
        <v>22000</v>
      </c>
      <c r="E24" s="22">
        <v>123.563</v>
      </c>
      <c r="F24" s="23">
        <v>0.53087323862375801</v>
      </c>
      <c r="G24" s="22"/>
    </row>
    <row r="25" spans="1:7" x14ac:dyDescent="0.2">
      <c r="A25" s="21" t="s">
        <v>129</v>
      </c>
      <c r="B25" s="21" t="s">
        <v>128</v>
      </c>
      <c r="C25" s="21" t="s">
        <v>130</v>
      </c>
      <c r="D25" s="24">
        <v>95000</v>
      </c>
      <c r="E25" s="22">
        <v>122.455</v>
      </c>
      <c r="F25" s="23">
        <v>0.52611285284164599</v>
      </c>
      <c r="G25" s="22"/>
    </row>
    <row r="26" spans="1:7" x14ac:dyDescent="0.2">
      <c r="A26" s="21" t="s">
        <v>132</v>
      </c>
      <c r="B26" s="21" t="s">
        <v>131</v>
      </c>
      <c r="C26" s="21" t="s">
        <v>133</v>
      </c>
      <c r="D26" s="24">
        <v>8100</v>
      </c>
      <c r="E26" s="22">
        <v>117.72539999999999</v>
      </c>
      <c r="F26" s="23">
        <v>0.50579270790024</v>
      </c>
      <c r="G26" s="22"/>
    </row>
    <row r="27" spans="1:7" x14ac:dyDescent="0.2">
      <c r="A27" s="21" t="s">
        <v>135</v>
      </c>
      <c r="B27" s="21" t="s">
        <v>134</v>
      </c>
      <c r="C27" s="21" t="s">
        <v>136</v>
      </c>
      <c r="D27" s="24">
        <v>11000</v>
      </c>
      <c r="E27" s="22">
        <v>110.7975</v>
      </c>
      <c r="F27" s="23">
        <v>0.47602783726856601</v>
      </c>
      <c r="G27" s="22"/>
    </row>
    <row r="28" spans="1:7" x14ac:dyDescent="0.2">
      <c r="A28" s="21" t="s">
        <v>138</v>
      </c>
      <c r="B28" s="21" t="s">
        <v>137</v>
      </c>
      <c r="C28" s="21" t="s">
        <v>139</v>
      </c>
      <c r="D28" s="24">
        <v>102200</v>
      </c>
      <c r="E28" s="22">
        <v>103.733</v>
      </c>
      <c r="F28" s="23">
        <v>0.445676081530541</v>
      </c>
      <c r="G28" s="22"/>
    </row>
    <row r="29" spans="1:7" x14ac:dyDescent="0.2">
      <c r="A29" s="21" t="s">
        <v>148</v>
      </c>
      <c r="B29" s="21" t="s">
        <v>147</v>
      </c>
      <c r="C29" s="21" t="s">
        <v>149</v>
      </c>
      <c r="D29" s="24">
        <v>33000</v>
      </c>
      <c r="E29" s="22">
        <v>102.2505</v>
      </c>
      <c r="F29" s="23">
        <v>0.43930670253958398</v>
      </c>
      <c r="G29" s="22"/>
    </row>
    <row r="30" spans="1:7" x14ac:dyDescent="0.2">
      <c r="A30" s="21" t="s">
        <v>146</v>
      </c>
      <c r="B30" s="21" t="s">
        <v>145</v>
      </c>
      <c r="C30" s="21" t="s">
        <v>110</v>
      </c>
      <c r="D30" s="24">
        <v>900</v>
      </c>
      <c r="E30" s="22">
        <v>95.495400000000004</v>
      </c>
      <c r="F30" s="23">
        <v>0.41028424586382001</v>
      </c>
      <c r="G30" s="22"/>
    </row>
    <row r="31" spans="1:7" x14ac:dyDescent="0.2">
      <c r="A31" s="21" t="s">
        <v>153</v>
      </c>
      <c r="B31" s="21" t="s">
        <v>152</v>
      </c>
      <c r="C31" s="21" t="s">
        <v>154</v>
      </c>
      <c r="D31" s="24">
        <v>13000</v>
      </c>
      <c r="E31" s="22">
        <v>93.105999999999995</v>
      </c>
      <c r="F31" s="23">
        <v>0.40001848251744898</v>
      </c>
      <c r="G31" s="22"/>
    </row>
    <row r="32" spans="1:7" x14ac:dyDescent="0.2">
      <c r="A32" s="21" t="s">
        <v>141</v>
      </c>
      <c r="B32" s="21" t="s">
        <v>140</v>
      </c>
      <c r="C32" s="21" t="s">
        <v>142</v>
      </c>
      <c r="D32" s="24">
        <v>25000</v>
      </c>
      <c r="E32" s="22">
        <v>90.125</v>
      </c>
      <c r="F32" s="23">
        <v>0.38721098250257902</v>
      </c>
      <c r="G32" s="22"/>
    </row>
    <row r="33" spans="1:7" x14ac:dyDescent="0.2">
      <c r="A33" s="21" t="s">
        <v>159</v>
      </c>
      <c r="B33" s="21" t="s">
        <v>158</v>
      </c>
      <c r="C33" s="21" t="s">
        <v>160</v>
      </c>
      <c r="D33" s="24">
        <v>8100</v>
      </c>
      <c r="E33" s="22">
        <v>89.658900000000003</v>
      </c>
      <c r="F33" s="23">
        <v>0.38520844115506803</v>
      </c>
      <c r="G33" s="22"/>
    </row>
    <row r="34" spans="1:7" x14ac:dyDescent="0.2">
      <c r="A34" s="21" t="s">
        <v>165</v>
      </c>
      <c r="B34" s="21" t="s">
        <v>164</v>
      </c>
      <c r="C34" s="21" t="s">
        <v>124</v>
      </c>
      <c r="D34" s="24">
        <v>4600</v>
      </c>
      <c r="E34" s="22">
        <v>88.694900000000004</v>
      </c>
      <c r="F34" s="23">
        <v>0.38106673366954802</v>
      </c>
      <c r="G34" s="22"/>
    </row>
    <row r="35" spans="1:7" x14ac:dyDescent="0.2">
      <c r="A35" s="21" t="s">
        <v>151</v>
      </c>
      <c r="B35" s="21" t="s">
        <v>150</v>
      </c>
      <c r="C35" s="21" t="s">
        <v>92</v>
      </c>
      <c r="D35" s="24">
        <v>7000</v>
      </c>
      <c r="E35" s="22">
        <v>85.596000000000004</v>
      </c>
      <c r="F35" s="23">
        <v>0.36775269079934297</v>
      </c>
      <c r="G35" s="22"/>
    </row>
    <row r="36" spans="1:7" x14ac:dyDescent="0.2">
      <c r="A36" s="21" t="s">
        <v>162</v>
      </c>
      <c r="B36" s="21" t="s">
        <v>161</v>
      </c>
      <c r="C36" s="21" t="s">
        <v>163</v>
      </c>
      <c r="D36" s="24">
        <v>14800</v>
      </c>
      <c r="E36" s="22">
        <v>83.797600000000003</v>
      </c>
      <c r="F36" s="23">
        <v>0.36002608629523603</v>
      </c>
      <c r="G36" s="22"/>
    </row>
    <row r="37" spans="1:7" x14ac:dyDescent="0.2">
      <c r="A37" s="21" t="s">
        <v>144</v>
      </c>
      <c r="B37" s="21" t="s">
        <v>143</v>
      </c>
      <c r="C37" s="21" t="s">
        <v>133</v>
      </c>
      <c r="D37" s="24">
        <v>15500</v>
      </c>
      <c r="E37" s="22">
        <v>82.630499999999998</v>
      </c>
      <c r="F37" s="23">
        <v>0.35501178462889699</v>
      </c>
      <c r="G37" s="22"/>
    </row>
    <row r="38" spans="1:7" x14ac:dyDescent="0.2">
      <c r="A38" s="21" t="s">
        <v>167</v>
      </c>
      <c r="B38" s="21" t="s">
        <v>166</v>
      </c>
      <c r="C38" s="21" t="s">
        <v>168</v>
      </c>
      <c r="D38" s="24">
        <v>21500</v>
      </c>
      <c r="E38" s="22">
        <v>79.990750000000006</v>
      </c>
      <c r="F38" s="23">
        <v>0.34367042328563902</v>
      </c>
      <c r="G38" s="22"/>
    </row>
    <row r="39" spans="1:7" x14ac:dyDescent="0.2">
      <c r="A39" s="21" t="s">
        <v>170</v>
      </c>
      <c r="B39" s="21" t="s">
        <v>169</v>
      </c>
      <c r="C39" s="21" t="s">
        <v>171</v>
      </c>
      <c r="D39" s="24">
        <v>9400</v>
      </c>
      <c r="E39" s="22">
        <v>74.363399999999999</v>
      </c>
      <c r="F39" s="23">
        <v>0.31949320583891599</v>
      </c>
      <c r="G39" s="22"/>
    </row>
    <row r="40" spans="1:7" x14ac:dyDescent="0.2">
      <c r="A40" s="21" t="s">
        <v>173</v>
      </c>
      <c r="B40" s="21" t="s">
        <v>172</v>
      </c>
      <c r="C40" s="21" t="s">
        <v>99</v>
      </c>
      <c r="D40" s="24">
        <v>8000</v>
      </c>
      <c r="E40" s="22">
        <v>70.103999999999999</v>
      </c>
      <c r="F40" s="23">
        <v>0.30119321739096599</v>
      </c>
      <c r="G40" s="22"/>
    </row>
    <row r="41" spans="1:7" x14ac:dyDescent="0.2">
      <c r="A41" s="21" t="s">
        <v>180</v>
      </c>
      <c r="B41" s="21" t="s">
        <v>179</v>
      </c>
      <c r="C41" s="21" t="s">
        <v>181</v>
      </c>
      <c r="D41" s="24">
        <v>4500</v>
      </c>
      <c r="E41" s="22">
        <v>65.691000000000003</v>
      </c>
      <c r="F41" s="23">
        <v>0.28223330542665098</v>
      </c>
      <c r="G41" s="22"/>
    </row>
    <row r="42" spans="1:7" x14ac:dyDescent="0.2">
      <c r="A42" s="21" t="s">
        <v>186</v>
      </c>
      <c r="B42" s="21" t="s">
        <v>185</v>
      </c>
      <c r="C42" s="21" t="s">
        <v>187</v>
      </c>
      <c r="D42" s="24">
        <v>2459</v>
      </c>
      <c r="E42" s="22">
        <v>63.886049499999999</v>
      </c>
      <c r="F42" s="23">
        <v>0.27447855750461497</v>
      </c>
      <c r="G42" s="22"/>
    </row>
    <row r="43" spans="1:7" x14ac:dyDescent="0.2">
      <c r="A43" s="21" t="s">
        <v>183</v>
      </c>
      <c r="B43" s="21" t="s">
        <v>182</v>
      </c>
      <c r="C43" s="21" t="s">
        <v>184</v>
      </c>
      <c r="D43" s="24">
        <v>2000</v>
      </c>
      <c r="E43" s="22">
        <v>63.701999999999998</v>
      </c>
      <c r="F43" s="23">
        <v>0.27368781145497101</v>
      </c>
      <c r="G43" s="22"/>
    </row>
    <row r="44" spans="1:7" x14ac:dyDescent="0.2">
      <c r="A44" s="21" t="s">
        <v>175</v>
      </c>
      <c r="B44" s="21" t="s">
        <v>174</v>
      </c>
      <c r="C44" s="21" t="s">
        <v>133</v>
      </c>
      <c r="D44" s="24">
        <v>6600</v>
      </c>
      <c r="E44" s="22">
        <v>61.700099999999999</v>
      </c>
      <c r="F44" s="23">
        <v>0.26508689421922199</v>
      </c>
      <c r="G44" s="22"/>
    </row>
    <row r="45" spans="1:7" x14ac:dyDescent="0.2">
      <c r="A45" s="21" t="s">
        <v>177</v>
      </c>
      <c r="B45" s="21" t="s">
        <v>176</v>
      </c>
      <c r="C45" s="21" t="s">
        <v>178</v>
      </c>
      <c r="D45" s="24">
        <v>7900</v>
      </c>
      <c r="E45" s="22">
        <v>60.454749999999997</v>
      </c>
      <c r="F45" s="23">
        <v>0.25973640104796403</v>
      </c>
      <c r="G45" s="22"/>
    </row>
    <row r="46" spans="1:7" x14ac:dyDescent="0.2">
      <c r="A46" s="21" t="s">
        <v>189</v>
      </c>
      <c r="B46" s="21" t="s">
        <v>188</v>
      </c>
      <c r="C46" s="21" t="s">
        <v>168</v>
      </c>
      <c r="D46" s="24">
        <v>700</v>
      </c>
      <c r="E46" s="22">
        <v>57.783949999999997</v>
      </c>
      <c r="F46" s="23">
        <v>0.248261637197003</v>
      </c>
      <c r="G46" s="22"/>
    </row>
    <row r="47" spans="1:7" x14ac:dyDescent="0.2">
      <c r="A47" s="21" t="s">
        <v>193</v>
      </c>
      <c r="B47" s="21" t="s">
        <v>192</v>
      </c>
      <c r="C47" s="21" t="s">
        <v>149</v>
      </c>
      <c r="D47" s="24">
        <v>6600</v>
      </c>
      <c r="E47" s="22">
        <v>56.977800000000002</v>
      </c>
      <c r="F47" s="23">
        <v>0.24479811283035199</v>
      </c>
      <c r="G47" s="22"/>
    </row>
    <row r="48" spans="1:7" x14ac:dyDescent="0.2">
      <c r="A48" s="21" t="s">
        <v>191</v>
      </c>
      <c r="B48" s="21" t="s">
        <v>190</v>
      </c>
      <c r="C48" s="21" t="s">
        <v>102</v>
      </c>
      <c r="D48" s="24">
        <v>22300</v>
      </c>
      <c r="E48" s="22">
        <v>56.853850000000001</v>
      </c>
      <c r="F48" s="23">
        <v>0.24426557689380601</v>
      </c>
      <c r="G48" s="22"/>
    </row>
    <row r="49" spans="1:9" x14ac:dyDescent="0.2">
      <c r="A49" s="21" t="s">
        <v>195</v>
      </c>
      <c r="B49" s="21" t="s">
        <v>194</v>
      </c>
      <c r="C49" s="21" t="s">
        <v>105</v>
      </c>
      <c r="D49" s="24">
        <v>17792</v>
      </c>
      <c r="E49" s="22">
        <v>39.854080000000003</v>
      </c>
      <c r="F49" s="23">
        <v>0.171228155046174</v>
      </c>
      <c r="G49" s="22"/>
    </row>
    <row r="50" spans="1:9" x14ac:dyDescent="0.2">
      <c r="A50" s="21" t="s">
        <v>197</v>
      </c>
      <c r="B50" s="21" t="s">
        <v>196</v>
      </c>
      <c r="C50" s="21" t="s">
        <v>139</v>
      </c>
      <c r="D50" s="24">
        <v>5000</v>
      </c>
      <c r="E50" s="22">
        <v>35.884999999999998</v>
      </c>
      <c r="F50" s="23">
        <v>0.154175490786186</v>
      </c>
      <c r="G50" s="22"/>
    </row>
    <row r="51" spans="1:9" x14ac:dyDescent="0.2">
      <c r="A51" s="20" t="s">
        <v>25</v>
      </c>
      <c r="B51" s="20"/>
      <c r="C51" s="20"/>
      <c r="D51" s="20"/>
      <c r="E51" s="25">
        <f>SUM(E7:E50)</f>
        <v>5776.3439745000005</v>
      </c>
      <c r="F51" s="26">
        <f>SUM(F7:F50)</f>
        <v>24.817351740793317</v>
      </c>
      <c r="G51" s="25"/>
      <c r="H51" s="14"/>
      <c r="I51" s="14"/>
    </row>
    <row r="52" spans="1:9" x14ac:dyDescent="0.2">
      <c r="A52" s="21"/>
      <c r="B52" s="21"/>
      <c r="C52" s="21"/>
      <c r="D52" s="21"/>
      <c r="E52" s="22"/>
      <c r="F52" s="23"/>
      <c r="G52" s="22"/>
    </row>
    <row r="53" spans="1:9" x14ac:dyDescent="0.2">
      <c r="A53" s="20" t="s">
        <v>24</v>
      </c>
      <c r="B53" s="21"/>
      <c r="C53" s="21"/>
      <c r="D53" s="21"/>
      <c r="E53" s="22"/>
      <c r="F53" s="23"/>
      <c r="G53" s="22"/>
    </row>
    <row r="54" spans="1:9" x14ac:dyDescent="0.2">
      <c r="A54" s="20" t="s">
        <v>41</v>
      </c>
      <c r="B54" s="21"/>
      <c r="C54" s="21"/>
      <c r="D54" s="21"/>
      <c r="E54" s="22"/>
      <c r="F54" s="23"/>
      <c r="G54" s="22"/>
    </row>
    <row r="55" spans="1:9" x14ac:dyDescent="0.2">
      <c r="A55" s="21" t="s">
        <v>203</v>
      </c>
      <c r="B55" s="21" t="s">
        <v>202</v>
      </c>
      <c r="C55" s="21" t="s">
        <v>71</v>
      </c>
      <c r="D55" s="24">
        <v>1500</v>
      </c>
      <c r="E55" s="22">
        <v>1501.6311885</v>
      </c>
      <c r="F55" s="23">
        <v>6.4515737903534003</v>
      </c>
      <c r="G55" s="22">
        <v>7.7</v>
      </c>
    </row>
    <row r="56" spans="1:9" x14ac:dyDescent="0.2">
      <c r="A56" s="21" t="s">
        <v>1093</v>
      </c>
      <c r="B56" s="21" t="s">
        <v>1094</v>
      </c>
      <c r="C56" s="21" t="s">
        <v>1095</v>
      </c>
      <c r="D56" s="24">
        <v>100</v>
      </c>
      <c r="E56" s="22">
        <v>1076.6078356</v>
      </c>
      <c r="F56" s="23">
        <v>4.6255132071306697</v>
      </c>
      <c r="G56" s="22">
        <v>8.49</v>
      </c>
    </row>
    <row r="57" spans="1:9" x14ac:dyDescent="0.2">
      <c r="A57" s="21" t="s">
        <v>1096</v>
      </c>
      <c r="B57" s="21" t="s">
        <v>1097</v>
      </c>
      <c r="C57" s="21" t="s">
        <v>71</v>
      </c>
      <c r="D57" s="24">
        <v>1000</v>
      </c>
      <c r="E57" s="22">
        <v>1049.7944384</v>
      </c>
      <c r="F57" s="23">
        <v>4.5103127425088196</v>
      </c>
      <c r="G57" s="22">
        <v>8.41</v>
      </c>
    </row>
    <row r="58" spans="1:9" x14ac:dyDescent="0.2">
      <c r="A58" s="21" t="s">
        <v>199</v>
      </c>
      <c r="B58" s="21" t="s">
        <v>198</v>
      </c>
      <c r="C58" s="21" t="s">
        <v>71</v>
      </c>
      <c r="D58" s="24">
        <v>100</v>
      </c>
      <c r="E58" s="22">
        <v>1033.3521311</v>
      </c>
      <c r="F58" s="23">
        <v>4.4396703906170902</v>
      </c>
      <c r="G58" s="22">
        <v>7.8888999999999996</v>
      </c>
    </row>
    <row r="59" spans="1:9" x14ac:dyDescent="0.2">
      <c r="A59" s="21" t="s">
        <v>1037</v>
      </c>
      <c r="B59" s="21" t="s">
        <v>1038</v>
      </c>
      <c r="C59" s="21" t="s">
        <v>71</v>
      </c>
      <c r="D59" s="24">
        <v>50</v>
      </c>
      <c r="E59" s="22">
        <v>531.09756279999999</v>
      </c>
      <c r="F59" s="23">
        <v>2.2817953852595099</v>
      </c>
      <c r="G59" s="22">
        <v>7.6943999999999999</v>
      </c>
    </row>
    <row r="60" spans="1:9" x14ac:dyDescent="0.2">
      <c r="A60" s="21" t="s">
        <v>1098</v>
      </c>
      <c r="B60" s="21" t="s">
        <v>1099</v>
      </c>
      <c r="C60" s="21" t="s">
        <v>1100</v>
      </c>
      <c r="D60" s="24">
        <v>500</v>
      </c>
      <c r="E60" s="22">
        <v>523.79260109999996</v>
      </c>
      <c r="F60" s="23">
        <v>2.2504105153898801</v>
      </c>
      <c r="G60" s="22">
        <v>8.2799999999999994</v>
      </c>
    </row>
    <row r="61" spans="1:9" x14ac:dyDescent="0.2">
      <c r="A61" s="21" t="s">
        <v>201</v>
      </c>
      <c r="B61" s="21" t="s">
        <v>200</v>
      </c>
      <c r="C61" s="21" t="s">
        <v>71</v>
      </c>
      <c r="D61" s="24">
        <v>500</v>
      </c>
      <c r="E61" s="22">
        <v>514.0817131</v>
      </c>
      <c r="F61" s="23">
        <v>2.2086888789576702</v>
      </c>
      <c r="G61" s="22">
        <v>8.1236999999999995</v>
      </c>
    </row>
    <row r="62" spans="1:9" x14ac:dyDescent="0.2">
      <c r="A62" s="20" t="s">
        <v>25</v>
      </c>
      <c r="B62" s="20"/>
      <c r="C62" s="20"/>
      <c r="D62" s="20"/>
      <c r="E62" s="25">
        <f>SUM(E54:E61)</f>
        <v>6230.3574705999999</v>
      </c>
      <c r="F62" s="26">
        <f>SUM(F54:F61)</f>
        <v>26.767964910217039</v>
      </c>
      <c r="G62" s="25"/>
      <c r="H62" s="14"/>
      <c r="I62" s="14"/>
    </row>
    <row r="63" spans="1:9" x14ac:dyDescent="0.2">
      <c r="A63" s="21"/>
      <c r="B63" s="21"/>
      <c r="C63" s="21"/>
      <c r="D63" s="21"/>
      <c r="E63" s="22"/>
      <c r="F63" s="23"/>
      <c r="G63" s="22"/>
    </row>
    <row r="64" spans="1:9" x14ac:dyDescent="0.2">
      <c r="A64" s="20" t="s">
        <v>43</v>
      </c>
      <c r="B64" s="21"/>
      <c r="C64" s="21"/>
      <c r="D64" s="21"/>
      <c r="E64" s="22"/>
      <c r="F64" s="23"/>
      <c r="G64" s="22"/>
    </row>
    <row r="65" spans="1:9" x14ac:dyDescent="0.2">
      <c r="A65" s="20" t="s">
        <v>44</v>
      </c>
      <c r="B65" s="21"/>
      <c r="C65" s="21"/>
      <c r="D65" s="21"/>
      <c r="E65" s="22"/>
      <c r="F65" s="23"/>
      <c r="G65" s="22"/>
    </row>
    <row r="66" spans="1:9" x14ac:dyDescent="0.2">
      <c r="A66" s="21" t="s">
        <v>45</v>
      </c>
      <c r="B66" s="21" t="s">
        <v>1298</v>
      </c>
      <c r="C66" s="21" t="s">
        <v>46</v>
      </c>
      <c r="D66" s="24">
        <v>300</v>
      </c>
      <c r="E66" s="22">
        <v>1452.759</v>
      </c>
      <c r="F66" s="23">
        <v>6.2416004408262298</v>
      </c>
      <c r="G66" s="22">
        <v>7.1501000000000001</v>
      </c>
    </row>
    <row r="67" spans="1:9" x14ac:dyDescent="0.2">
      <c r="A67" s="21" t="s">
        <v>943</v>
      </c>
      <c r="B67" s="21" t="s">
        <v>944</v>
      </c>
      <c r="C67" s="21" t="s">
        <v>52</v>
      </c>
      <c r="D67" s="24">
        <v>200</v>
      </c>
      <c r="E67" s="22">
        <v>968.351</v>
      </c>
      <c r="F67" s="23">
        <v>4.1604010221065701</v>
      </c>
      <c r="G67" s="22">
        <v>7.23</v>
      </c>
    </row>
    <row r="68" spans="1:9" x14ac:dyDescent="0.2">
      <c r="A68" s="21" t="s">
        <v>205</v>
      </c>
      <c r="B68" s="21" t="s">
        <v>204</v>
      </c>
      <c r="C68" s="21" t="s">
        <v>47</v>
      </c>
      <c r="D68" s="24">
        <v>200</v>
      </c>
      <c r="E68" s="22">
        <v>968.26599999999996</v>
      </c>
      <c r="F68" s="23">
        <v>4.1600358300564997</v>
      </c>
      <c r="G68" s="22">
        <v>7.25</v>
      </c>
    </row>
    <row r="69" spans="1:9" x14ac:dyDescent="0.2">
      <c r="A69" s="20" t="s">
        <v>25</v>
      </c>
      <c r="B69" s="20"/>
      <c r="C69" s="20"/>
      <c r="D69" s="20"/>
      <c r="E69" s="25">
        <f>SUM(E65:E68)</f>
        <v>3389.3760000000002</v>
      </c>
      <c r="F69" s="26">
        <f>SUM(F65:F68)</f>
        <v>14.562037292989299</v>
      </c>
      <c r="G69" s="25"/>
      <c r="H69" s="14"/>
      <c r="I69" s="14"/>
    </row>
    <row r="70" spans="1:9" x14ac:dyDescent="0.2">
      <c r="A70" s="21"/>
      <c r="B70" s="21"/>
      <c r="C70" s="21"/>
      <c r="D70" s="21"/>
      <c r="E70" s="22"/>
      <c r="F70" s="23"/>
      <c r="G70" s="22"/>
    </row>
    <row r="71" spans="1:9" x14ac:dyDescent="0.2">
      <c r="A71" s="20" t="s">
        <v>54</v>
      </c>
      <c r="B71" s="21"/>
      <c r="C71" s="21"/>
      <c r="D71" s="21"/>
      <c r="E71" s="22"/>
      <c r="F71" s="23"/>
      <c r="G71" s="22"/>
    </row>
    <row r="72" spans="1:9" x14ac:dyDescent="0.2">
      <c r="A72" s="21" t="s">
        <v>56</v>
      </c>
      <c r="B72" s="21" t="s">
        <v>55</v>
      </c>
      <c r="C72" s="21" t="s">
        <v>47</v>
      </c>
      <c r="D72" s="24">
        <v>200</v>
      </c>
      <c r="E72" s="22">
        <v>965.35900000000004</v>
      </c>
      <c r="F72" s="23">
        <v>4.1475462619440497</v>
      </c>
      <c r="G72" s="22">
        <v>7.7500999999999998</v>
      </c>
    </row>
    <row r="73" spans="1:9" x14ac:dyDescent="0.2">
      <c r="A73" s="20" t="s">
        <v>25</v>
      </c>
      <c r="B73" s="20"/>
      <c r="C73" s="20"/>
      <c r="D73" s="20"/>
      <c r="E73" s="25">
        <f>SUM(E71:E72)</f>
        <v>965.35900000000004</v>
      </c>
      <c r="F73" s="26">
        <f>SUM(F71:F72)</f>
        <v>4.1475462619440497</v>
      </c>
      <c r="G73" s="25"/>
      <c r="H73" s="14"/>
      <c r="I73" s="14"/>
    </row>
    <row r="74" spans="1:9" x14ac:dyDescent="0.2">
      <c r="A74" s="21"/>
      <c r="B74" s="21"/>
      <c r="C74" s="21"/>
      <c r="D74" s="21"/>
      <c r="E74" s="22"/>
      <c r="F74" s="23"/>
      <c r="G74" s="22"/>
    </row>
    <row r="75" spans="1:9" x14ac:dyDescent="0.2">
      <c r="A75" s="20" t="s">
        <v>62</v>
      </c>
      <c r="B75" s="21"/>
      <c r="C75" s="21"/>
      <c r="D75" s="21"/>
      <c r="E75" s="22"/>
      <c r="F75" s="23"/>
      <c r="G75" s="22"/>
    </row>
    <row r="76" spans="1:9" x14ac:dyDescent="0.2">
      <c r="A76" s="21" t="s">
        <v>64</v>
      </c>
      <c r="B76" s="21" t="s">
        <v>63</v>
      </c>
      <c r="C76" s="21" t="s">
        <v>65</v>
      </c>
      <c r="D76" s="24">
        <v>3000000</v>
      </c>
      <c r="E76" s="22">
        <v>2939.2423333000002</v>
      </c>
      <c r="F76" s="23">
        <v>12.628093333595199</v>
      </c>
      <c r="G76" s="22">
        <v>7.3937189895125002</v>
      </c>
    </row>
    <row r="77" spans="1:9" x14ac:dyDescent="0.2">
      <c r="A77" s="21" t="s">
        <v>210</v>
      </c>
      <c r="B77" s="21" t="s">
        <v>834</v>
      </c>
      <c r="C77" s="21" t="s">
        <v>65</v>
      </c>
      <c r="D77" s="24">
        <v>1500000</v>
      </c>
      <c r="E77" s="22">
        <v>1540.3755000000001</v>
      </c>
      <c r="F77" s="23">
        <v>6.61803396147464</v>
      </c>
      <c r="G77" s="22">
        <v>7.3641007861125001</v>
      </c>
    </row>
    <row r="78" spans="1:9" x14ac:dyDescent="0.2">
      <c r="A78" s="21" t="s">
        <v>66</v>
      </c>
      <c r="B78" s="21" t="s">
        <v>1189</v>
      </c>
      <c r="C78" s="21" t="s">
        <v>65</v>
      </c>
      <c r="D78" s="24">
        <v>900000</v>
      </c>
      <c r="E78" s="22">
        <v>890.47865000000002</v>
      </c>
      <c r="F78" s="23">
        <v>3.82583204398414</v>
      </c>
      <c r="G78" s="22">
        <v>7.3875101060124999</v>
      </c>
    </row>
    <row r="79" spans="1:9" x14ac:dyDescent="0.2">
      <c r="A79" s="21" t="s">
        <v>209</v>
      </c>
      <c r="B79" s="21" t="s">
        <v>208</v>
      </c>
      <c r="C79" s="21" t="s">
        <v>65</v>
      </c>
      <c r="D79" s="24">
        <v>500000</v>
      </c>
      <c r="E79" s="22">
        <v>489.8559444</v>
      </c>
      <c r="F79" s="23">
        <v>2.1046058420621701</v>
      </c>
      <c r="G79" s="22">
        <v>7.3919881300499899</v>
      </c>
    </row>
    <row r="80" spans="1:9" x14ac:dyDescent="0.2">
      <c r="A80" s="20" t="s">
        <v>25</v>
      </c>
      <c r="B80" s="20"/>
      <c r="C80" s="20"/>
      <c r="D80" s="20"/>
      <c r="E80" s="25">
        <f>SUM(E76:E79)</f>
        <v>5859.952427700001</v>
      </c>
      <c r="F80" s="26">
        <f>SUM(F76:F79)</f>
        <v>25.17656518111615</v>
      </c>
      <c r="G80" s="25"/>
      <c r="H80" s="14"/>
      <c r="I80" s="14"/>
    </row>
    <row r="81" spans="1:9" x14ac:dyDescent="0.2">
      <c r="A81" s="21"/>
      <c r="B81" s="21"/>
      <c r="C81" s="21"/>
      <c r="D81" s="21"/>
      <c r="E81" s="22"/>
      <c r="F81" s="23"/>
      <c r="G81" s="22"/>
    </row>
    <row r="82" spans="1:9" x14ac:dyDescent="0.2">
      <c r="A82" s="20" t="s">
        <v>26</v>
      </c>
      <c r="B82" s="20"/>
      <c r="C82" s="20"/>
      <c r="D82" s="20"/>
      <c r="E82" s="25">
        <f>E51+E62+E69+E73+E80</f>
        <v>22221.388872800002</v>
      </c>
      <c r="F82" s="26">
        <f>F51+F62+F69+F73+F80</f>
        <v>95.471465387059851</v>
      </c>
      <c r="G82" s="25"/>
      <c r="H82" s="14"/>
      <c r="I82" s="14"/>
    </row>
    <row r="83" spans="1:9" x14ac:dyDescent="0.2">
      <c r="A83" s="20"/>
      <c r="B83" s="20"/>
      <c r="C83" s="20"/>
      <c r="D83" s="20"/>
      <c r="E83" s="25"/>
      <c r="F83" s="26"/>
      <c r="G83" s="25"/>
      <c r="H83" s="14"/>
      <c r="I83" s="14"/>
    </row>
    <row r="84" spans="1:9" x14ac:dyDescent="0.2">
      <c r="A84" s="20" t="s">
        <v>28</v>
      </c>
      <c r="B84" s="20"/>
      <c r="C84" s="20"/>
      <c r="D84" s="20"/>
      <c r="E84" s="25">
        <f>E86-(E51+E62+E69+E73+E80)</f>
        <v>1054.0356560999971</v>
      </c>
      <c r="F84" s="26">
        <f>F86-(F51+F62+F69+F73+F80)</f>
        <v>4.5285346129401489</v>
      </c>
      <c r="G84" s="25"/>
      <c r="H84" s="14"/>
      <c r="I84" s="14"/>
    </row>
    <row r="85" spans="1:9" x14ac:dyDescent="0.2">
      <c r="A85" s="20"/>
      <c r="B85" s="20"/>
      <c r="C85" s="20"/>
      <c r="D85" s="20"/>
      <c r="E85" s="25"/>
      <c r="F85" s="26"/>
      <c r="G85" s="25"/>
      <c r="H85" s="14"/>
      <c r="I85" s="14"/>
    </row>
    <row r="86" spans="1:9" x14ac:dyDescent="0.2">
      <c r="A86" s="27" t="s">
        <v>27</v>
      </c>
      <c r="B86" s="27"/>
      <c r="C86" s="27"/>
      <c r="D86" s="27"/>
      <c r="E86" s="28">
        <v>23275.424528899999</v>
      </c>
      <c r="F86" s="29">
        <v>100</v>
      </c>
      <c r="G86" s="28"/>
      <c r="H86" s="14"/>
      <c r="I86" s="14"/>
    </row>
    <row r="87" spans="1:9" x14ac:dyDescent="0.2">
      <c r="A87" s="7" t="s">
        <v>1190</v>
      </c>
      <c r="B87" s="14"/>
      <c r="C87" s="14"/>
      <c r="D87" s="14"/>
      <c r="E87" s="73"/>
      <c r="F87" s="15"/>
      <c r="G87" s="73"/>
      <c r="H87" s="14"/>
      <c r="I87" s="14"/>
    </row>
    <row r="89" spans="1:9" x14ac:dyDescent="0.2">
      <c r="A89" s="14" t="s">
        <v>58</v>
      </c>
    </row>
    <row r="90" spans="1:9" x14ac:dyDescent="0.2">
      <c r="A90" s="14" t="s">
        <v>30</v>
      </c>
    </row>
    <row r="92" spans="1:9" x14ac:dyDescent="0.2">
      <c r="A92" s="14" t="s">
        <v>31</v>
      </c>
    </row>
    <row r="93" spans="1:9" x14ac:dyDescent="0.2">
      <c r="A93" s="14" t="s">
        <v>32</v>
      </c>
    </row>
    <row r="94" spans="1:9" x14ac:dyDescent="0.2">
      <c r="A94" s="14" t="s">
        <v>33</v>
      </c>
      <c r="B94" s="14"/>
      <c r="C94" s="30" t="s">
        <v>34</v>
      </c>
      <c r="D94" s="14" t="s">
        <v>845</v>
      </c>
    </row>
    <row r="95" spans="1:9" x14ac:dyDescent="0.2">
      <c r="A95" s="7" t="s">
        <v>69</v>
      </c>
      <c r="C95" s="31">
        <v>70.776799999999994</v>
      </c>
      <c r="D95" s="31">
        <v>75.584900000000005</v>
      </c>
    </row>
    <row r="96" spans="1:9" x14ac:dyDescent="0.2">
      <c r="A96" s="7" t="s">
        <v>73</v>
      </c>
      <c r="C96" s="31">
        <v>12.399800000000001</v>
      </c>
      <c r="D96" s="31">
        <v>12.7173</v>
      </c>
    </row>
    <row r="97" spans="1:4" x14ac:dyDescent="0.2">
      <c r="A97" s="7" t="s">
        <v>74</v>
      </c>
      <c r="C97" s="31">
        <v>11.577999999999999</v>
      </c>
      <c r="D97" s="31">
        <v>11.8353</v>
      </c>
    </row>
    <row r="98" spans="1:4" x14ac:dyDescent="0.2">
      <c r="A98" s="7" t="s">
        <v>70</v>
      </c>
      <c r="C98" s="31">
        <v>76.507499999999993</v>
      </c>
      <c r="D98" s="31">
        <v>82.024500000000003</v>
      </c>
    </row>
    <row r="99" spans="1:4" x14ac:dyDescent="0.2">
      <c r="A99" s="7" t="s">
        <v>75</v>
      </c>
      <c r="C99" s="31">
        <v>13.855700000000001</v>
      </c>
      <c r="D99" s="31">
        <v>14.3064</v>
      </c>
    </row>
    <row r="100" spans="1:4" x14ac:dyDescent="0.2">
      <c r="A100" s="7" t="s">
        <v>76</v>
      </c>
      <c r="C100" s="31">
        <v>12.9831</v>
      </c>
      <c r="D100" s="31">
        <v>13.388299999999999</v>
      </c>
    </row>
    <row r="101" spans="1:4" x14ac:dyDescent="0.2">
      <c r="C101" s="31"/>
      <c r="D101" s="31"/>
    </row>
    <row r="102" spans="1:4" x14ac:dyDescent="0.2">
      <c r="A102" s="57" t="s">
        <v>1329</v>
      </c>
      <c r="C102" s="31"/>
      <c r="D102" s="31"/>
    </row>
    <row r="104" spans="1:4" x14ac:dyDescent="0.2">
      <c r="A104" s="14" t="s">
        <v>36</v>
      </c>
    </row>
    <row r="105" spans="1:4" x14ac:dyDescent="0.2">
      <c r="A105" s="112" t="s">
        <v>59</v>
      </c>
      <c r="B105" s="113"/>
      <c r="C105" s="35" t="s">
        <v>60</v>
      </c>
    </row>
    <row r="106" spans="1:4" x14ac:dyDescent="0.2">
      <c r="A106" s="108" t="s">
        <v>73</v>
      </c>
      <c r="B106" s="109"/>
      <c r="C106" s="36">
        <v>0.51</v>
      </c>
    </row>
    <row r="107" spans="1:4" x14ac:dyDescent="0.2">
      <c r="A107" s="108" t="s">
        <v>74</v>
      </c>
      <c r="B107" s="109"/>
      <c r="C107" s="36">
        <v>0.52</v>
      </c>
    </row>
    <row r="108" spans="1:4" x14ac:dyDescent="0.2">
      <c r="A108" s="108" t="s">
        <v>75</v>
      </c>
      <c r="B108" s="109"/>
      <c r="C108" s="36">
        <v>0.53</v>
      </c>
    </row>
    <row r="109" spans="1:4" x14ac:dyDescent="0.2">
      <c r="A109" s="108" t="s">
        <v>76</v>
      </c>
      <c r="B109" s="109"/>
      <c r="C109" s="36">
        <v>0.52</v>
      </c>
    </row>
    <row r="110" spans="1:4" x14ac:dyDescent="0.2">
      <c r="A110" s="7" t="s">
        <v>61</v>
      </c>
    </row>
    <row r="111" spans="1:4" x14ac:dyDescent="0.2">
      <c r="A111" s="7" t="s">
        <v>35</v>
      </c>
    </row>
    <row r="113" spans="1:7" x14ac:dyDescent="0.2">
      <c r="A113" s="14" t="s">
        <v>918</v>
      </c>
      <c r="D113" s="33">
        <v>2.1327871855737288</v>
      </c>
      <c r="E113" s="10" t="s">
        <v>39</v>
      </c>
    </row>
    <row r="115" spans="1:7" x14ac:dyDescent="0.2">
      <c r="A115" s="14" t="s">
        <v>839</v>
      </c>
      <c r="D115" s="30" t="s">
        <v>37</v>
      </c>
    </row>
    <row r="117" spans="1:7" ht="27.75" customHeight="1" x14ac:dyDescent="0.3">
      <c r="A117" s="114" t="s">
        <v>1101</v>
      </c>
      <c r="B117" s="115"/>
      <c r="C117" s="115"/>
      <c r="D117" s="115"/>
      <c r="E117" s="115"/>
      <c r="F117" s="115"/>
      <c r="G117" s="115"/>
    </row>
    <row r="119" spans="1:7" x14ac:dyDescent="0.2">
      <c r="A119" s="14" t="s">
        <v>1046</v>
      </c>
    </row>
    <row r="120" spans="1:7" x14ac:dyDescent="0.2">
      <c r="A120" s="51"/>
    </row>
    <row r="121" spans="1:7" x14ac:dyDescent="0.2">
      <c r="A121" s="51" t="s">
        <v>808</v>
      </c>
    </row>
    <row r="122" spans="1:7" x14ac:dyDescent="0.2">
      <c r="A122" s="52"/>
    </row>
    <row r="123" spans="1:7" x14ac:dyDescent="0.2">
      <c r="A123" s="53"/>
    </row>
    <row r="124" spans="1:7" x14ac:dyDescent="0.2">
      <c r="A124" s="53"/>
    </row>
    <row r="125" spans="1:7" x14ac:dyDescent="0.2">
      <c r="A125" s="53"/>
    </row>
    <row r="126" spans="1:7" x14ac:dyDescent="0.2">
      <c r="A126" s="53"/>
    </row>
    <row r="127" spans="1:7" x14ac:dyDescent="0.2">
      <c r="A127" s="53"/>
    </row>
    <row r="128" spans="1:7"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1" t="s">
        <v>1102</v>
      </c>
    </row>
    <row r="135" spans="1:1" x14ac:dyDescent="0.2">
      <c r="A135" s="53"/>
    </row>
    <row r="136" spans="1:1" x14ac:dyDescent="0.2">
      <c r="A136" s="51" t="s">
        <v>809</v>
      </c>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2"/>
    </row>
  </sheetData>
  <mergeCells count="7">
    <mergeCell ref="A117:G117"/>
    <mergeCell ref="A1:G1"/>
    <mergeCell ref="A105:B105"/>
    <mergeCell ref="A106:B106"/>
    <mergeCell ref="A107:B107"/>
    <mergeCell ref="A108:B108"/>
    <mergeCell ref="A109:B109"/>
  </mergeCells>
  <conditionalFormatting sqref="F2:F3 F5:F116">
    <cfRule type="cellIs" dxfId="56" priority="2" stopIfTrue="1" operator="between">
      <formula>0.009</formula>
      <formula>-0.009</formula>
    </cfRule>
  </conditionalFormatting>
  <conditionalFormatting sqref="F118:F65537">
    <cfRule type="cellIs" dxfId="55" priority="1" stopIfTrue="1" operator="between">
      <formula>0.009</formula>
      <formula>-0.009</formula>
    </cfRule>
  </conditionalFormatting>
  <hyperlinks>
    <hyperlink ref="A120"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scale="42"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34</vt:i4>
      </vt:variant>
    </vt:vector>
  </HeadingPairs>
  <TitlesOfParts>
    <vt:vector size="7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FAEF!Print_Area</vt:lpstr>
      <vt:lpstr>FBIF!Print_Area</vt:lpstr>
      <vt:lpstr>FBPF!Print_Area</vt:lpstr>
      <vt:lpstr>FEGF!Print_Area</vt:lpstr>
      <vt:lpstr>FF!Print_Area</vt:lpstr>
      <vt:lpstr>FIBAF!Print_Area</vt:lpstr>
      <vt:lpstr>FIBF!Print_Area</vt:lpstr>
      <vt:lpstr>FICDF!Print_Area</vt:lpstr>
      <vt:lpstr>FIDA!Print_Area</vt:lpstr>
      <vt:lpstr>FIEAF!Print_Area</vt:lpstr>
      <vt:lpstr>FIEF!Print_Area</vt:lpstr>
      <vt:lpstr>FIEHF!Print_Area</vt:lpstr>
      <vt:lpstr>FIESF!Print_Area</vt:lpstr>
      <vt:lpstr>FIFEF!Print_Area</vt:lpstr>
      <vt:lpstr>FIFRF!Print_Area</vt:lpstr>
      <vt:lpstr>FIGSF!Print_Area</vt:lpstr>
      <vt:lpstr>'FIIF-NSE'!Print_Area</vt:lpstr>
      <vt:lpstr>FIIOF!Print_Area</vt:lpstr>
      <vt:lpstr>FILDF!Print_Area</vt:lpstr>
      <vt:lpstr>FILF!Print_Area</vt:lpstr>
      <vt:lpstr>FIMAS!Print_Area</vt:lpstr>
      <vt:lpstr>FIMMF!Print_Area</vt:lpstr>
      <vt:lpstr>FIOF!Print_Area</vt:lpstr>
      <vt:lpstr>FIONF!Print_Area</vt:lpstr>
      <vt:lpstr>FIPF!Print_Area</vt:lpstr>
      <vt:lpstr>FIPP!Print_Area</vt:lpstr>
      <vt:lpstr>FISCF!Print_Area</vt:lpstr>
      <vt:lpstr>FISTIP!Print_Area</vt:lpstr>
      <vt:lpstr>FITF!Print_Area</vt:lpstr>
      <vt:lpstr>FITX!Print_Area</vt:lpstr>
      <vt:lpstr>FIUBF!Print_Area</vt:lpstr>
      <vt:lpstr>FIUS!Print_Area</vt:lpstr>
      <vt:lpstr>TIEIF!Print_Area</vt:lpstr>
      <vt:lpstr>TIVF!Print_Area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Sept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2023-10-09T06:54:24Z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2023-10-07T12:34:13Z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1352338f-b1f0-4647-bba4-0dc1e0b7c0c5</vt:lpwstr>
  </property>
  <property fmtid="{D5CDD505-2E9C-101B-9397-08002B2CF9AE}" pid="10" name="MSIP_Label_3486a02c-2dfb-4efe-823f-aa2d1f0e6ab7_ContentBits">
    <vt:lpwstr>2</vt:lpwstr>
  </property>
  <property fmtid="{D5CDD505-2E9C-101B-9397-08002B2CF9AE}" pid="11" name="Classification">
    <vt:lpwstr>PUBLIC</vt:lpwstr>
  </property>
</Properties>
</file>