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filterPrivacy="1" defaultThemeVersion="124226"/>
  <xr:revisionPtr revIDLastSave="0" documentId="13_ncr:1_{3FAF5324-E718-406D-BAEF-274FE6B37524}"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FIDA!$A$1:$H$85</definedName>
    <definedName name="_xlnm.Print_Area" localSheetId="34">FIIOF!$A$1:$G$53</definedName>
    <definedName name="_xlnm.Print_Area" localSheetId="31">FILDF!$A$1:$H$43</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9" i="17" l="1"/>
  <c r="D115" i="19" l="1"/>
  <c r="D106" i="40"/>
  <c r="D89" i="20"/>
  <c r="D88" i="20"/>
  <c r="D73" i="21"/>
  <c r="D130" i="12"/>
  <c r="D119" i="13"/>
  <c r="D91" i="23"/>
  <c r="D90" i="23"/>
  <c r="D122" i="41"/>
  <c r="D120" i="14"/>
  <c r="D71" i="25"/>
  <c r="F52" i="47" l="1"/>
  <c r="E52" i="47"/>
  <c r="F50" i="47"/>
  <c r="E50" i="47"/>
  <c r="E13" i="46"/>
  <c r="E15" i="46" s="1"/>
  <c r="F9" i="46"/>
  <c r="F11" i="46" s="1"/>
  <c r="F13" i="46" s="1"/>
  <c r="E9" i="46"/>
  <c r="E11" i="46" s="1"/>
  <c r="F97" i="44"/>
  <c r="F99" i="44" s="1"/>
  <c r="E97" i="44"/>
  <c r="E99" i="44" s="1"/>
  <c r="F7" i="44"/>
  <c r="F11" i="44" s="1"/>
  <c r="E7" i="44"/>
  <c r="E11" i="44" s="1"/>
  <c r="E13" i="42"/>
  <c r="E11" i="42"/>
  <c r="F9" i="42"/>
  <c r="F13" i="42" s="1"/>
  <c r="E9" i="42"/>
  <c r="F82" i="41"/>
  <c r="E82" i="41"/>
  <c r="F78" i="41"/>
  <c r="E78" i="41"/>
  <c r="F71" i="41"/>
  <c r="E71" i="41"/>
  <c r="F67" i="41"/>
  <c r="E67" i="41"/>
  <c r="F59" i="41"/>
  <c r="E59" i="41"/>
  <c r="F48" i="41"/>
  <c r="E48" i="41"/>
  <c r="F76" i="40"/>
  <c r="E76" i="40"/>
  <c r="F70" i="40"/>
  <c r="E70" i="40"/>
  <c r="F65" i="40"/>
  <c r="E65" i="40"/>
  <c r="F58" i="40"/>
  <c r="E58" i="40"/>
  <c r="F49" i="40"/>
  <c r="E49" i="40"/>
  <c r="E16" i="39"/>
  <c r="F14" i="39"/>
  <c r="E14" i="39"/>
  <c r="F9" i="39"/>
  <c r="F18" i="39" s="1"/>
  <c r="E9" i="39"/>
  <c r="E18" i="39" s="1"/>
  <c r="F46" i="38"/>
  <c r="E46" i="38"/>
  <c r="F42" i="38"/>
  <c r="E42" i="38"/>
  <c r="F38" i="38"/>
  <c r="E38" i="38"/>
  <c r="F34" i="38"/>
  <c r="E34" i="38"/>
  <c r="F25" i="38"/>
  <c r="E25" i="38"/>
  <c r="E50" i="38" s="1"/>
  <c r="F41" i="37"/>
  <c r="E41" i="37"/>
  <c r="F37" i="37"/>
  <c r="E37" i="37"/>
  <c r="F33" i="37"/>
  <c r="E33" i="37"/>
  <c r="F28" i="37"/>
  <c r="F43" i="37" s="1"/>
  <c r="E28" i="37"/>
  <c r="F34" i="36"/>
  <c r="E34" i="36"/>
  <c r="F30" i="36"/>
  <c r="E30" i="36"/>
  <c r="F22" i="36"/>
  <c r="E22" i="36"/>
  <c r="F18" i="36"/>
  <c r="E18" i="36"/>
  <c r="F13" i="36"/>
  <c r="E13" i="36"/>
  <c r="F8" i="36"/>
  <c r="E8" i="36"/>
  <c r="F42" i="35"/>
  <c r="E42" i="35"/>
  <c r="F38" i="35"/>
  <c r="E38" i="35"/>
  <c r="E46" i="35" s="1"/>
  <c r="F32" i="35"/>
  <c r="F46" i="35" s="1"/>
  <c r="E32" i="35"/>
  <c r="F21" i="35"/>
  <c r="E21" i="35"/>
  <c r="E14" i="34"/>
  <c r="F10" i="34"/>
  <c r="F14" i="34" s="1"/>
  <c r="E10" i="34"/>
  <c r="E12" i="34" s="1"/>
  <c r="F53" i="33"/>
  <c r="E53" i="33"/>
  <c r="F49" i="33"/>
  <c r="E49" i="33"/>
  <c r="F40" i="33"/>
  <c r="E40" i="33"/>
  <c r="F27" i="33"/>
  <c r="E27" i="33"/>
  <c r="F8" i="33"/>
  <c r="E8" i="33"/>
  <c r="E9" i="44" l="1"/>
  <c r="F55" i="33"/>
  <c r="F86" i="41"/>
  <c r="E38" i="36"/>
  <c r="E45" i="37"/>
  <c r="E84" i="41"/>
  <c r="F36" i="36"/>
  <c r="F45" i="37"/>
  <c r="F16" i="39"/>
  <c r="F38" i="36"/>
  <c r="F12" i="34"/>
  <c r="E57" i="33"/>
  <c r="F48" i="38"/>
  <c r="F50" i="38"/>
  <c r="E44" i="35"/>
  <c r="F57" i="33"/>
  <c r="E80" i="40"/>
  <c r="F80" i="40"/>
  <c r="E78" i="40"/>
  <c r="F44" i="35"/>
  <c r="F11" i="42"/>
  <c r="F9" i="44"/>
  <c r="E36" i="36"/>
  <c r="F84" i="41"/>
  <c r="E43" i="37"/>
  <c r="E86" i="41"/>
  <c r="F78" i="40"/>
  <c r="E55" i="33"/>
  <c r="E48" i="38"/>
  <c r="E12" i="32"/>
  <c r="E16" i="32" s="1"/>
  <c r="D12" i="32"/>
  <c r="D16" i="32" s="1"/>
  <c r="E13" i="31"/>
  <c r="E17" i="31" s="1"/>
  <c r="D13" i="31"/>
  <c r="D17" i="31" s="1"/>
  <c r="E7" i="30"/>
  <c r="E9" i="30" s="1"/>
  <c r="D7" i="30"/>
  <c r="D9" i="30" s="1"/>
  <c r="E7" i="29"/>
  <c r="E11" i="29" s="1"/>
  <c r="D7" i="29"/>
  <c r="D9" i="29" s="1"/>
  <c r="E14" i="32" l="1"/>
  <c r="D14" i="32"/>
  <c r="D15" i="31"/>
  <c r="E15" i="31"/>
  <c r="D11" i="30"/>
  <c r="E11" i="30"/>
  <c r="E9" i="29"/>
  <c r="D11" i="29"/>
  <c r="F58" i="28" l="1"/>
  <c r="E58" i="28"/>
  <c r="F53" i="28"/>
  <c r="F60" i="28" s="1"/>
  <c r="F62" i="28"/>
  <c r="E53" i="28"/>
  <c r="E62" i="28" s="1"/>
  <c r="F57" i="27"/>
  <c r="F59" i="27" s="1"/>
  <c r="F61" i="27"/>
  <c r="E57" i="27"/>
  <c r="E59" i="27" s="1"/>
  <c r="E61" i="27"/>
  <c r="F59" i="26"/>
  <c r="E59" i="26"/>
  <c r="F20" i="26"/>
  <c r="F61" i="26" s="1"/>
  <c r="E20" i="26"/>
  <c r="E61" i="26" s="1"/>
  <c r="F44" i="25"/>
  <c r="F48" i="25" s="1"/>
  <c r="E44" i="25"/>
  <c r="E48" i="25" s="1"/>
  <c r="F51" i="24"/>
  <c r="E51" i="24"/>
  <c r="F46" i="24"/>
  <c r="F55" i="24" s="1"/>
  <c r="E46" i="24"/>
  <c r="E55" i="24" s="1"/>
  <c r="F63" i="23"/>
  <c r="E63" i="23"/>
  <c r="F58" i="23"/>
  <c r="F65" i="23" s="1"/>
  <c r="E58" i="23"/>
  <c r="E67" i="23" s="1"/>
  <c r="F66" i="22"/>
  <c r="E66" i="22"/>
  <c r="F59" i="22"/>
  <c r="E59" i="22"/>
  <c r="F54" i="22"/>
  <c r="E54" i="22"/>
  <c r="E68" i="22" s="1"/>
  <c r="F43" i="21"/>
  <c r="E43" i="21"/>
  <c r="F36" i="21"/>
  <c r="E36" i="21"/>
  <c r="E47" i="21" s="1"/>
  <c r="F58" i="20"/>
  <c r="E58" i="20"/>
  <c r="F54" i="20"/>
  <c r="E54" i="20"/>
  <c r="F49" i="20"/>
  <c r="F60" i="20" s="1"/>
  <c r="E49" i="20"/>
  <c r="E62" i="20" s="1"/>
  <c r="F82" i="19"/>
  <c r="E82" i="19"/>
  <c r="F78" i="19"/>
  <c r="F84" i="19" s="1"/>
  <c r="E78" i="19"/>
  <c r="F101" i="18"/>
  <c r="E101" i="18"/>
  <c r="F94" i="18"/>
  <c r="E94" i="18"/>
  <c r="F52" i="17"/>
  <c r="E52" i="17"/>
  <c r="F48" i="17"/>
  <c r="E48" i="17"/>
  <c r="F32" i="17"/>
  <c r="E32" i="17"/>
  <c r="F59" i="16"/>
  <c r="E59" i="16"/>
  <c r="F55" i="16"/>
  <c r="E55" i="16"/>
  <c r="F39" i="16"/>
  <c r="E39" i="16"/>
  <c r="E61" i="16" s="1"/>
  <c r="E63" i="16"/>
  <c r="F34" i="16"/>
  <c r="E34" i="16"/>
  <c r="F56" i="15"/>
  <c r="E56" i="15"/>
  <c r="F52" i="15"/>
  <c r="E52" i="15"/>
  <c r="F48" i="15"/>
  <c r="F58" i="15" s="1"/>
  <c r="F60" i="15"/>
  <c r="E48" i="15"/>
  <c r="E58" i="15" s="1"/>
  <c r="F86" i="14"/>
  <c r="F82" i="14"/>
  <c r="E82" i="14"/>
  <c r="F77" i="14"/>
  <c r="E77" i="14"/>
  <c r="F71" i="14"/>
  <c r="E71" i="14"/>
  <c r="F62" i="14"/>
  <c r="E62" i="14"/>
  <c r="H55" i="14"/>
  <c r="G55" i="14"/>
  <c r="H51" i="14"/>
  <c r="G51" i="14"/>
  <c r="F51" i="14"/>
  <c r="F84" i="14" s="1"/>
  <c r="E51" i="14"/>
  <c r="E88" i="14" s="1"/>
  <c r="F83" i="13"/>
  <c r="E83" i="13"/>
  <c r="F76" i="13"/>
  <c r="E76" i="13"/>
  <c r="F71" i="13"/>
  <c r="E71" i="13"/>
  <c r="F64" i="13"/>
  <c r="E64" i="13"/>
  <c r="F54" i="13"/>
  <c r="E54" i="13"/>
  <c r="F49" i="13"/>
  <c r="E49" i="13"/>
  <c r="E87" i="13" s="1"/>
  <c r="F85" i="12"/>
  <c r="F81" i="12"/>
  <c r="E81" i="12"/>
  <c r="F77" i="12"/>
  <c r="E77" i="12"/>
  <c r="F73" i="12"/>
  <c r="E73" i="12"/>
  <c r="H68" i="12"/>
  <c r="D119" i="12" s="1"/>
  <c r="G68" i="12"/>
  <c r="F68" i="12"/>
  <c r="E68" i="12"/>
  <c r="F83" i="12" l="1"/>
  <c r="E60" i="20"/>
  <c r="E56" i="17"/>
  <c r="F56" i="17"/>
  <c r="D109" i="14"/>
  <c r="F68" i="22"/>
  <c r="E86" i="19"/>
  <c r="E70" i="22"/>
  <c r="F63" i="16"/>
  <c r="E53" i="24"/>
  <c r="F86" i="19"/>
  <c r="E83" i="12"/>
  <c r="E60" i="15"/>
  <c r="F87" i="13"/>
  <c r="E103" i="18"/>
  <c r="F45" i="21"/>
  <c r="E60" i="28"/>
  <c r="E85" i="13"/>
  <c r="F61" i="16"/>
  <c r="F105" i="18"/>
  <c r="F53" i="24"/>
  <c r="E54" i="17"/>
  <c r="F54" i="17"/>
  <c r="F47" i="21"/>
  <c r="E45" i="21"/>
  <c r="E87" i="12"/>
  <c r="F85" i="13"/>
  <c r="E46" i="25"/>
  <c r="F46" i="25"/>
  <c r="F103" i="18"/>
  <c r="F87" i="12"/>
  <c r="E63" i="26"/>
  <c r="F63" i="26"/>
  <c r="E65" i="23"/>
  <c r="F67" i="23"/>
  <c r="F70" i="22"/>
  <c r="F62" i="20"/>
  <c r="E84" i="19"/>
  <c r="E105" i="18"/>
  <c r="F88" i="14"/>
  <c r="E84" i="14"/>
</calcChain>
</file>

<file path=xl/sharedStrings.xml><?xml version="1.0" encoding="utf-8"?>
<sst xmlns="http://schemas.openxmlformats.org/spreadsheetml/2006/main" count="5165" uniqueCount="1223">
  <si>
    <t>Name of the Instrument</t>
  </si>
  <si>
    <t>Quantity</t>
  </si>
  <si>
    <t>ISIN Number</t>
  </si>
  <si>
    <t>% to Net Assets</t>
  </si>
  <si>
    <t>Industry Classification / Rating</t>
  </si>
  <si>
    <t>YTM</t>
  </si>
  <si>
    <t>Market Value (including accrued interest, if any) (Rs. in Lakhs)</t>
  </si>
  <si>
    <t>Portfolio Statement as on October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</si>
  <si>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</si>
  <si>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</si>
  <si>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</si>
  <si>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</si>
  <si>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</si>
  <si>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</si>
  <si>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</si>
  <si>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</si>
  <si>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</si>
  <si>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</si>
  <si>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</si>
  <si>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</si>
  <si>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</si>
  <si>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</si>
  <si>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</si>
  <si>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</si>
  <si>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Feeder - Templeton European Opportunities Fund ( Formerly known as Franklin India Feeder - Franklin European Growth Fund)</t>
  </si>
  <si>
    <t>Debt Instruments</t>
  </si>
  <si>
    <t>Sub Total</t>
  </si>
  <si>
    <t>Total</t>
  </si>
  <si>
    <t>Net Assets</t>
  </si>
  <si>
    <t>Call, Cash &amp; Other Assets</t>
  </si>
  <si>
    <t>* Less than 0.01%</t>
  </si>
  <si>
    <t>** Non- Traded Scrips</t>
  </si>
  <si>
    <t>Notes</t>
  </si>
  <si>
    <t>a) NAV at the beginning and at the end of the Half-year ended 31-Oct-2023</t>
  </si>
  <si>
    <t xml:space="preserve">      Plan/Option</t>
  </si>
  <si>
    <t>As on 31-Oct-2023</t>
  </si>
  <si>
    <t>As on 28-Apr-2023</t>
  </si>
  <si>
    <t>IDCW - Income Distribution cum capital withdrawal</t>
  </si>
  <si>
    <t>b) Aggregate Distributions declared during the Half - year ended 31-Oct-2023</t>
  </si>
  <si>
    <t>Nil</t>
  </si>
  <si>
    <t>(In Years)</t>
  </si>
  <si>
    <t>(a) Listed / awaiting listing on Stock Exchanges</t>
  </si>
  <si>
    <t>^^ Securities are fair valued</t>
  </si>
  <si>
    <t>Money Market Instruments</t>
  </si>
  <si>
    <t>Certificate of Deposit</t>
  </si>
  <si>
    <t>IND A1+</t>
  </si>
  <si>
    <t>State Bank Of India (15-Mar-2024) **</t>
  </si>
  <si>
    <t>INE062A16481</t>
  </si>
  <si>
    <t>CRISIL A1+</t>
  </si>
  <si>
    <t>Canara Bank (07-Feb-2024) **</t>
  </si>
  <si>
    <t>INE476A16WM1</t>
  </si>
  <si>
    <t>Punjab National Bank (16-Feb-2024) **</t>
  </si>
  <si>
    <t>INE160A16MZ4</t>
  </si>
  <si>
    <t>CARE A1+</t>
  </si>
  <si>
    <t>ICRA A1+</t>
  </si>
  <si>
    <t>Commercial Paper</t>
  </si>
  <si>
    <t>ICICI Securities Ltd (18-Mar-2024) **@</t>
  </si>
  <si>
    <t>INE763G14RA9</t>
  </si>
  <si>
    <t>Treasury Bill</t>
  </si>
  <si>
    <t>Mutual Fund Units</t>
  </si>
  <si>
    <t>@ Listed</t>
  </si>
  <si>
    <t>Plan Name</t>
  </si>
  <si>
    <t>Distributions per unit (Rs.)+++</t>
  </si>
  <si>
    <t>+++ Distribution payouts/ re-investments are subject to deduction of TDS at the applicable rates.</t>
  </si>
  <si>
    <t>Government Securities</t>
  </si>
  <si>
    <t>SOVEREIGN</t>
  </si>
  <si>
    <t>Axis Bank Ltd (28-Feb-2024) **</t>
  </si>
  <si>
    <t>INE238AD6470</t>
  </si>
  <si>
    <t>7.38% GOI 2027 (20-Jun-2027)</t>
  </si>
  <si>
    <t>IN0020220037</t>
  </si>
  <si>
    <t xml:space="preserve">      Growth Plan</t>
  </si>
  <si>
    <t xml:space="preserve">      Direct Growth Plan</t>
  </si>
  <si>
    <t>CRISIL AAA</t>
  </si>
  <si>
    <t>ICRA AAA</t>
  </si>
  <si>
    <t>5.74% GOI 2026 (15-Nov-2026)</t>
  </si>
  <si>
    <t>IN0020210186</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</si>
  <si>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</si>
  <si>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</si>
  <si>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</si>
  <si>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</si>
  <si>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</si>
  <si>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</si>
  <si>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IN002023X195</t>
  </si>
  <si>
    <t>IN002023X278</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</si>
  <si>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</si>
  <si>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</si>
  <si>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</si>
  <si>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</si>
  <si>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</si>
  <si>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</si>
  <si>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</si>
  <si>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</si>
  <si>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</si>
  <si>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</si>
  <si>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</si>
  <si>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</si>
  <si>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</si>
  <si>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</si>
  <si>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HCL Technologies Ltd</t>
  </si>
  <si>
    <t>INE860A01027</t>
  </si>
  <si>
    <t>Kirloskar Oil Engines Ltd</t>
  </si>
  <si>
    <t>INE146L01010</t>
  </si>
  <si>
    <t>Industrial Products</t>
  </si>
  <si>
    <t>Reliance Industries Ltd</t>
  </si>
  <si>
    <t>INE002A01018</t>
  </si>
  <si>
    <t>Petroleum Products</t>
  </si>
  <si>
    <t>Sun Pharmaceutical Industries Ltd</t>
  </si>
  <si>
    <t>INE044A01036</t>
  </si>
  <si>
    <t>Pharmaceuticals &amp; Biotechnology</t>
  </si>
  <si>
    <t>State Bank of India</t>
  </si>
  <si>
    <t>INE062A01020</t>
  </si>
  <si>
    <t>Tata Motors Ltd</t>
  </si>
  <si>
    <t>INE155A01022</t>
  </si>
  <si>
    <t>Automobiles</t>
  </si>
  <si>
    <t>NTPC Ltd</t>
  </si>
  <si>
    <t>INE733E01010</t>
  </si>
  <si>
    <t>Power</t>
  </si>
  <si>
    <t>Bharti Airtel Ltd</t>
  </si>
  <si>
    <t>INE397D01024</t>
  </si>
  <si>
    <t>Telecom - Services</t>
  </si>
  <si>
    <t>IndusInd Bank Ltd</t>
  </si>
  <si>
    <t>INE095A01012</t>
  </si>
  <si>
    <t>GAIL (India) Ltd</t>
  </si>
  <si>
    <t>INE129A01019</t>
  </si>
  <si>
    <t>Gas</t>
  </si>
  <si>
    <t>Bharat Electronics Ltd</t>
  </si>
  <si>
    <t>INE263A01024</t>
  </si>
  <si>
    <t>Aerospace &amp; Defense</t>
  </si>
  <si>
    <t>Marico Ltd</t>
  </si>
  <si>
    <t>INE196A01026</t>
  </si>
  <si>
    <t>Agricultural Food &amp; Other Products</t>
  </si>
  <si>
    <t>United Spirits Ltd</t>
  </si>
  <si>
    <t>INE854D01024</t>
  </si>
  <si>
    <t>Beverages</t>
  </si>
  <si>
    <t>Tata Steel Ltd</t>
  </si>
  <si>
    <t>INE081A01020</t>
  </si>
  <si>
    <t>Ferrous Metals</t>
  </si>
  <si>
    <t>Zomato Ltd</t>
  </si>
  <si>
    <t>INE758T01015</t>
  </si>
  <si>
    <t>Retailing</t>
  </si>
  <si>
    <t>Sapphire Foods India Ltd</t>
  </si>
  <si>
    <t>INE806T01012</t>
  </si>
  <si>
    <t>Leisure Services</t>
  </si>
  <si>
    <t>Jyothy Labs Ltd</t>
  </si>
  <si>
    <t>INE668F01031</t>
  </si>
  <si>
    <t>Household Products</t>
  </si>
  <si>
    <t>Maruti Suzuki India Ltd</t>
  </si>
  <si>
    <t>INE585B01010</t>
  </si>
  <si>
    <t>Jubilant Foodworks Ltd</t>
  </si>
  <si>
    <t>INE797F01020</t>
  </si>
  <si>
    <t>Container Corporation Of India Ltd</t>
  </si>
  <si>
    <t>INE111A01025</t>
  </si>
  <si>
    <t>Transport Services</t>
  </si>
  <si>
    <t>Tech Mahindra Ltd</t>
  </si>
  <si>
    <t>INE669C01036</t>
  </si>
  <si>
    <t>Crompton Greaves Consumer Electricals Ltd</t>
  </si>
  <si>
    <t>INE299U01018</t>
  </si>
  <si>
    <t>Consumer Durables</t>
  </si>
  <si>
    <t>Oil &amp; Natural Gas Corporation Ltd</t>
  </si>
  <si>
    <t>INE213A01029</t>
  </si>
  <si>
    <t>Oil</t>
  </si>
  <si>
    <t>ICICI Prudential Life Insurance Co Ltd</t>
  </si>
  <si>
    <t>INE726G01019</t>
  </si>
  <si>
    <t>Insurance</t>
  </si>
  <si>
    <t>Affle India Ltd</t>
  </si>
  <si>
    <t>INE00WC01027</t>
  </si>
  <si>
    <t>IT - Services</t>
  </si>
  <si>
    <t>Hindustan Aeronautics Ltd</t>
  </si>
  <si>
    <t>INE066F01020</t>
  </si>
  <si>
    <t>SBI Cards and Payment Services Ltd</t>
  </si>
  <si>
    <t>INE018E01016</t>
  </si>
  <si>
    <t>Finance</t>
  </si>
  <si>
    <t>Eris Lifesciences Ltd</t>
  </si>
  <si>
    <t>INE406M01024</t>
  </si>
  <si>
    <t>Nuvoco Vistas Corporation Ltd</t>
  </si>
  <si>
    <t>INE118D01016</t>
  </si>
  <si>
    <t>Cement &amp; Cement Products</t>
  </si>
  <si>
    <t>JK Lakshmi Cement Ltd</t>
  </si>
  <si>
    <t>INE786A01032</t>
  </si>
  <si>
    <t>Metropolis Healthcare Ltd</t>
  </si>
  <si>
    <t>INE112L01020</t>
  </si>
  <si>
    <t>Healthcare Services</t>
  </si>
  <si>
    <t>Ultratech Cement Ltd</t>
  </si>
  <si>
    <t>INE481G01011</t>
  </si>
  <si>
    <t>PB Fintech Ltd</t>
  </si>
  <si>
    <t>INE417T01026</t>
  </si>
  <si>
    <t>Financial Technology (Fintech)</t>
  </si>
  <si>
    <t>Teamlease Services Ltd</t>
  </si>
  <si>
    <t>INE985S01024</t>
  </si>
  <si>
    <t>Commercial Services &amp; Supplies</t>
  </si>
  <si>
    <t>Westlife Foodworld Ltd</t>
  </si>
  <si>
    <t>INE274F01020</t>
  </si>
  <si>
    <t>Voltas Ltd</t>
  </si>
  <si>
    <t>INE226A01021</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</si>
  <si>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</si>
  <si>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</si>
  <si>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</si>
  <si>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</si>
  <si>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</si>
  <si>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</si>
  <si>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t>
  </si>
  <si>
    <t>INE261F08EA6</t>
  </si>
  <si>
    <t>Axis Bank Ltd (14-Mar-2024) **</t>
  </si>
  <si>
    <t>INE238AD6389</t>
  </si>
  <si>
    <t>HDFC Bank Ltd (22-Mar-2024) **@</t>
  </si>
  <si>
    <t>INE040A14268</t>
  </si>
  <si>
    <t>5.63% GOI 2026 (12-Apr-2026)</t>
  </si>
  <si>
    <t>IN0020210012</t>
  </si>
  <si>
    <t>5.15% GOI 2025 (09-Nov-2025)</t>
  </si>
  <si>
    <t>IN0020200278</t>
  </si>
  <si>
    <t>IN0020230010</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</si>
  <si>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</si>
  <si>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</si>
  <si>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</si>
  <si>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</si>
  <si>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</si>
  <si>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</si>
  <si>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</si>
  <si>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</si>
  <si>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Bajaj Auto Ltd</t>
  </si>
  <si>
    <t>INE917I01010</t>
  </si>
  <si>
    <t>Asian Paints Ltd</t>
  </si>
  <si>
    <t>INE021A01026</t>
  </si>
  <si>
    <t>Dr. Reddy's Laboratories Ltd</t>
  </si>
  <si>
    <t>INE089A01023</t>
  </si>
  <si>
    <t>Kotak Mahindra Bank Ltd</t>
  </si>
  <si>
    <t>INE237A01028</t>
  </si>
  <si>
    <t>Hindustan Petroleum Corporation Ltd</t>
  </si>
  <si>
    <t>INE094A01015</t>
  </si>
  <si>
    <t>The India Cements Ltd</t>
  </si>
  <si>
    <t>INE383A01012</t>
  </si>
  <si>
    <t>Ambuja Cements Ltd</t>
  </si>
  <si>
    <t>INE079A01024</t>
  </si>
  <si>
    <t>Havells India Ltd</t>
  </si>
  <si>
    <t>INE176B01034</t>
  </si>
  <si>
    <t>Lupin Ltd</t>
  </si>
  <si>
    <t>INE326A01037</t>
  </si>
  <si>
    <t>Trent Ltd</t>
  </si>
  <si>
    <t>INE849A01020</t>
  </si>
  <si>
    <t>Titan Co Ltd</t>
  </si>
  <si>
    <t>INE280A01028</t>
  </si>
  <si>
    <t>Power Grid Corporation of India Ltd</t>
  </si>
  <si>
    <t>INE752E01010</t>
  </si>
  <si>
    <t>Indian Oil Corporation Ltd</t>
  </si>
  <si>
    <t>INE242A01010</t>
  </si>
  <si>
    <t>Tata Power Co Ltd</t>
  </si>
  <si>
    <t>INE245A01021</t>
  </si>
  <si>
    <t>ACC Ltd</t>
  </si>
  <si>
    <t>INE012A01025</t>
  </si>
  <si>
    <t>Amber Enterprises India Ltd</t>
  </si>
  <si>
    <t>INE371P01015</t>
  </si>
  <si>
    <t>Alkem Laboratories Ltd</t>
  </si>
  <si>
    <t>INE540L01014</t>
  </si>
  <si>
    <t>IN002023Y284</t>
  </si>
  <si>
    <t>Margin on Derivatives</t>
  </si>
  <si>
    <t xml:space="preserve">c) Total outstanding position (as at October 31, 2023) in Derivative Instruments (Gross Notional) </t>
  </si>
  <si>
    <t>Rs. 12,746.09 Lacs</t>
  </si>
  <si>
    <t xml:space="preserve">d) Outstanding derivative exposure as % to net assets </t>
  </si>
  <si>
    <t>e) Portfolio Turnover Ratio during the Half - year 31-Oct-2023</t>
  </si>
  <si>
    <t>f) Residual maturity / Average Maturity as on 31-Oct-2023</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</si>
  <si>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</si>
  <si>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</si>
  <si>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</si>
  <si>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</si>
  <si>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</si>
  <si>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</si>
  <si>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</si>
  <si>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</si>
  <si>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</si>
  <si>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</si>
  <si>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</si>
  <si>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c) Portfolio Turnover Ratio during the Half - year 31-Oct-2023</t>
  </si>
  <si>
    <t>d) Residual maturity / Average Maturity as on 31-Oct-2023</t>
  </si>
  <si>
    <t xml:space="preserve">e) During the month additional instances of fair valuation/deviation from valuation price provided by the valuation agencies </t>
  </si>
  <si>
    <t>b) Index Futures</t>
  </si>
  <si>
    <t>Union Bank of India (14-Feb-2024) **</t>
  </si>
  <si>
    <t>INE692A16FX5</t>
  </si>
  <si>
    <t>L&amp;T Finance Ltd (19-Dec-2023)@</t>
  </si>
  <si>
    <t>INE027E14NZ0</t>
  </si>
  <si>
    <t>Rs. 22,989.84 Lacs</t>
  </si>
  <si>
    <t>Coal India Ltd</t>
  </si>
  <si>
    <t>INE522F01014</t>
  </si>
  <si>
    <t>Consumable Fuels</t>
  </si>
  <si>
    <t>Tata Motors Ltd DVR</t>
  </si>
  <si>
    <t>IN9155A01020</t>
  </si>
  <si>
    <t>ITC Ltd</t>
  </si>
  <si>
    <t>INE154A01025</t>
  </si>
  <si>
    <t>Emami Ltd</t>
  </si>
  <si>
    <t>INE548C01032</t>
  </si>
  <si>
    <t>Personal Products</t>
  </si>
  <si>
    <t>Grasim Industries Ltd</t>
  </si>
  <si>
    <t>INE047A01021</t>
  </si>
  <si>
    <t>City Union Bank Ltd</t>
  </si>
  <si>
    <t>INE491A01021</t>
  </si>
  <si>
    <t>Castrol India Ltd</t>
  </si>
  <si>
    <t>INE172A01027</t>
  </si>
  <si>
    <t>Gujarat State Petronet Ltd</t>
  </si>
  <si>
    <t>INE246F01010</t>
  </si>
  <si>
    <t>Hindalco Industries Ltd</t>
  </si>
  <si>
    <t>INE038A01020</t>
  </si>
  <si>
    <t>Non - Ferrous Metals</t>
  </si>
  <si>
    <t>Restaurant Brands Asia Ltd</t>
  </si>
  <si>
    <t>INE07T201019</t>
  </si>
  <si>
    <t>Akzo Nobel India Ltd</t>
  </si>
  <si>
    <t>INE133A01011</t>
  </si>
  <si>
    <t>Aditya Birla Fashion and Retail Ltd</t>
  </si>
  <si>
    <t>INE647O01011</t>
  </si>
  <si>
    <t>Rallis India Ltd</t>
  </si>
  <si>
    <t>INE613A01020</t>
  </si>
  <si>
    <t>Fertilizers &amp; Agrochemicals</t>
  </si>
  <si>
    <t>TVS Holdings Ltd</t>
  </si>
  <si>
    <t>INE105A01035</t>
  </si>
  <si>
    <t>Auto Components</t>
  </si>
  <si>
    <t>INE0Q3R01026</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</si>
  <si>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</si>
  <si>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</si>
  <si>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</si>
  <si>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</si>
  <si>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</si>
  <si>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</si>
  <si>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</si>
  <si>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</si>
  <si>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</si>
  <si>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</si>
  <si>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</si>
  <si>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Petronet LNG Ltd</t>
  </si>
  <si>
    <t>INE347G01014</t>
  </si>
  <si>
    <t>Colgate Palmolive (India) Ltd</t>
  </si>
  <si>
    <t>INE259A01022</t>
  </si>
  <si>
    <t>360 One Wam Ltd</t>
  </si>
  <si>
    <t>INE466L01038</t>
  </si>
  <si>
    <t>Chambal Fertilizers &amp; Chemicals Ltd</t>
  </si>
  <si>
    <t>INE085A01013</t>
  </si>
  <si>
    <t>CESC Ltd</t>
  </si>
  <si>
    <t>INE486A01021</t>
  </si>
  <si>
    <t>Finolex Industries Ltd</t>
  </si>
  <si>
    <t>INE183A01024</t>
  </si>
  <si>
    <t>Embassy Office Parks REIT</t>
  </si>
  <si>
    <t>INE041025011</t>
  </si>
  <si>
    <t>Unilever PLC, (ADR)</t>
  </si>
  <si>
    <t>US9047677045</t>
  </si>
  <si>
    <t>Food Products</t>
  </si>
  <si>
    <t>Mediatek Inc</t>
  </si>
  <si>
    <t>TW0002454006</t>
  </si>
  <si>
    <t>IT - Hardware</t>
  </si>
  <si>
    <t>Novatek Microelectronics Corp. Ltd</t>
  </si>
  <si>
    <t>TW0003034005</t>
  </si>
  <si>
    <t>Xtep International Holdings Ltd</t>
  </si>
  <si>
    <t>KYG982771092</t>
  </si>
  <si>
    <t>Primax Electronics Ltd</t>
  </si>
  <si>
    <t>TW0004915004</t>
  </si>
  <si>
    <t>Fila Holdings Corp</t>
  </si>
  <si>
    <t>KR7081660003</t>
  </si>
  <si>
    <t>Thai Beverage Pcl</t>
  </si>
  <si>
    <t>TH0902010014</t>
  </si>
  <si>
    <t>SK Telecom Co Ltd</t>
  </si>
  <si>
    <t>KR7017670001</t>
  </si>
  <si>
    <t>Hyundai Motor Co Ltd</t>
  </si>
  <si>
    <t>KR7005380001</t>
  </si>
  <si>
    <t>Health &amp; Happiness H&amp;H International Holdings Ltd</t>
  </si>
  <si>
    <t>KYG4387E1070</t>
  </si>
  <si>
    <t>Xinyi Solar Holdings Ltd</t>
  </si>
  <si>
    <t>KYG9829N1025</t>
  </si>
  <si>
    <t>Industrial Manufacturing</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</si>
  <si>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</si>
  <si>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</si>
  <si>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</si>
  <si>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</si>
  <si>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</si>
  <si>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</si>
  <si>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</si>
  <si>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</si>
  <si>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</si>
  <si>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</si>
  <si>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CE Info Systems Ltd</t>
  </si>
  <si>
    <t>INE0BV301023</t>
  </si>
  <si>
    <t>Indiamart Intermesh Ltd</t>
  </si>
  <si>
    <t>INE933S01016</t>
  </si>
  <si>
    <t>Mphasis Ltd</t>
  </si>
  <si>
    <t>INE356A01018</t>
  </si>
  <si>
    <t>Rategain Travel Technologies Ltd</t>
  </si>
  <si>
    <t>INE0CLI01024</t>
  </si>
  <si>
    <t>Coforge Ltd</t>
  </si>
  <si>
    <t>INE591G01017</t>
  </si>
  <si>
    <t>Intellect Design Arena Ltd</t>
  </si>
  <si>
    <t>INE306R01017</t>
  </si>
  <si>
    <t>Info Edge (India) Ltd</t>
  </si>
  <si>
    <t>INE663F01024</t>
  </si>
  <si>
    <t>Firstsource Solutions Ltd</t>
  </si>
  <si>
    <t>INE684F01012</t>
  </si>
  <si>
    <t>One 97 Communications Ltd</t>
  </si>
  <si>
    <t>INE982J01020</t>
  </si>
  <si>
    <t>FSN E-Commerce Ventures Ltd</t>
  </si>
  <si>
    <t>INE388Y01029</t>
  </si>
  <si>
    <t>Persistent Systems Ltd</t>
  </si>
  <si>
    <t>INE262H01013</t>
  </si>
  <si>
    <t>Netweb Technologies India Ltd</t>
  </si>
  <si>
    <t>INE0NT901020</t>
  </si>
  <si>
    <t>Tracxn Technologies Ltd</t>
  </si>
  <si>
    <t>INE0HMF01019</t>
  </si>
  <si>
    <t>Xelpmoc Design and Tech Ltd</t>
  </si>
  <si>
    <t>INE01P501012</t>
  </si>
  <si>
    <t>Amazon.com INC</t>
  </si>
  <si>
    <t>US0231351067</t>
  </si>
  <si>
    <t>Freshworks Inc</t>
  </si>
  <si>
    <t>US3580541049</t>
  </si>
  <si>
    <t>Meta Platforms Inc</t>
  </si>
  <si>
    <t>US30303M1027</t>
  </si>
  <si>
    <t>Microsoft Corp</t>
  </si>
  <si>
    <t>US5949181045</t>
  </si>
  <si>
    <t>Apple Inc</t>
  </si>
  <si>
    <t>US0378331005</t>
  </si>
  <si>
    <t>Alphabet Inc</t>
  </si>
  <si>
    <t>US02079K3059</t>
  </si>
  <si>
    <t>Alibaba Group Holding Ltd</t>
  </si>
  <si>
    <t>KYG017191142</t>
  </si>
  <si>
    <t>Tencent Holdings Ltd</t>
  </si>
  <si>
    <t>KYG875721634</t>
  </si>
  <si>
    <t>Zoom Video Communications Inc</t>
  </si>
  <si>
    <t>US98980L1017</t>
  </si>
  <si>
    <t>LG Chem Ltd</t>
  </si>
  <si>
    <t>KR7051910008</t>
  </si>
  <si>
    <t>Chemicals &amp; Petrochemicals</t>
  </si>
  <si>
    <t>Samsung Sdi Co Ltd</t>
  </si>
  <si>
    <t>KR7006400006</t>
  </si>
  <si>
    <t>Franklin Technology Fund, Class I (Acc)</t>
  </si>
  <si>
    <t>LU0626261944</t>
  </si>
  <si>
    <t>Equitas Small Finance Bank Ltd</t>
  </si>
  <si>
    <t>INE063P01018</t>
  </si>
  <si>
    <t>Brigade Enterprises Ltd</t>
  </si>
  <si>
    <t>INE791I01019</t>
  </si>
  <si>
    <t>Realty</t>
  </si>
  <si>
    <t>Kalyan Jewellers India Ltd</t>
  </si>
  <si>
    <t>INE303R01014</t>
  </si>
  <si>
    <t>Deepak Nitrite Ltd</t>
  </si>
  <si>
    <t>INE288B01029</t>
  </si>
  <si>
    <t>KPIT Technologies Ltd</t>
  </si>
  <si>
    <t>INE04I401011</t>
  </si>
  <si>
    <t>Karur Vysya Bank Ltd</t>
  </si>
  <si>
    <t>INE036D01028</t>
  </si>
  <si>
    <t>Multi Commodity Exchange Of India Ltd</t>
  </si>
  <si>
    <t>INE745G01035</t>
  </si>
  <si>
    <t>Capital Markets</t>
  </si>
  <si>
    <t>J.B. Chemicals &amp; Pharmaceuticals Ltd</t>
  </si>
  <si>
    <t>INE572A01036</t>
  </si>
  <si>
    <t>Carborundum Universal Ltd</t>
  </si>
  <si>
    <t>INE120A01034</t>
  </si>
  <si>
    <t>Syrma SGS Technology Ltd</t>
  </si>
  <si>
    <t>INE0DYJ01015</t>
  </si>
  <si>
    <t>CCL Products (India) Ltd</t>
  </si>
  <si>
    <t>INE421D01022</t>
  </si>
  <si>
    <t>K.P.R. Mill Ltd</t>
  </si>
  <si>
    <t>INE930H01031</t>
  </si>
  <si>
    <t>Textiles &amp; Apparels</t>
  </si>
  <si>
    <t>Cyient Ltd</t>
  </si>
  <si>
    <t>INE136B01020</t>
  </si>
  <si>
    <t>Ahluwalia Contracts (India) Ltd</t>
  </si>
  <si>
    <t>INE758C01029</t>
  </si>
  <si>
    <t>Tube Investments of India Ltd</t>
  </si>
  <si>
    <t>INE974X01010</t>
  </si>
  <si>
    <t>Ion Exchange (India) Ltd</t>
  </si>
  <si>
    <t>INE570A01022</t>
  </si>
  <si>
    <t>Sobha Ltd</t>
  </si>
  <si>
    <t>INE671H01015</t>
  </si>
  <si>
    <t>Blue Star Ltd</t>
  </si>
  <si>
    <t>INE472A01039</t>
  </si>
  <si>
    <t>KNR Constructions Ltd</t>
  </si>
  <si>
    <t>INE634I01029</t>
  </si>
  <si>
    <t>Finolex Cables Ltd</t>
  </si>
  <si>
    <t>INE235A01022</t>
  </si>
  <si>
    <t>DCB Bank Ltd</t>
  </si>
  <si>
    <t>INE503A01015</t>
  </si>
  <si>
    <t>Chemplast Sanmar Ltd</t>
  </si>
  <si>
    <t>INE488A01050</t>
  </si>
  <si>
    <t>Mrs Bectors Food Specialities Ltd</t>
  </si>
  <si>
    <t>INE495P01012</t>
  </si>
  <si>
    <t>Cholamandalam Financial Holdings Ltd</t>
  </si>
  <si>
    <t>INE149A01033</t>
  </si>
  <si>
    <t>Exide Industries Ltd</t>
  </si>
  <si>
    <t>INE302A01020</t>
  </si>
  <si>
    <t>Lemon Tree Hotels Ltd</t>
  </si>
  <si>
    <t>INE970X01018</t>
  </si>
  <si>
    <t>Techno Electric &amp; Engineering Co Ltd</t>
  </si>
  <si>
    <t>INE285K01026</t>
  </si>
  <si>
    <t>Gateway Distriparks Ltd</t>
  </si>
  <si>
    <t>INE079J01017</t>
  </si>
  <si>
    <t>Nesco Ltd</t>
  </si>
  <si>
    <t>INE317F01035</t>
  </si>
  <si>
    <t>Praj Industries Ltd</t>
  </si>
  <si>
    <t>INE074A01025</t>
  </si>
  <si>
    <t>Data Patterns India Ltd</t>
  </si>
  <si>
    <t>INE0IX101010</t>
  </si>
  <si>
    <t>Quess Corp Ltd</t>
  </si>
  <si>
    <t>INE615P01015</t>
  </si>
  <si>
    <t>GHCL Ltd</t>
  </si>
  <si>
    <t>INE539A01019</t>
  </si>
  <si>
    <t>Ujjivan Small Finance Bank Ltd</t>
  </si>
  <si>
    <t>INE551W01018</t>
  </si>
  <si>
    <t>Aster DM Healthcare Ltd</t>
  </si>
  <si>
    <t>INE914M01019</t>
  </si>
  <si>
    <t>V.I.P. Industries Ltd</t>
  </si>
  <si>
    <t>INE054A01027</t>
  </si>
  <si>
    <t>MTAR Technologies Ltd</t>
  </si>
  <si>
    <t>INE864I01014</t>
  </si>
  <si>
    <t>S J S Enterprises Ltd</t>
  </si>
  <si>
    <t>INE284S01014</t>
  </si>
  <si>
    <t>TTK Prestige Ltd</t>
  </si>
  <si>
    <t>INE690A01028</t>
  </si>
  <si>
    <t>Tega Industries Ltd</t>
  </si>
  <si>
    <t>INE011K01018</t>
  </si>
  <si>
    <t>Elecon Engineering Co Ltd</t>
  </si>
  <si>
    <t>INE205B01023</t>
  </si>
  <si>
    <t>TV Today Network Ltd</t>
  </si>
  <si>
    <t>INE038F01029</t>
  </si>
  <si>
    <t>Entertainment</t>
  </si>
  <si>
    <t>Kirloskar Pneumatic Co Ltd</t>
  </si>
  <si>
    <t>INE811A01020</t>
  </si>
  <si>
    <t>Gulf Oil Lubricants India Ltd</t>
  </si>
  <si>
    <t>INE635Q01029</t>
  </si>
  <si>
    <t>Apollo Pipes Ltd</t>
  </si>
  <si>
    <t>INE126J01016</t>
  </si>
  <si>
    <t>Indoco Remedies Ltd</t>
  </si>
  <si>
    <t>INE873D01024</t>
  </si>
  <si>
    <t>M M Forgings Ltd</t>
  </si>
  <si>
    <t>INE227C01017</t>
  </si>
  <si>
    <t>Anand Rathi Wealth Ltd</t>
  </si>
  <si>
    <t>INE463V01026</t>
  </si>
  <si>
    <t>Vishnu Chemicals Ltd</t>
  </si>
  <si>
    <t>INE270I01022</t>
  </si>
  <si>
    <t>Hitachi Energy India Ltd</t>
  </si>
  <si>
    <t>INE07Y701011</t>
  </si>
  <si>
    <t>Electrical Equipment</t>
  </si>
  <si>
    <t>Updater Services Ltd</t>
  </si>
  <si>
    <t>INE851I01011</t>
  </si>
  <si>
    <t>NCC Ltd</t>
  </si>
  <si>
    <t>INE868B01028</t>
  </si>
  <si>
    <t>TVS Supply Chain Solutions Ltd</t>
  </si>
  <si>
    <t>INE395N01027</t>
  </si>
  <si>
    <t>Concord Biotech Ltd</t>
  </si>
  <si>
    <t>INE338H01029</t>
  </si>
  <si>
    <t>Symphony Ltd</t>
  </si>
  <si>
    <t>INE225D01027</t>
  </si>
  <si>
    <t>Global Health Ltd</t>
  </si>
  <si>
    <t>INE474Q01031</t>
  </si>
  <si>
    <t>INE919I04010</t>
  </si>
  <si>
    <t>Kirloskar Brothers Ltd</t>
  </si>
  <si>
    <t>INE732A01036</t>
  </si>
  <si>
    <t>R R Kabel Ltd</t>
  </si>
  <si>
    <t>INE777K01022</t>
  </si>
  <si>
    <t>S P Apparels Ltd</t>
  </si>
  <si>
    <t>INE212I01016</t>
  </si>
  <si>
    <t>SBFC Finance Ltd</t>
  </si>
  <si>
    <t>INE423Y01016</t>
  </si>
  <si>
    <t>Campus Activewear Ltd</t>
  </si>
  <si>
    <t>INE278Y01022</t>
  </si>
  <si>
    <t>Titagarh Railsystems Ltd</t>
  </si>
  <si>
    <t>INE615H01020</t>
  </si>
  <si>
    <t>IN002022Z325</t>
  </si>
  <si>
    <t>Federal Bank Ltd</t>
  </si>
  <si>
    <t>INE171A01029</t>
  </si>
  <si>
    <t>Sundram Fasteners Ltd</t>
  </si>
  <si>
    <t>INE387A01021</t>
  </si>
  <si>
    <t>Coromandel International Ltd</t>
  </si>
  <si>
    <t>INE169A01031</t>
  </si>
  <si>
    <t>Prestige Estates Projects Ltd</t>
  </si>
  <si>
    <t>INE811K01011</t>
  </si>
  <si>
    <t>REC Ltd</t>
  </si>
  <si>
    <t>INE020B01018</t>
  </si>
  <si>
    <t>Apollo Tyres Ltd</t>
  </si>
  <si>
    <t>INE438A01022</t>
  </si>
  <si>
    <t>Max Financial Services Ltd</t>
  </si>
  <si>
    <t>INE180A01020</t>
  </si>
  <si>
    <t>Cummins India Ltd</t>
  </si>
  <si>
    <t>INE298A01020</t>
  </si>
  <si>
    <t>IPCA Laboratories Ltd</t>
  </si>
  <si>
    <t>INE571A01038</t>
  </si>
  <si>
    <t>CG Power and Industrial Solutions Ltd</t>
  </si>
  <si>
    <t>INE067A01029</t>
  </si>
  <si>
    <t>J.K. Cement Ltd</t>
  </si>
  <si>
    <t>INE823G01014</t>
  </si>
  <si>
    <t>Max Healthcare Institute Ltd</t>
  </si>
  <si>
    <t>INE027H01010</t>
  </si>
  <si>
    <t>Oberoi Realty Ltd</t>
  </si>
  <si>
    <t>INE093I01010</t>
  </si>
  <si>
    <t>The Ramco Cements Ltd</t>
  </si>
  <si>
    <t>INE331A01037</t>
  </si>
  <si>
    <t>Indian Hotels Co Ltd</t>
  </si>
  <si>
    <t>INE053A01029</t>
  </si>
  <si>
    <t>Escorts Kubota Ltd</t>
  </si>
  <si>
    <t>INE042A01014</t>
  </si>
  <si>
    <t>Agricultural, Commercial &amp; Construction Vehicles</t>
  </si>
  <si>
    <t>APL Apollo Tubes Ltd</t>
  </si>
  <si>
    <t>INE702C01027</t>
  </si>
  <si>
    <t>Mahindra &amp; Mahindra Financial Services Ltd</t>
  </si>
  <si>
    <t>INE774D01024</t>
  </si>
  <si>
    <t>Abbott India Ltd</t>
  </si>
  <si>
    <t>INE358A01014</t>
  </si>
  <si>
    <t>Page Industries Ltd</t>
  </si>
  <si>
    <t>INE761H01022</t>
  </si>
  <si>
    <t>United Breweries Ltd</t>
  </si>
  <si>
    <t>INE686F01025</t>
  </si>
  <si>
    <t>Motherson Sumi Wiring India Ltd</t>
  </si>
  <si>
    <t>INE0FS801015</t>
  </si>
  <si>
    <t>Phoenix Mills Ltd</t>
  </si>
  <si>
    <t>INE211B01039</t>
  </si>
  <si>
    <t>Dixon Technologies (India) Ltd</t>
  </si>
  <si>
    <t>INE935N01020</t>
  </si>
  <si>
    <t>Ajanta Pharma Ltd</t>
  </si>
  <si>
    <t>INE031B01049</t>
  </si>
  <si>
    <t>Laurus Labs Ltd</t>
  </si>
  <si>
    <t>INE947Q01028</t>
  </si>
  <si>
    <t>PI Industries Ltd</t>
  </si>
  <si>
    <t>INE603J01030</t>
  </si>
  <si>
    <t>Whirlpool Of India Ltd</t>
  </si>
  <si>
    <t>INE716A01013</t>
  </si>
  <si>
    <t>L&amp;T Finance Holdings Ltd</t>
  </si>
  <si>
    <t>INE498L01015</t>
  </si>
  <si>
    <t>Bharat Forge Ltd</t>
  </si>
  <si>
    <t>INE465A01025</t>
  </si>
  <si>
    <t>Kajaria Ceramics Ltd</t>
  </si>
  <si>
    <t>INE217B01036</t>
  </si>
  <si>
    <t>Indraprastha Gas Ltd</t>
  </si>
  <si>
    <t>INE203G01027</t>
  </si>
  <si>
    <t>Devyani International Ltd</t>
  </si>
  <si>
    <t>INE872J01023</t>
  </si>
  <si>
    <t>Ashok Leyland Ltd</t>
  </si>
  <si>
    <t>INE208A01029</t>
  </si>
  <si>
    <t>Endurance Technologies Ltd</t>
  </si>
  <si>
    <t>INE913H01037</t>
  </si>
  <si>
    <t>Honeywell Automation India Ltd</t>
  </si>
  <si>
    <t>INE671A01010</t>
  </si>
  <si>
    <t>EPL Ltd</t>
  </si>
  <si>
    <t>INE255A01020</t>
  </si>
  <si>
    <t>Kansai Nerolac Paints Ltd</t>
  </si>
  <si>
    <t>INE531A01024</t>
  </si>
  <si>
    <t>SKF India Ltd</t>
  </si>
  <si>
    <t>INE640A01023</t>
  </si>
  <si>
    <t>TVS Motor Co Ltd</t>
  </si>
  <si>
    <t>INE494B01023</t>
  </si>
  <si>
    <t>Piramal Pharma Ltd</t>
  </si>
  <si>
    <t>INE0DK501011</t>
  </si>
  <si>
    <t>Bosch Ltd</t>
  </si>
  <si>
    <t>INE323A01026</t>
  </si>
  <si>
    <t>Somany Ceramics Ltd</t>
  </si>
  <si>
    <t>INE355A01028</t>
  </si>
  <si>
    <t>Ganesha Ecosphere Ltd</t>
  </si>
  <si>
    <t>INE845D01014</t>
  </si>
  <si>
    <t>Avalon Technologies Ltd</t>
  </si>
  <si>
    <t>INE0LCL01028</t>
  </si>
  <si>
    <t>Chennai Interactive Business Services Pvt Ltd ** ^^</t>
  </si>
  <si>
    <t>Analog Devices Inc</t>
  </si>
  <si>
    <t>US0326541051</t>
  </si>
  <si>
    <t>Cipla Ltd</t>
  </si>
  <si>
    <t>INE059A01026</t>
  </si>
  <si>
    <t>KEI Industries Ltd</t>
  </si>
  <si>
    <t>INE878B01027</t>
  </si>
  <si>
    <t>Samvardhana Motherson International Ltd</t>
  </si>
  <si>
    <t>INE775A01035</t>
  </si>
  <si>
    <t>HDFC Life Insurance Co Ltd</t>
  </si>
  <si>
    <t>INE795G01014</t>
  </si>
  <si>
    <t>Interglobe Aviation Ltd</t>
  </si>
  <si>
    <t>INE646L01027</t>
  </si>
  <si>
    <t>Quantum Information Systems ** ^^</t>
  </si>
  <si>
    <t>LIC Housing Finance Ltd</t>
  </si>
  <si>
    <t>INE115A01026</t>
  </si>
  <si>
    <t>Godrej Consumer Products Ltd</t>
  </si>
  <si>
    <t>INE102D01028</t>
  </si>
  <si>
    <t>Zee Entertainment Enterprises Ltd</t>
  </si>
  <si>
    <t>INE256A01028</t>
  </si>
  <si>
    <t>Delhivery Ltd</t>
  </si>
  <si>
    <t>INE148O01028</t>
  </si>
  <si>
    <t>SBI Life Insurance Co Ltd</t>
  </si>
  <si>
    <t>INE123W01016</t>
  </si>
  <si>
    <t>JSW Infrastructure Ltd</t>
  </si>
  <si>
    <t>INE880J01026</t>
  </si>
  <si>
    <t>Transport Infrastructure</t>
  </si>
  <si>
    <t>AU Small Finance Bank Ltd</t>
  </si>
  <si>
    <t>INE949L01017</t>
  </si>
  <si>
    <t>Eicher Motors Ltd</t>
  </si>
  <si>
    <t>INE066A01021</t>
  </si>
  <si>
    <t>Apollo Hospitals Enterprise Ltd</t>
  </si>
  <si>
    <t>INE437A01024</t>
  </si>
  <si>
    <t>Dalmia Bharat Ltd</t>
  </si>
  <si>
    <t>INE00R701025</t>
  </si>
  <si>
    <t>ICICI Lombard General Insurance Co Ltd</t>
  </si>
  <si>
    <t>INE765G01017</t>
  </si>
  <si>
    <t>Dabur India Ltd</t>
  </si>
  <si>
    <t>INE016A01026</t>
  </si>
  <si>
    <t>Torrent Pharmaceuticals Ltd</t>
  </si>
  <si>
    <t>INE685A01028</t>
  </si>
  <si>
    <t>NRB Bearings Ltd</t>
  </si>
  <si>
    <t>INE349A01021</t>
  </si>
  <si>
    <t>ITD Cementation India Ltd</t>
  </si>
  <si>
    <t>INE686A01026</t>
  </si>
  <si>
    <t>Tata Consumer Products Ltd</t>
  </si>
  <si>
    <t>INE192A01025</t>
  </si>
  <si>
    <t>Taiwan Semiconductor Manufacturing Co. Ltd</t>
  </si>
  <si>
    <t>TW0002330008</t>
  </si>
  <si>
    <t>Samsung Electronics Co. Ltd</t>
  </si>
  <si>
    <t>KR7005930003</t>
  </si>
  <si>
    <t>AIA Group Ltd</t>
  </si>
  <si>
    <t>HK0000069689</t>
  </si>
  <si>
    <t>Bank Central Asia Tbk Pt</t>
  </si>
  <si>
    <t>ID1000109507</t>
  </si>
  <si>
    <t>Budweiser Brewing Co APAC Ltd</t>
  </si>
  <si>
    <t>KYG1674K1013</t>
  </si>
  <si>
    <t>DBS Group Holdings Ltd</t>
  </si>
  <si>
    <t>SG1L01001701</t>
  </si>
  <si>
    <t>Meituan</t>
  </si>
  <si>
    <t>KYG596691041</t>
  </si>
  <si>
    <t>SK Hynix Inc</t>
  </si>
  <si>
    <t>KR7000660001</t>
  </si>
  <si>
    <t>Midea Group Co Ltd</t>
  </si>
  <si>
    <t>CNE100001QQ5</t>
  </si>
  <si>
    <t>Sumber Alfaria Trijaya Tbk PT</t>
  </si>
  <si>
    <t>ID1000128705</t>
  </si>
  <si>
    <t>Techtronic Industries Co. Ltd</t>
  </si>
  <si>
    <t>HK0669013440</t>
  </si>
  <si>
    <t>Weichai Power Co Ltd</t>
  </si>
  <si>
    <t>CNE1000004L9</t>
  </si>
  <si>
    <t>SM Investments Corp</t>
  </si>
  <si>
    <t>PHY806761029</t>
  </si>
  <si>
    <t>Wuxi Biologics Cayman Inc</t>
  </si>
  <si>
    <t>KYG970081173</t>
  </si>
  <si>
    <t>Hong Kong Exchanges And Clearing Ltd</t>
  </si>
  <si>
    <t>HK0388045442</t>
  </si>
  <si>
    <t>China Mengniu Dairy Co. Ltd</t>
  </si>
  <si>
    <t>KYG210961051</t>
  </si>
  <si>
    <t>Agricultural Food &amp; other Products</t>
  </si>
  <si>
    <t>Yum China Holdings INC</t>
  </si>
  <si>
    <t>US98850P1093</t>
  </si>
  <si>
    <t>China Merchants Bank Co Ltd</t>
  </si>
  <si>
    <t>CNE1000002M1</t>
  </si>
  <si>
    <t>Ping An Insurance (Group) Co. Of China Ltd, H</t>
  </si>
  <si>
    <t>CNE1000003X6</t>
  </si>
  <si>
    <t>JD.Com Inc</t>
  </si>
  <si>
    <t>KYG8208B1014</t>
  </si>
  <si>
    <t>Semen Indonesia (Persero) Tbk PT</t>
  </si>
  <si>
    <t>ID1000106800</t>
  </si>
  <si>
    <t>China Resources Land Ltd</t>
  </si>
  <si>
    <t>KYG2108Y1052</t>
  </si>
  <si>
    <t>Shenzhen Inovance Technology Co Ltd</t>
  </si>
  <si>
    <t>CNE100000V46</t>
  </si>
  <si>
    <t>Minor International Pcl, Fgn.</t>
  </si>
  <si>
    <t>TH0128B10Z17</t>
  </si>
  <si>
    <t>Sea Ltd (ADR)</t>
  </si>
  <si>
    <t>US81141R1005</t>
  </si>
  <si>
    <t>Longi Green Energy Technology Co Ltd</t>
  </si>
  <si>
    <t>CNE100001FR6</t>
  </si>
  <si>
    <t>Bangkok Dusit Medical Services Pcl</t>
  </si>
  <si>
    <t>TH0264A10Z12</t>
  </si>
  <si>
    <t>SF Holding Co Ltd</t>
  </si>
  <si>
    <t>CNE100000L63</t>
  </si>
  <si>
    <t>Beijing Oriental Yuhong Waterproof Technology Co Ltd</t>
  </si>
  <si>
    <t>CNE100000CS3</t>
  </si>
  <si>
    <t>L&amp;F Co Ltd</t>
  </si>
  <si>
    <t>KR7066970005</t>
  </si>
  <si>
    <t>Bajaj Finance Ltd</t>
  </si>
  <si>
    <t>INE296A01024</t>
  </si>
  <si>
    <t>Nestle India Ltd</t>
  </si>
  <si>
    <t>INE239A01016</t>
  </si>
  <si>
    <t>Bajaj Finserv Ltd</t>
  </si>
  <si>
    <t>INE918I01026</t>
  </si>
  <si>
    <t>Adani Enterprises Ltd</t>
  </si>
  <si>
    <t>INE423A01024</t>
  </si>
  <si>
    <t>Metals &amp; Minerals Trading</t>
  </si>
  <si>
    <t>JSW Steel Ltd</t>
  </si>
  <si>
    <t>INE019A01038</t>
  </si>
  <si>
    <t>Adani Ports and Special Economic Zone Ltd</t>
  </si>
  <si>
    <t>INE742F01042</t>
  </si>
  <si>
    <t>Wipro Ltd</t>
  </si>
  <si>
    <t>INE075A01022</t>
  </si>
  <si>
    <t>Britannia Industries Ltd</t>
  </si>
  <si>
    <t>INE216A01030</t>
  </si>
  <si>
    <t>Ltimindtree Ltd</t>
  </si>
  <si>
    <t>INE214T01019</t>
  </si>
  <si>
    <t>Divi's Laboratories Ltd</t>
  </si>
  <si>
    <t>INE361B01024</t>
  </si>
  <si>
    <t>Hero MotoCorp Ltd</t>
  </si>
  <si>
    <t>INE158A01026</t>
  </si>
  <si>
    <t>Bharat Petroleum Corporation Ltd</t>
  </si>
  <si>
    <t>INE029A01011</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</si>
  <si>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</si>
  <si>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</si>
  <si>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</si>
  <si>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</si>
  <si>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</si>
  <si>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</si>
  <si>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</si>
  <si>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</si>
  <si>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</si>
  <si>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</si>
  <si>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</si>
  <si>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</si>
  <si>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</si>
  <si>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</si>
  <si>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</si>
  <si>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</si>
  <si>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</si>
  <si>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</si>
  <si>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</si>
  <si>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</si>
  <si>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</si>
  <si>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</si>
  <si>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Primary Benchmark: Nifty Equity Savings Index</t>
  </si>
  <si>
    <t>Risk level based on portfolio as on October 31, 2023</t>
  </si>
  <si>
    <t>Risk level of primary benchmark as on October 31, 2023</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</si>
  <si>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</si>
  <si>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</si>
  <si>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</si>
  <si>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</si>
  <si>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</si>
  <si>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</si>
  <si>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</si>
  <si>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 xml:space="preserve">f)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</si>
  <si>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</si>
  <si>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</si>
  <si>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</si>
  <si>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</si>
  <si>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</si>
  <si>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</si>
  <si>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</si>
  <si>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</si>
  <si>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</si>
  <si>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</si>
  <si>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</si>
  <si>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</si>
  <si>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</si>
  <si>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</si>
  <si>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</si>
  <si>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</si>
  <si>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</si>
  <si>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7.06% GOI 2028 (10-Apr-2028)</t>
  </si>
  <si>
    <t>Nifty Index Future  - 30-November-23</t>
  </si>
  <si>
    <t xml:space="preserve">d) During the month additional instances of fair valuation/deviation from valuation price provided by the valuation agencies </t>
  </si>
  <si>
    <t>91 DTB (29-Dec-2023)</t>
  </si>
  <si>
    <t>91 DTB (09-Nov-2023)</t>
  </si>
  <si>
    <t>364 DTB (09-Nov-2023)</t>
  </si>
  <si>
    <t>Music Broadcast Ltd (Non- Convertible Preference Shares)</t>
  </si>
  <si>
    <t>Franklin India Flexi Cap Fund ( Formerly known as Franklin India Equity Fund) ^</t>
  </si>
  <si>
    <t>Franklin India NSE Nifty 50 Index Fund (Formerly known as Franklin India Index Fund – NSE Nifty Plan) ^</t>
  </si>
  <si>
    <t>SBI Short Term Debt Fund Direct - Growth Plan</t>
  </si>
  <si>
    <t>ICICI Prudential Short Term Fund Direct - Growth Plan</t>
  </si>
  <si>
    <t>$$$ This scheme is under winding-up and SBI Funds Management Private Limited has been appointed as the liquidator as per the order of Hon'ble Supreme Court dated February 12, 2021.</t>
  </si>
  <si>
    <t>182 DTB (04-Apr-2024)</t>
  </si>
  <si>
    <t>Franklin India Liquid Fund</t>
  </si>
  <si>
    <t>Rating</t>
  </si>
  <si>
    <t>INE115A07NO9</t>
  </si>
  <si>
    <t>8.75% LIC Housing Finance Ltd (08-Dec-2023) **</t>
  </si>
  <si>
    <t>CARE AAA</t>
  </si>
  <si>
    <t>INE556F16AD4</t>
  </si>
  <si>
    <t>Small Industries Development Bank of India (06-Dec-2023)</t>
  </si>
  <si>
    <t>INE237A165R2</t>
  </si>
  <si>
    <t>Kotak Mahindra Bank Ltd (27-Dec-2023) **</t>
  </si>
  <si>
    <t>INE476A16WI9</t>
  </si>
  <si>
    <t>Canara Bank (21-Nov-2023) **</t>
  </si>
  <si>
    <t>INE028A16DR9</t>
  </si>
  <si>
    <t>Bank of Baroda (23-Nov-2023)</t>
  </si>
  <si>
    <t>INE562A16MD8</t>
  </si>
  <si>
    <t>Indian Bank (24-Nov-2023) **</t>
  </si>
  <si>
    <t>INE692A16GG8</t>
  </si>
  <si>
    <t>Union Bank of India (30-Nov-2023) **</t>
  </si>
  <si>
    <t>INE028A16CZ4</t>
  </si>
  <si>
    <t>Bank of Baroda (30-Nov-2023) **</t>
  </si>
  <si>
    <t>INE040A16DO1</t>
  </si>
  <si>
    <t>HDFC Bank Ltd (14-Dec-2023) **</t>
  </si>
  <si>
    <t>INE476A16UL7</t>
  </si>
  <si>
    <t>Canara Bank (15-Dec-2023) **</t>
  </si>
  <si>
    <t>INE476A16WO7</t>
  </si>
  <si>
    <t>Canara Bank (22-Dec-2023) **</t>
  </si>
  <si>
    <t>INE692A16FT3</t>
  </si>
  <si>
    <t>Union Bank of India (10-Jan-2024)</t>
  </si>
  <si>
    <t>INE028A16EA3</t>
  </si>
  <si>
    <t>Bank of Baroda (25-Jan-2024) **</t>
  </si>
  <si>
    <t>INE040A16EE0</t>
  </si>
  <si>
    <t>HDFC Bank Ltd (12-Jan-2024) **</t>
  </si>
  <si>
    <t>INE476A16VU6</t>
  </si>
  <si>
    <t>Canara Bank (14-Dec-2023) **</t>
  </si>
  <si>
    <t>INE028A16DY5</t>
  </si>
  <si>
    <t>Bank of Baroda (18-Jan-2024) **</t>
  </si>
  <si>
    <t>INE212K14155</t>
  </si>
  <si>
    <t>SBICAP Securities Ltd (24-Nov-2023) **@</t>
  </si>
  <si>
    <t>INE929O14AW0</t>
  </si>
  <si>
    <t>Reliance Retail Ventures Ltd (01-Dec-2023) **@</t>
  </si>
  <si>
    <t>INE261F14KE3</t>
  </si>
  <si>
    <t>National Bank For Agriculture &amp; Rural Development (13-Dec-2023) **@</t>
  </si>
  <si>
    <t>INE514E14RF0</t>
  </si>
  <si>
    <t>Export-Import Bank Of India (26-Dec-2023)@</t>
  </si>
  <si>
    <t>INE700G14GS6</t>
  </si>
  <si>
    <t>HDFC Securities Ltd (12-Jan-2024) **@</t>
  </si>
  <si>
    <t>INE110O14AX5</t>
  </si>
  <si>
    <t>Axis Securities Ltd (27-Dec-2023) **@</t>
  </si>
  <si>
    <t>INE028E14MJ4</t>
  </si>
  <si>
    <t>Kotak Securities Ltd (29-Dec-2023) **@</t>
  </si>
  <si>
    <t>INE692Q14AZ2</t>
  </si>
  <si>
    <t>Toyota Financial Services India Ltd (22-Nov-2023) **@</t>
  </si>
  <si>
    <t>INE824H14MW2</t>
  </si>
  <si>
    <t>Julius Baer Capital (India) Pvt Ltd (24-Jan-2024) **@</t>
  </si>
  <si>
    <t>INE556F14JF5</t>
  </si>
  <si>
    <t>Small Industries Development Bank Of India (20-Nov-2023) **@</t>
  </si>
  <si>
    <t>IN002023X211</t>
  </si>
  <si>
    <t>91 DTB (17-Nov-2023)</t>
  </si>
  <si>
    <t>IN002023X252</t>
  </si>
  <si>
    <t>91 DTB (14-Dec-2023)</t>
  </si>
  <si>
    <t>IN002023Y128</t>
  </si>
  <si>
    <t>182 DTB (21-Dec-2023)</t>
  </si>
  <si>
    <t>IN002023X187</t>
  </si>
  <si>
    <t>91 DTB (02-Nov-2023)</t>
  </si>
  <si>
    <t>IN002022Z341</t>
  </si>
  <si>
    <t>364 DTB (23-Nov-2023)</t>
  </si>
  <si>
    <t>Alternative Investment Fund #</t>
  </si>
  <si>
    <t>INF0RQ622028</t>
  </si>
  <si>
    <t>Corporate Debt Market Development Fund Class A2</t>
  </si>
  <si>
    <t>Alternative Investment Fund Units</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</si>
  <si>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</si>
  <si>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</si>
  <si>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</si>
  <si>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</si>
  <si>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</si>
  <si>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</si>
  <si>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</si>
  <si>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</si>
  <si>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</si>
  <si>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</si>
  <si>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</si>
  <si>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</si>
  <si>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</si>
  <si>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</si>
  <si>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</si>
  <si>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</si>
  <si>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b) Aggregate Distributions Declared during the Half - year ended 31-Oct-2023</t>
  </si>
  <si>
    <t>c) Residual maturity / Average Maturity as on 31-Oct-2023</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</si>
  <si>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</si>
  <si>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</si>
  <si>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</si>
  <si>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</si>
  <si>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</si>
  <si>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</si>
  <si>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</si>
  <si>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</si>
  <si>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</si>
  <si>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</si>
  <si>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</si>
  <si>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</si>
  <si>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</si>
  <si>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</si>
  <si>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INE238AD6215</t>
  </si>
  <si>
    <t>Axis Bank Ltd (06-Dec-2023)</t>
  </si>
  <si>
    <t>INE692A16FV9</t>
  </si>
  <si>
    <t>Union Bank of India (06-Feb-2024) **</t>
  </si>
  <si>
    <t>INE237A161T7</t>
  </si>
  <si>
    <t>Kotak Mahindra Bank Ltd (29-Feb-2024) **</t>
  </si>
  <si>
    <t>INE562A16LN9</t>
  </si>
  <si>
    <t>Indian Bank (05-Mar-2024)</t>
  </si>
  <si>
    <t>INE261F16710</t>
  </si>
  <si>
    <t>National Bank For Agriculture &amp; Rural Development (13-Mar-2024) **</t>
  </si>
  <si>
    <t>INE556F16AG7</t>
  </si>
  <si>
    <t>Small Industries Development Bank of India (14-Mar-2024)</t>
  </si>
  <si>
    <t>INE040A16DU8</t>
  </si>
  <si>
    <t>HDFC Bank Ltd (20-Mar-2024) **</t>
  </si>
  <si>
    <t>INE090A167Z7</t>
  </si>
  <si>
    <t>ICICI Bank Ltd (26-Mar-2024) **</t>
  </si>
  <si>
    <t>INE160A16NH0</t>
  </si>
  <si>
    <t>Punjab National Bank (07-Mar-2024) **</t>
  </si>
  <si>
    <t>INE891K14MB9</t>
  </si>
  <si>
    <t>Axis Finance Ltd (28-Feb-2024) **@</t>
  </si>
  <si>
    <t>INE692Q14AY5</t>
  </si>
  <si>
    <t>Toyota Financial Services India Ltd (07-Mar-2024) **@</t>
  </si>
  <si>
    <t>INE975F14YC3</t>
  </si>
  <si>
    <t>Kotak Mahindra Investments Ltd (15-Mar-2024) **@</t>
  </si>
  <si>
    <t>INE860H140S0</t>
  </si>
  <si>
    <t>Aditya Birla Finance Ltd (15-Dec-2023) **@</t>
  </si>
  <si>
    <t>INE916D142N5</t>
  </si>
  <si>
    <t>Kotak Mahindra Prime Ltd (21-May-2024) **@</t>
  </si>
  <si>
    <t>INE700G14GW8</t>
  </si>
  <si>
    <t>HDFC Securities Ltd (18-Jan-2024) **@</t>
  </si>
  <si>
    <t>IN002023Y177</t>
  </si>
  <si>
    <t>182 DTB (25-Jan-2024)</t>
  </si>
  <si>
    <t>IN002023Y276</t>
  </si>
  <si>
    <t>182 DTB (29-Mar-2024)</t>
  </si>
  <si>
    <t>IN002023Y227</t>
  </si>
  <si>
    <t>182 DTB (22-Feb-2024)</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</si>
  <si>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</si>
  <si>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</si>
  <si>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</si>
  <si>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</si>
  <si>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</si>
  <si>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</si>
  <si>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</si>
  <si>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</si>
  <si>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</si>
  <si>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</si>
  <si>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</si>
  <si>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</si>
  <si>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INE651J07739</t>
  </si>
  <si>
    <t>JM Financial Credit Solutions Ltd (1Y SBI MCLR + 460 Bps) (23-Jul-2024) **</t>
  </si>
  <si>
    <t>ICRA AA</t>
  </si>
  <si>
    <t>INE692Q14AW9</t>
  </si>
  <si>
    <t>Toyota Financial Services India Ltd (20-Nov-2023) **@</t>
  </si>
  <si>
    <t>INE040A14136</t>
  </si>
  <si>
    <t>HDFC Bank Ltd (28-Nov-2023) **@</t>
  </si>
  <si>
    <t>182 DTB (29-MAR-2024)</t>
  </si>
  <si>
    <t>IN0020200120</t>
  </si>
  <si>
    <t>GOI FRB 2033 (22-Sep-2033)</t>
  </si>
  <si>
    <t>IN0020210160</t>
  </si>
  <si>
    <t>GOI FRB 2028 (04-Oct-2028)</t>
  </si>
  <si>
    <t>IN0020180041</t>
  </si>
  <si>
    <t>GOI FRB 2031 (07-Dec-2031)</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</si>
  <si>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</si>
  <si>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</si>
  <si>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</si>
  <si>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</si>
  <si>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</si>
  <si>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</si>
  <si>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</si>
  <si>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INE040A08906</t>
  </si>
  <si>
    <t>7.50% HDFC Bank Ltd (08-Jan-2025) **</t>
  </si>
  <si>
    <t>INE206D08501</t>
  </si>
  <si>
    <t>7.70% Nuclear Power Corporation of India Ltd (20-Mar-2038) **</t>
  </si>
  <si>
    <t>INE557F08FH9</t>
  </si>
  <si>
    <t>6.88% National Housing Bank (21-Jan-2025) **</t>
  </si>
  <si>
    <t>INE261F08DI1</t>
  </si>
  <si>
    <t>5.23% National Bank For Agriculture &amp; Rural Development (31-Jan-2025)</t>
  </si>
  <si>
    <t>INE556F08KB4</t>
  </si>
  <si>
    <t>7.11% Small Industries Development Bank Of India (27-Feb-2026) **</t>
  </si>
  <si>
    <t>INE916DA7RY8</t>
  </si>
  <si>
    <t>7.90% Kotak Mahindra Prime Ltd (23-Dec-2024) **</t>
  </si>
  <si>
    <t>INE115A07QD5</t>
  </si>
  <si>
    <t>7.82% LIC Housing Finance Ltd (28-Nov-2025) **</t>
  </si>
  <si>
    <t>INE020B08906</t>
  </si>
  <si>
    <t>8.27% REC Ltd (06-Feb-2025) **</t>
  </si>
  <si>
    <t>INE020B08CM4</t>
  </si>
  <si>
    <t>6.99% REC Ltd (30-Sep-2024) **</t>
  </si>
  <si>
    <t>INE752E07MQ8</t>
  </si>
  <si>
    <t>8.40% Power Grid Corporation of India Ltd (27-May-2024) **</t>
  </si>
  <si>
    <t>INE213A08040</t>
  </si>
  <si>
    <t>4.50% Oil &amp; Natural Gas Corporation Ltd (09-Feb-2024)</t>
  </si>
  <si>
    <t>INE774D07VA9</t>
  </si>
  <si>
    <t>8.00% Mahindra &amp; Mahindra Financial Services Ltd (26-Jun-2025) **</t>
  </si>
  <si>
    <t>IND AAA</t>
  </si>
  <si>
    <t>INE242A08510</t>
  </si>
  <si>
    <t>5.84% Indian Oil Corporation Ltd (19-Apr-2024) **</t>
  </si>
  <si>
    <t>INE733E08213</t>
  </si>
  <si>
    <t>5.78% NTPC Ltd (29-Apr-2024) **</t>
  </si>
  <si>
    <t>INE053F07BB3</t>
  </si>
  <si>
    <t>8.25% Indian Railway Finance Corporation Ltd (28-Feb-2024) **</t>
  </si>
  <si>
    <t>INE733E08163</t>
  </si>
  <si>
    <t>5.45% NTPC Ltd (15-Oct-2025) **</t>
  </si>
  <si>
    <t>INE094A08036</t>
  </si>
  <si>
    <t>7.00% Hindustan Petroleum Corporation Ltd (14-Aug-2024) **</t>
  </si>
  <si>
    <t>INE020B08930</t>
  </si>
  <si>
    <t>8.30% REC Ltd (10-Apr-2025) **</t>
  </si>
  <si>
    <t>INE134E08KH0</t>
  </si>
  <si>
    <t>7.42% Power Finance Corporation Ltd (19-Nov-2024) **</t>
  </si>
  <si>
    <t>INE134E08JY7</t>
  </si>
  <si>
    <t>9.25% Power Finance Corporation Ltd (25-Sep-2024) **</t>
  </si>
  <si>
    <t>IN002022Z499</t>
  </si>
  <si>
    <t>364 DTB (07-Mar-2024)</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</si>
  <si>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</si>
  <si>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</si>
  <si>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</si>
  <si>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</si>
  <si>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</si>
  <si>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</si>
  <si>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</si>
  <si>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</si>
  <si>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</si>
  <si>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</si>
  <si>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</si>
  <si>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</si>
  <si>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</si>
  <si>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</si>
  <si>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Ltd (23-Oct-2030) **</t>
  </si>
  <si>
    <t>ICRA AAA(CE)</t>
  </si>
  <si>
    <t>INE020B08CK8</t>
  </si>
  <si>
    <t>6.88% REC Ltd (20-Mar-2025) **</t>
  </si>
  <si>
    <t>INE242A08452</t>
  </si>
  <si>
    <t>6.39% Indian Oil Corporation Ltd (06-Mar-2025) **</t>
  </si>
  <si>
    <t>INE733E07JO9</t>
  </si>
  <si>
    <t>9.17% NTPC Ltd (21-Sep-2024) **</t>
  </si>
  <si>
    <t>INE020B08DH2</t>
  </si>
  <si>
    <t>5.81% REC Ltd (31-Dec-2025) **</t>
  </si>
  <si>
    <t>INE556F08KA6</t>
  </si>
  <si>
    <t>7.25% Small Industries Development Bank Of India (31-Jul-2025) **</t>
  </si>
  <si>
    <t>INE094A08077</t>
  </si>
  <si>
    <t>5.36% Hindustan Petroleum Corporation Ltd (11-Apr-2025) **</t>
  </si>
  <si>
    <t>INE206D08261</t>
  </si>
  <si>
    <t>8.14% Nuclear Power Corporation of India Ltd (25-Mar-2026) **</t>
  </si>
  <si>
    <t>INE733E07JX0</t>
  </si>
  <si>
    <t>8.19% NTPC Ltd (15-Dec-2025) **</t>
  </si>
  <si>
    <t>INE514E08EP9</t>
  </si>
  <si>
    <t>8.25% Export-Import Bank of India (28-Sep-2025) **</t>
  </si>
  <si>
    <t>INE237A163S5</t>
  </si>
  <si>
    <t>Kotak Mahindra Bank Ltd (13-Feb-2024) **</t>
  </si>
  <si>
    <t>INE040A16EB6</t>
  </si>
  <si>
    <t>HDFC Bank Ltd (20-Feb-2024)</t>
  </si>
  <si>
    <t>INE237A160V5</t>
  </si>
  <si>
    <t>Kotak Mahindra Bank Ltd (25-Oct-2024) **</t>
  </si>
  <si>
    <t>IN000624C071</t>
  </si>
  <si>
    <t>GOI STRIP (16-Jun-2024)</t>
  </si>
  <si>
    <t>Primary Benchmark: NIFTY Banking &amp; PSU Debt Index</t>
  </si>
  <si>
    <t>Franklin India Government Securities Fund</t>
  </si>
  <si>
    <t>IN0020230085</t>
  </si>
  <si>
    <t>7.18% GOI 2033 (14-Aug-2033)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</si>
  <si>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</si>
  <si>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</si>
  <si>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</si>
  <si>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</si>
  <si>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</si>
  <si>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</si>
  <si>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</si>
  <si>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</si>
  <si>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</si>
  <si>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</si>
  <si>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</si>
  <si>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</si>
  <si>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</si>
  <si>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</si>
  <si>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</si>
  <si>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</si>
  <si>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</si>
  <si>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</si>
  <si>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</si>
  <si>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</si>
  <si>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</si>
  <si>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</si>
  <si>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</si>
  <si>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</si>
  <si>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</si>
  <si>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</si>
  <si>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</si>
  <si>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</si>
  <si>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</si>
  <si>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</si>
  <si>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</si>
  <si>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</si>
  <si>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</si>
  <si>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</si>
  <si>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</si>
  <si>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</si>
  <si>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</si>
  <si>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</si>
  <si>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</si>
  <si>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</si>
  <si>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</si>
  <si>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</si>
  <si>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</si>
  <si>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</si>
  <si>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</si>
  <si>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</si>
  <si>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</si>
  <si>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</si>
  <si>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</si>
  <si>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</si>
  <si>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</si>
  <si>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</si>
  <si>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</si>
  <si>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</si>
  <si>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</si>
  <si>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</si>
  <si>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</si>
  <si>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BWR D</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</si>
  <si>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</si>
  <si>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</si>
  <si>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</si>
  <si>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</si>
  <si>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</si>
  <si>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</si>
  <si>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</si>
  <si>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</si>
  <si>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</si>
  <si>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</si>
  <si>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</si>
  <si>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</si>
  <si>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</si>
  <si>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</si>
  <si>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</si>
  <si>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</si>
  <si>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</si>
  <si>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</si>
  <si>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</si>
  <si>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</si>
  <si>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</si>
  <si>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</si>
  <si>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</si>
  <si>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</si>
  <si>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</si>
  <si>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</si>
  <si>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i) Risk-o-meter </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</si>
  <si>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</si>
  <si>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</si>
  <si>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</si>
  <si>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</si>
  <si>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</si>
  <si>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</si>
  <si>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</si>
  <si>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</si>
  <si>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</si>
  <si>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</si>
  <si>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</si>
  <si>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</si>
  <si>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d)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</si>
  <si>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</si>
  <si>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Franklin India Multi-Asset Solution Fund of Funds (Formerly known as Franklin India Multi-Asset Solution Fund) ^</t>
  </si>
  <si>
    <t>Franklin India Dynamic Asset Allocation Fund Of Funds **</t>
  </si>
  <si>
    <t>## Awaiting listing</t>
  </si>
  <si>
    <t>Sundaram Clayton Ltd ##</t>
  </si>
  <si>
    <t>ISIN</t>
  </si>
  <si>
    <t>Qunatity Lent</t>
  </si>
  <si>
    <t>Market Value (Rs in Lakhs)</t>
  </si>
  <si>
    <t>f) Details of securities lent under Securities Lending and Borrowing as on October 31, 2023</t>
  </si>
  <si>
    <t>e) Details of securities lent under Securities Lending and Borrowing as on October 31, 2023</t>
  </si>
  <si>
    <t>h) Details of securities lent under Securities Lending and Borrowing as on October 31, 2023</t>
  </si>
  <si>
    <t>g) Risk-o-meter</t>
  </si>
  <si>
    <t xml:space="preserve">g) Risk-o-meter </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</si>
  <si>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 by Future Ideas Co. Ltd. on July 31, 2020, September 30, 2020, September 30, 2023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</si>
  <si>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e) @@@ Coupons/ part payments/ maturity payments were due to be paid by Nufuture Digital (India) Ltd. on July 31, 2020, January 31, 2023, February 28, 2023, March 31, 2023, April 28, 2023, May 31, 2023, June 30, 2023, July 31, 2023, August 31, 2023, September 30, 2023, October 31,2023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</si>
  <si>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Risk level of tier-1 benchmark as on October 31, 2023</t>
  </si>
  <si>
    <t>Risk level of tier-2 benchmark as on October 31, 2023</t>
  </si>
  <si>
    <t>Risk level of tier-1 benchmark  as on  October 31, 2023</t>
  </si>
  <si>
    <t>Risk level of tier-2 benchmark  as on  October 31, 2023</t>
  </si>
  <si>
    <t>Risk level based on portfolio as on  October 31, 2023</t>
  </si>
  <si>
    <t>Risk level of primary benchmark as on  October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</si>
</sst>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0.000"/>
    <numFmt numFmtId="168" formatCode="_ * #,##0_ ;_ * \-#,##0_ ;_ * &quot;-&quot;??_ ;_ @_ "/>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0"/>
      </right>
      <top/>
      <bottom style="thin">
        <color indexed="64"/>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08">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39" fontId="7" fillId="0" borderId="6" xfId="0" applyNumberFormat="1" applyFont="1" applyBorder="1"/>
    <xf numFmtId="0" fontId="7" fillId="2" borderId="0" xfId="0" applyFont="1" applyFill="1" applyAlignment="1">
      <alignment wrapText="1"/>
    </xf>
    <xf numFmtId="0" fontId="0" fillId="0" borderId="0" xfId="0" applyAlignment="1">
      <alignment wrapText="1"/>
    </xf>
    <xf numFmtId="0" fontId="8" fillId="2" borderId="3" xfId="0" applyFont="1" applyFill="1" applyBorder="1" applyAlignment="1">
      <alignment wrapText="1"/>
    </xf>
    <xf numFmtId="167" fontId="8" fillId="2" borderId="0" xfId="0" applyNumberFormat="1" applyFont="1" applyFill="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39" fontId="7" fillId="2" borderId="2" xfId="0" applyNumberFormat="1" applyFont="1" applyFill="1" applyBorder="1"/>
    <xf numFmtId="165" fontId="8" fillId="0" borderId="0" xfId="0" applyNumberFormat="1" applyFont="1" applyAlignment="1">
      <alignment horizontal="right"/>
    </xf>
    <xf numFmtId="0" fontId="7" fillId="0" borderId="0" xfId="0" applyFont="1"/>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4" fontId="8" fillId="2" borderId="11" xfId="0" applyNumberFormat="1" applyFont="1" applyFill="1" applyBorder="1"/>
    <xf numFmtId="0" fontId="8" fillId="2" borderId="11" xfId="0" applyFont="1" applyFill="1" applyBorder="1"/>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1" xfId="0" applyFont="1" applyFill="1" applyBorder="1" applyAlignment="1">
      <alignment horizontal="left" wrapText="1"/>
    </xf>
    <xf numFmtId="168" fontId="8" fillId="2" borderId="1" xfId="2" applyNumberFormat="1" applyFont="1" applyFill="1" applyBorder="1" applyAlignment="1">
      <alignment horizontal="left" wrapText="1"/>
    </xf>
    <xf numFmtId="164" fontId="8" fillId="2" borderId="1" xfId="2" applyFont="1" applyFill="1" applyBorder="1" applyAlignment="1">
      <alignment horizontal="right" wrapText="1"/>
    </xf>
    <xf numFmtId="10" fontId="8" fillId="2" borderId="1" xfId="3" applyNumberFormat="1" applyFont="1" applyFill="1" applyBorder="1" applyAlignment="1">
      <alignment horizontal="right"/>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78">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4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103</xdr:row>
      <xdr:rowOff>83820</xdr:rowOff>
    </xdr:from>
    <xdr:to>
      <xdr:col>0</xdr:col>
      <xdr:colOff>2264410</xdr:colOff>
      <xdr:row>115</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152370"/>
          <a:ext cx="2219960" cy="1633220"/>
        </a:xfrm>
        <a:prstGeom prst="rect">
          <a:avLst/>
        </a:prstGeom>
        <a:noFill/>
        <a:ln>
          <a:noFill/>
        </a:ln>
      </xdr:spPr>
    </xdr:pic>
    <xdr:clientData/>
  </xdr:twoCellAnchor>
  <xdr:twoCellAnchor editAs="oneCell">
    <xdr:from>
      <xdr:col>0</xdr:col>
      <xdr:colOff>57150</xdr:colOff>
      <xdr:row>136</xdr:row>
      <xdr:rowOff>76200</xdr:rowOff>
    </xdr:from>
    <xdr:to>
      <xdr:col>0</xdr:col>
      <xdr:colOff>2263140</xdr:colOff>
      <xdr:row>147</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859625"/>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119</xdr:row>
      <xdr:rowOff>52070</xdr:rowOff>
    </xdr:from>
    <xdr:to>
      <xdr:col>0</xdr:col>
      <xdr:colOff>2307590</xdr:colOff>
      <xdr:row>130</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406620"/>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150</xdr:row>
      <xdr:rowOff>0</xdr:rowOff>
    </xdr:from>
    <xdr:to>
      <xdr:col>0</xdr:col>
      <xdr:colOff>2316166</xdr:colOff>
      <xdr:row>161</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1497925"/>
          <a:ext cx="2228850" cy="1637665"/>
        </a:xfrm>
        <a:prstGeom prst="rect">
          <a:avLst/>
        </a:prstGeom>
        <a:noFill/>
        <a:ln>
          <a:noFill/>
        </a:ln>
      </xdr:spPr>
    </xdr:pic>
    <xdr:clientData/>
  </xdr:twoCellAnchor>
  <xdr:twoCellAnchor editAs="oneCell">
    <xdr:from>
      <xdr:col>0</xdr:col>
      <xdr:colOff>38100</xdr:colOff>
      <xdr:row>134</xdr:row>
      <xdr:rowOff>25400</xdr:rowOff>
    </xdr:from>
    <xdr:to>
      <xdr:col>0</xdr:col>
      <xdr:colOff>2275205</xdr:colOff>
      <xdr:row>145</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9237325"/>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123</xdr:row>
      <xdr:rowOff>71434</xdr:rowOff>
    </xdr:from>
    <xdr:to>
      <xdr:col>0</xdr:col>
      <xdr:colOff>2314580</xdr:colOff>
      <xdr:row>134</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8426109"/>
          <a:ext cx="2235200" cy="1565910"/>
        </a:xfrm>
        <a:prstGeom prst="rect">
          <a:avLst/>
        </a:prstGeom>
        <a:noFill/>
        <a:ln>
          <a:noFill/>
        </a:ln>
      </xdr:spPr>
    </xdr:pic>
    <xdr:clientData/>
  </xdr:twoCellAnchor>
  <xdr:twoCellAnchor editAs="oneCell">
    <xdr:from>
      <xdr:col>0</xdr:col>
      <xdr:colOff>93663</xdr:colOff>
      <xdr:row>138</xdr:row>
      <xdr:rowOff>55563</xdr:rowOff>
    </xdr:from>
    <xdr:to>
      <xdr:col>0</xdr:col>
      <xdr:colOff>2309813</xdr:colOff>
      <xdr:row>149</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205533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124</xdr:row>
      <xdr:rowOff>103909</xdr:rowOff>
    </xdr:from>
    <xdr:to>
      <xdr:col>0</xdr:col>
      <xdr:colOff>2312266</xdr:colOff>
      <xdr:row>135</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029959"/>
          <a:ext cx="2225675" cy="1565910"/>
        </a:xfrm>
        <a:prstGeom prst="rect">
          <a:avLst/>
        </a:prstGeom>
        <a:noFill/>
        <a:ln>
          <a:noFill/>
        </a:ln>
      </xdr:spPr>
    </xdr:pic>
    <xdr:clientData/>
  </xdr:twoCellAnchor>
  <xdr:oneCellAnchor>
    <xdr:from>
      <xdr:col>0</xdr:col>
      <xdr:colOff>69273</xdr:colOff>
      <xdr:row>142</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61902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2318390</xdr:colOff>
      <xdr:row>95</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980983"/>
          <a:ext cx="2239010" cy="1637665"/>
        </a:xfrm>
        <a:prstGeom prst="rect">
          <a:avLst/>
        </a:prstGeom>
        <a:noFill/>
        <a:ln>
          <a:noFill/>
        </a:ln>
      </xdr:spPr>
    </xdr:pic>
    <xdr:clientData/>
  </xdr:twoCellAnchor>
  <xdr:twoCellAnchor editAs="oneCell">
    <xdr:from>
      <xdr:col>0</xdr:col>
      <xdr:colOff>95251</xdr:colOff>
      <xdr:row>101</xdr:row>
      <xdr:rowOff>0</xdr:rowOff>
    </xdr:from>
    <xdr:to>
      <xdr:col>0</xdr:col>
      <xdr:colOff>2315211</xdr:colOff>
      <xdr:row>112</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5354300"/>
          <a:ext cx="2219960" cy="1637665"/>
        </a:xfrm>
        <a:prstGeom prst="rect">
          <a:avLst/>
        </a:prstGeom>
        <a:noFill/>
        <a:ln>
          <a:noFill/>
        </a:ln>
      </xdr:spPr>
    </xdr:pic>
    <xdr:clientData/>
  </xdr:twoCellAnchor>
  <xdr:twoCellAnchor editAs="oneCell">
    <xdr:from>
      <xdr:col>0</xdr:col>
      <xdr:colOff>82550</xdr:colOff>
      <xdr:row>117</xdr:row>
      <xdr:rowOff>50800</xdr:rowOff>
    </xdr:from>
    <xdr:to>
      <xdr:col>0</xdr:col>
      <xdr:colOff>2302510</xdr:colOff>
      <xdr:row>128</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69110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88</xdr:row>
      <xdr:rowOff>55558</xdr:rowOff>
    </xdr:from>
    <xdr:to>
      <xdr:col>0</xdr:col>
      <xdr:colOff>2346965</xdr:colOff>
      <xdr:row>99</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409608"/>
          <a:ext cx="2267585" cy="1532890"/>
        </a:xfrm>
        <a:prstGeom prst="rect">
          <a:avLst/>
        </a:prstGeom>
        <a:noFill/>
        <a:ln>
          <a:noFill/>
        </a:ln>
      </xdr:spPr>
    </xdr:pic>
    <xdr:clientData/>
  </xdr:twoCellAnchor>
  <xdr:twoCellAnchor editAs="oneCell">
    <xdr:from>
      <xdr:col>0</xdr:col>
      <xdr:colOff>79375</xdr:colOff>
      <xdr:row>103</xdr:row>
      <xdr:rowOff>119062</xdr:rowOff>
    </xdr:from>
    <xdr:to>
      <xdr:col>0</xdr:col>
      <xdr:colOff>2346960</xdr:colOff>
      <xdr:row>115</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616237"/>
          <a:ext cx="2267585" cy="1653540"/>
        </a:xfrm>
        <a:prstGeom prst="rect">
          <a:avLst/>
        </a:prstGeom>
        <a:noFill/>
        <a:ln>
          <a:noFill/>
        </a:ln>
      </xdr:spPr>
    </xdr:pic>
    <xdr:clientData/>
  </xdr:twoCellAnchor>
  <xdr:twoCellAnchor editAs="oneCell">
    <xdr:from>
      <xdr:col>0</xdr:col>
      <xdr:colOff>79375</xdr:colOff>
      <xdr:row>120</xdr:row>
      <xdr:rowOff>80962</xdr:rowOff>
    </xdr:from>
    <xdr:to>
      <xdr:col>0</xdr:col>
      <xdr:colOff>2346960</xdr:colOff>
      <xdr:row>132</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800701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84</xdr:row>
      <xdr:rowOff>0</xdr:rowOff>
    </xdr:from>
    <xdr:to>
      <xdr:col>0</xdr:col>
      <xdr:colOff>2303786</xdr:colOff>
      <xdr:row>95</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353925"/>
          <a:ext cx="2208530" cy="1574165"/>
        </a:xfrm>
        <a:prstGeom prst="rect">
          <a:avLst/>
        </a:prstGeom>
        <a:noFill/>
        <a:ln>
          <a:noFill/>
        </a:ln>
      </xdr:spPr>
    </xdr:pic>
    <xdr:clientData/>
  </xdr:twoCellAnchor>
  <xdr:twoCellAnchor editAs="oneCell">
    <xdr:from>
      <xdr:col>0</xdr:col>
      <xdr:colOff>95256</xdr:colOff>
      <xdr:row>100</xdr:row>
      <xdr:rowOff>0</xdr:rowOff>
    </xdr:from>
    <xdr:to>
      <xdr:col>0</xdr:col>
      <xdr:colOff>2303786</xdr:colOff>
      <xdr:row>111</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128</xdr:row>
      <xdr:rowOff>0</xdr:rowOff>
    </xdr:from>
    <xdr:to>
      <xdr:col>0</xdr:col>
      <xdr:colOff>2312039</xdr:colOff>
      <xdr:row>139</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9497675"/>
          <a:ext cx="2248535" cy="1637665"/>
        </a:xfrm>
        <a:prstGeom prst="rect">
          <a:avLst/>
        </a:prstGeom>
        <a:noFill/>
        <a:ln>
          <a:noFill/>
        </a:ln>
      </xdr:spPr>
    </xdr:pic>
    <xdr:clientData/>
  </xdr:twoCellAnchor>
  <xdr:twoCellAnchor editAs="oneCell">
    <xdr:from>
      <xdr:col>0</xdr:col>
      <xdr:colOff>79376</xdr:colOff>
      <xdr:row>144</xdr:row>
      <xdr:rowOff>0</xdr:rowOff>
    </xdr:from>
    <xdr:to>
      <xdr:col>0</xdr:col>
      <xdr:colOff>2318386</xdr:colOff>
      <xdr:row>155</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1783675"/>
          <a:ext cx="2239010" cy="1637665"/>
        </a:xfrm>
        <a:prstGeom prst="rect">
          <a:avLst/>
        </a:prstGeom>
        <a:noFill/>
        <a:ln>
          <a:noFill/>
        </a:ln>
      </xdr:spPr>
    </xdr:pic>
    <xdr:clientData/>
  </xdr:twoCellAnchor>
  <xdr:twoCellAnchor editAs="oneCell">
    <xdr:from>
      <xdr:col>0</xdr:col>
      <xdr:colOff>63504</xdr:colOff>
      <xdr:row>128</xdr:row>
      <xdr:rowOff>0</xdr:rowOff>
    </xdr:from>
    <xdr:to>
      <xdr:col>0</xdr:col>
      <xdr:colOff>2312039</xdr:colOff>
      <xdr:row>139</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9497675"/>
          <a:ext cx="2248535" cy="1637665"/>
        </a:xfrm>
        <a:prstGeom prst="rect">
          <a:avLst/>
        </a:prstGeom>
        <a:noFill/>
        <a:ln>
          <a:noFill/>
        </a:ln>
      </xdr:spPr>
    </xdr:pic>
    <xdr:clientData/>
  </xdr:twoCellAnchor>
  <xdr:twoCellAnchor editAs="oneCell">
    <xdr:from>
      <xdr:col>0</xdr:col>
      <xdr:colOff>79376</xdr:colOff>
      <xdr:row>144</xdr:row>
      <xdr:rowOff>0</xdr:rowOff>
    </xdr:from>
    <xdr:to>
      <xdr:col>0</xdr:col>
      <xdr:colOff>2318386</xdr:colOff>
      <xdr:row>155</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178367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120</xdr:row>
      <xdr:rowOff>0</xdr:rowOff>
    </xdr:from>
    <xdr:to>
      <xdr:col>0</xdr:col>
      <xdr:colOff>2307596</xdr:colOff>
      <xdr:row>131</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973675"/>
          <a:ext cx="2212340" cy="1574166"/>
        </a:xfrm>
        <a:prstGeom prst="rect">
          <a:avLst/>
        </a:prstGeom>
        <a:noFill/>
        <a:ln>
          <a:noFill/>
        </a:ln>
      </xdr:spPr>
    </xdr:pic>
    <xdr:clientData/>
  </xdr:twoCellAnchor>
  <xdr:twoCellAnchor editAs="oneCell">
    <xdr:from>
      <xdr:col>0</xdr:col>
      <xdr:colOff>71437</xdr:colOff>
      <xdr:row>136</xdr:row>
      <xdr:rowOff>0</xdr:rowOff>
    </xdr:from>
    <xdr:to>
      <xdr:col>0</xdr:col>
      <xdr:colOff>2306637</xdr:colOff>
      <xdr:row>147</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20259675"/>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2307596</xdr:colOff>
      <xdr:row>105</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12340" cy="1574165"/>
        </a:xfrm>
        <a:prstGeom prst="rect">
          <a:avLst/>
        </a:prstGeom>
        <a:noFill/>
        <a:ln>
          <a:noFill/>
        </a:ln>
      </xdr:spPr>
    </xdr:pic>
    <xdr:clientData/>
  </xdr:twoCellAnchor>
  <xdr:twoCellAnchor editAs="oneCell">
    <xdr:from>
      <xdr:col>0</xdr:col>
      <xdr:colOff>87318</xdr:colOff>
      <xdr:row>110</xdr:row>
      <xdr:rowOff>0</xdr:rowOff>
    </xdr:from>
    <xdr:to>
      <xdr:col>0</xdr:col>
      <xdr:colOff>2307278</xdr:colOff>
      <xdr:row>121</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6925925"/>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78</xdr:row>
      <xdr:rowOff>0</xdr:rowOff>
    </xdr:from>
    <xdr:to>
      <xdr:col>0</xdr:col>
      <xdr:colOff>2311085</xdr:colOff>
      <xdr:row>89</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12211050"/>
          <a:ext cx="2223770" cy="1628140"/>
        </a:xfrm>
        <a:prstGeom prst="rect">
          <a:avLst/>
        </a:prstGeom>
        <a:noFill/>
        <a:ln>
          <a:noFill/>
        </a:ln>
      </xdr:spPr>
    </xdr:pic>
    <xdr:clientData/>
  </xdr:twoCellAnchor>
  <xdr:twoCellAnchor editAs="oneCell">
    <xdr:from>
      <xdr:col>0</xdr:col>
      <xdr:colOff>79378</xdr:colOff>
      <xdr:row>94</xdr:row>
      <xdr:rowOff>0</xdr:rowOff>
    </xdr:from>
    <xdr:to>
      <xdr:col>0</xdr:col>
      <xdr:colOff>2312673</xdr:colOff>
      <xdr:row>105</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4497050"/>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47</xdr:row>
      <xdr:rowOff>95250</xdr:rowOff>
    </xdr:from>
    <xdr:to>
      <xdr:col>1</xdr:col>
      <xdr:colOff>104140</xdr:colOff>
      <xdr:row>59</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334250"/>
          <a:ext cx="2348865" cy="1619885"/>
        </a:xfrm>
        <a:prstGeom prst="rect">
          <a:avLst/>
        </a:prstGeom>
        <a:noFill/>
        <a:ln>
          <a:noFill/>
        </a:ln>
      </xdr:spPr>
    </xdr:pic>
    <xdr:clientData/>
  </xdr:twoCellAnchor>
  <xdr:twoCellAnchor editAs="oneCell">
    <xdr:from>
      <xdr:col>0</xdr:col>
      <xdr:colOff>76200</xdr:colOff>
      <xdr:row>63</xdr:row>
      <xdr:rowOff>76200</xdr:rowOff>
    </xdr:from>
    <xdr:to>
      <xdr:col>1</xdr:col>
      <xdr:colOff>100965</xdr:colOff>
      <xdr:row>74</xdr:row>
      <xdr:rowOff>100965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601200"/>
          <a:ext cx="2358390" cy="159639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2304104</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5925800"/>
          <a:ext cx="2200910" cy="1574165"/>
        </a:xfrm>
        <a:prstGeom prst="rect">
          <a:avLst/>
        </a:prstGeom>
        <a:noFill/>
        <a:ln>
          <a:noFill/>
        </a:ln>
      </xdr:spPr>
    </xdr:pic>
    <xdr:clientData/>
  </xdr:twoCellAnchor>
  <xdr:twoCellAnchor editAs="oneCell">
    <xdr:from>
      <xdr:col>0</xdr:col>
      <xdr:colOff>95256</xdr:colOff>
      <xdr:row>112</xdr:row>
      <xdr:rowOff>0</xdr:rowOff>
    </xdr:from>
    <xdr:to>
      <xdr:col>0</xdr:col>
      <xdr:colOff>2307596</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8211800"/>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96</xdr:row>
      <xdr:rowOff>0</xdr:rowOff>
    </xdr:from>
    <xdr:to>
      <xdr:col>0</xdr:col>
      <xdr:colOff>2307596</xdr:colOff>
      <xdr:row>107</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12340" cy="1628140"/>
        </a:xfrm>
        <a:prstGeom prst="rect">
          <a:avLst/>
        </a:prstGeom>
        <a:noFill/>
        <a:ln>
          <a:noFill/>
        </a:ln>
      </xdr:spPr>
    </xdr:pic>
    <xdr:clientData/>
  </xdr:twoCellAnchor>
  <xdr:twoCellAnchor editAs="oneCell">
    <xdr:from>
      <xdr:col>0</xdr:col>
      <xdr:colOff>95256</xdr:colOff>
      <xdr:row>112</xdr:row>
      <xdr:rowOff>0</xdr:rowOff>
    </xdr:from>
    <xdr:to>
      <xdr:col>0</xdr:col>
      <xdr:colOff>2307596</xdr:colOff>
      <xdr:row>123</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8354675"/>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2339658</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782425"/>
          <a:ext cx="2204720"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2323790</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403667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76</xdr:row>
      <xdr:rowOff>0</xdr:rowOff>
    </xdr:from>
    <xdr:to>
      <xdr:col>0</xdr:col>
      <xdr:colOff>2318390</xdr:colOff>
      <xdr:row>87</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782300"/>
          <a:ext cx="2239010" cy="1637665"/>
        </a:xfrm>
        <a:prstGeom prst="rect">
          <a:avLst/>
        </a:prstGeom>
        <a:noFill/>
        <a:ln>
          <a:noFill/>
        </a:ln>
      </xdr:spPr>
    </xdr:pic>
    <xdr:clientData/>
  </xdr:twoCellAnchor>
  <xdr:twoCellAnchor editAs="oneCell">
    <xdr:from>
      <xdr:col>0</xdr:col>
      <xdr:colOff>87318</xdr:colOff>
      <xdr:row>92</xdr:row>
      <xdr:rowOff>0</xdr:rowOff>
    </xdr:from>
    <xdr:to>
      <xdr:col>0</xdr:col>
      <xdr:colOff>2316803</xdr:colOff>
      <xdr:row>103</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068300"/>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86</xdr:row>
      <xdr:rowOff>0</xdr:rowOff>
    </xdr:from>
    <xdr:to>
      <xdr:col>0</xdr:col>
      <xdr:colOff>2246317</xdr:colOff>
      <xdr:row>97</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811125"/>
          <a:ext cx="2174875" cy="1579880"/>
        </a:xfrm>
        <a:prstGeom prst="rect">
          <a:avLst/>
        </a:prstGeom>
        <a:noFill/>
        <a:ln>
          <a:noFill/>
        </a:ln>
      </xdr:spPr>
    </xdr:pic>
    <xdr:clientData/>
  </xdr:twoCellAnchor>
  <xdr:twoCellAnchor editAs="oneCell">
    <xdr:from>
      <xdr:col>0</xdr:col>
      <xdr:colOff>95251</xdr:colOff>
      <xdr:row>102</xdr:row>
      <xdr:rowOff>0</xdr:rowOff>
    </xdr:from>
    <xdr:to>
      <xdr:col>0</xdr:col>
      <xdr:colOff>2266316</xdr:colOff>
      <xdr:row>113</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09712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534900"/>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820900"/>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88</xdr:row>
      <xdr:rowOff>0</xdr:rowOff>
    </xdr:from>
    <xdr:to>
      <xdr:col>0</xdr:col>
      <xdr:colOff>2314580</xdr:colOff>
      <xdr:row>99</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068425"/>
          <a:ext cx="2235200" cy="1635760"/>
        </a:xfrm>
        <a:prstGeom prst="rect">
          <a:avLst/>
        </a:prstGeom>
        <a:noFill/>
        <a:ln>
          <a:noFill/>
        </a:ln>
      </xdr:spPr>
    </xdr:pic>
    <xdr:clientData/>
  </xdr:twoCellAnchor>
  <xdr:twoCellAnchor editAs="oneCell">
    <xdr:from>
      <xdr:col>0</xdr:col>
      <xdr:colOff>71442</xdr:colOff>
      <xdr:row>104</xdr:row>
      <xdr:rowOff>0</xdr:rowOff>
    </xdr:from>
    <xdr:to>
      <xdr:col>0</xdr:col>
      <xdr:colOff>2314262</xdr:colOff>
      <xdr:row>115</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35442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1</xdr:col>
      <xdr:colOff>39055</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772150"/>
          <a:ext cx="2269490" cy="1637665"/>
        </a:xfrm>
        <a:prstGeom prst="rect">
          <a:avLst/>
        </a:prstGeom>
        <a:noFill/>
        <a:ln>
          <a:noFill/>
        </a:ln>
      </xdr:spPr>
    </xdr:pic>
    <xdr:clientData/>
  </xdr:twoCellAnchor>
  <xdr:twoCellAnchor editAs="oneCell">
    <xdr:from>
      <xdr:col>0</xdr:col>
      <xdr:colOff>95256</xdr:colOff>
      <xdr:row>50</xdr:row>
      <xdr:rowOff>0</xdr:rowOff>
    </xdr:from>
    <xdr:to>
      <xdr:col>1</xdr:col>
      <xdr:colOff>31121</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8058150"/>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1</xdr:col>
      <xdr:colOff>31121</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924800"/>
          <a:ext cx="2269490" cy="1637666"/>
        </a:xfrm>
        <a:prstGeom prst="rect">
          <a:avLst/>
        </a:prstGeom>
        <a:noFill/>
        <a:ln>
          <a:noFill/>
        </a:ln>
      </xdr:spPr>
    </xdr:pic>
    <xdr:clientData/>
  </xdr:twoCellAnchor>
  <xdr:twoCellAnchor editAs="oneCell">
    <xdr:from>
      <xdr:col>0</xdr:col>
      <xdr:colOff>87316</xdr:colOff>
      <xdr:row>34</xdr:row>
      <xdr:rowOff>0</xdr:rowOff>
    </xdr:from>
    <xdr:to>
      <xdr:col>0</xdr:col>
      <xdr:colOff>2264096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638800"/>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0</xdr:col>
      <xdr:colOff>2179955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594599"/>
          <a:ext cx="2091055" cy="1479245"/>
        </a:xfrm>
        <a:prstGeom prst="rect">
          <a:avLst/>
        </a:prstGeom>
        <a:noFill/>
        <a:ln>
          <a:noFill/>
        </a:ln>
      </xdr:spPr>
    </xdr:pic>
    <xdr:clientData/>
  </xdr:twoCellAnchor>
  <xdr:twoCellAnchor editAs="oneCell">
    <xdr:from>
      <xdr:col>0</xdr:col>
      <xdr:colOff>88900</xdr:colOff>
      <xdr:row>58</xdr:row>
      <xdr:rowOff>95249</xdr:rowOff>
    </xdr:from>
    <xdr:to>
      <xdr:col>0</xdr:col>
      <xdr:colOff>2179955</xdr:colOff>
      <xdr:row>69</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925049"/>
          <a:ext cx="2091055"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83</xdr:row>
      <xdr:rowOff>83820</xdr:rowOff>
    </xdr:from>
    <xdr:to>
      <xdr:col>0</xdr:col>
      <xdr:colOff>2260600</xdr:colOff>
      <xdr:row>94</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342495"/>
          <a:ext cx="2216150" cy="1562100"/>
        </a:xfrm>
        <a:prstGeom prst="rect">
          <a:avLst/>
        </a:prstGeom>
        <a:noFill/>
        <a:ln>
          <a:noFill/>
        </a:ln>
      </xdr:spPr>
    </xdr:pic>
    <xdr:clientData/>
  </xdr:twoCellAnchor>
  <xdr:twoCellAnchor editAs="oneCell">
    <xdr:from>
      <xdr:col>0</xdr:col>
      <xdr:colOff>57150</xdr:colOff>
      <xdr:row>117</xdr:row>
      <xdr:rowOff>114300</xdr:rowOff>
    </xdr:from>
    <xdr:to>
      <xdr:col>0</xdr:col>
      <xdr:colOff>2200910</xdr:colOff>
      <xdr:row>129</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230725"/>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101</xdr:row>
      <xdr:rowOff>101600</xdr:rowOff>
    </xdr:from>
    <xdr:to>
      <xdr:col>0</xdr:col>
      <xdr:colOff>2241550</xdr:colOff>
      <xdr:row>113</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4932025"/>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0</xdr:col>
      <xdr:colOff>2167255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379075"/>
          <a:ext cx="2091055" cy="1495120"/>
        </a:xfrm>
        <a:prstGeom prst="rect">
          <a:avLst/>
        </a:prstGeom>
        <a:noFill/>
        <a:ln>
          <a:noFill/>
        </a:ln>
      </xdr:spPr>
    </xdr:pic>
    <xdr:clientData/>
  </xdr:twoCellAnchor>
  <xdr:twoCellAnchor editAs="oneCell">
    <xdr:from>
      <xdr:col>0</xdr:col>
      <xdr:colOff>76200</xdr:colOff>
      <xdr:row>45</xdr:row>
      <xdr:rowOff>38100</xdr:rowOff>
    </xdr:from>
    <xdr:to>
      <xdr:col>0</xdr:col>
      <xdr:colOff>2167255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15340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72</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228955"/>
          <a:ext cx="2286000" cy="1463040"/>
        </a:xfrm>
        <a:prstGeom prst="rect">
          <a:avLst/>
        </a:prstGeom>
        <a:noFill/>
        <a:ln>
          <a:noFill/>
        </a:ln>
      </xdr:spPr>
    </xdr:pic>
    <xdr:clientData/>
  </xdr:oneCellAnchor>
  <xdr:twoCellAnchor editAs="oneCell">
    <xdr:from>
      <xdr:col>0</xdr:col>
      <xdr:colOff>63500</xdr:colOff>
      <xdr:row>56</xdr:row>
      <xdr:rowOff>50800</xdr:rowOff>
    </xdr:from>
    <xdr:to>
      <xdr:col>0</xdr:col>
      <xdr:colOff>2400300</xdr:colOff>
      <xdr:row>68</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937875"/>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69</xdr:row>
      <xdr:rowOff>83820</xdr:rowOff>
    </xdr:from>
    <xdr:to>
      <xdr:col>0</xdr:col>
      <xdr:colOff>2260600</xdr:colOff>
      <xdr:row>80</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637520"/>
          <a:ext cx="2216150" cy="1562100"/>
        </a:xfrm>
        <a:prstGeom prst="rect">
          <a:avLst/>
        </a:prstGeom>
        <a:noFill/>
        <a:ln>
          <a:noFill/>
        </a:ln>
      </xdr:spPr>
    </xdr:pic>
    <xdr:clientData/>
  </xdr:twoCellAnchor>
  <xdr:twoCellAnchor editAs="oneCell">
    <xdr:from>
      <xdr:col>0</xdr:col>
      <xdr:colOff>38100</xdr:colOff>
      <xdr:row>85</xdr:row>
      <xdr:rowOff>63500</xdr:rowOff>
    </xdr:from>
    <xdr:to>
      <xdr:col>0</xdr:col>
      <xdr:colOff>2292350</xdr:colOff>
      <xdr:row>96</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90320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102</xdr:row>
      <xdr:rowOff>96520</xdr:rowOff>
    </xdr:from>
    <xdr:to>
      <xdr:col>0</xdr:col>
      <xdr:colOff>2314575</xdr:colOff>
      <xdr:row>114</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022195"/>
          <a:ext cx="2238375" cy="1625600"/>
        </a:xfrm>
        <a:prstGeom prst="rect">
          <a:avLst/>
        </a:prstGeom>
        <a:noFill/>
        <a:ln>
          <a:noFill/>
        </a:ln>
      </xdr:spPr>
    </xdr:pic>
    <xdr:clientData/>
  </xdr:twoCellAnchor>
  <xdr:twoCellAnchor editAs="oneCell">
    <xdr:from>
      <xdr:col>0</xdr:col>
      <xdr:colOff>79380</xdr:colOff>
      <xdr:row>87</xdr:row>
      <xdr:rowOff>0</xdr:rowOff>
    </xdr:from>
    <xdr:to>
      <xdr:col>0</xdr:col>
      <xdr:colOff>2316485</xdr:colOff>
      <xdr:row>98</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2782550"/>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94</xdr:row>
      <xdr:rowOff>88900</xdr:rowOff>
    </xdr:from>
    <xdr:to>
      <xdr:col>0</xdr:col>
      <xdr:colOff>2320925</xdr:colOff>
      <xdr:row>106</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919200"/>
          <a:ext cx="2219325" cy="1625600"/>
        </a:xfrm>
        <a:prstGeom prst="rect">
          <a:avLst/>
        </a:prstGeom>
        <a:noFill/>
        <a:ln>
          <a:noFill/>
        </a:ln>
      </xdr:spPr>
    </xdr:pic>
    <xdr:clientData/>
  </xdr:twoCellAnchor>
  <xdr:twoCellAnchor editAs="oneCell">
    <xdr:from>
      <xdr:col>0</xdr:col>
      <xdr:colOff>101600</xdr:colOff>
      <xdr:row>79</xdr:row>
      <xdr:rowOff>0</xdr:rowOff>
    </xdr:from>
    <xdr:to>
      <xdr:col>0</xdr:col>
      <xdr:colOff>2338705</xdr:colOff>
      <xdr:row>90</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1687175"/>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59</xdr:row>
      <xdr:rowOff>95250</xdr:rowOff>
    </xdr:from>
    <xdr:to>
      <xdr:col>0</xdr:col>
      <xdr:colOff>2308225</xdr:colOff>
      <xdr:row>71</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877300"/>
          <a:ext cx="2225675" cy="1625601"/>
        </a:xfrm>
        <a:prstGeom prst="rect">
          <a:avLst/>
        </a:prstGeom>
        <a:noFill/>
        <a:ln>
          <a:noFill/>
        </a:ln>
      </xdr:spPr>
    </xdr:pic>
    <xdr:clientData/>
  </xdr:twoCellAnchor>
  <xdr:twoCellAnchor editAs="oneCell">
    <xdr:from>
      <xdr:col>0</xdr:col>
      <xdr:colOff>63500</xdr:colOff>
      <xdr:row>43</xdr:row>
      <xdr:rowOff>76200</xdr:rowOff>
    </xdr:from>
    <xdr:to>
      <xdr:col>0</xdr:col>
      <xdr:colOff>2300605</xdr:colOff>
      <xdr:row>54</xdr:row>
      <xdr:rowOff>118110</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6572250"/>
          <a:ext cx="223710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126</xdr:row>
      <xdr:rowOff>107950</xdr:rowOff>
    </xdr:from>
    <xdr:to>
      <xdr:col>0</xdr:col>
      <xdr:colOff>2376805</xdr:colOff>
      <xdr:row>137</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748250"/>
          <a:ext cx="2306955" cy="1536065"/>
        </a:xfrm>
        <a:prstGeom prst="rect">
          <a:avLst/>
        </a:prstGeom>
        <a:noFill/>
        <a:ln>
          <a:noFill/>
        </a:ln>
      </xdr:spPr>
    </xdr:pic>
    <xdr:clientData/>
  </xdr:twoCellAnchor>
  <xdr:twoCellAnchor editAs="oneCell">
    <xdr:from>
      <xdr:col>0</xdr:col>
      <xdr:colOff>76200</xdr:colOff>
      <xdr:row>110</xdr:row>
      <xdr:rowOff>107950</xdr:rowOff>
    </xdr:from>
    <xdr:to>
      <xdr:col>0</xdr:col>
      <xdr:colOff>2343150</xdr:colOff>
      <xdr:row>121</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462250"/>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141</xdr:row>
      <xdr:rowOff>63500</xdr:rowOff>
    </xdr:from>
    <xdr:to>
      <xdr:col>0</xdr:col>
      <xdr:colOff>2310765</xdr:colOff>
      <xdr:row>152</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46925"/>
          <a:ext cx="2167890" cy="1524635"/>
        </a:xfrm>
        <a:prstGeom prst="rect">
          <a:avLst/>
        </a:prstGeom>
        <a:noFill/>
        <a:ln>
          <a:noFill/>
        </a:ln>
      </xdr:spPr>
    </xdr:pic>
    <xdr:clientData/>
  </xdr:twoCellAnchor>
  <xdr:twoCellAnchor editAs="oneCell">
    <xdr:from>
      <xdr:col>0</xdr:col>
      <xdr:colOff>127000</xdr:colOff>
      <xdr:row>126</xdr:row>
      <xdr:rowOff>31750</xdr:rowOff>
    </xdr:from>
    <xdr:to>
      <xdr:col>0</xdr:col>
      <xdr:colOff>2307590</xdr:colOff>
      <xdr:row>136</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6720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2"/>
  <sheetViews>
    <sheetView tabSelected="1" workbookViewId="0">
      <selection sqref="A1:G1"/>
    </sheetView>
  </sheetViews>
  <sheetFormatPr defaultColWidth="9.140625" defaultRowHeight="11.25" x14ac:dyDescent="0.2"/>
  <cols>
    <col min="1" max="1" width="38.7109375" style="7" bestFit="1" customWidth="1"/>
    <col min="2" max="2" width="50.85546875"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9" s="1" customFormat="1" ht="15" x14ac:dyDescent="0.2">
      <c r="A1" s="90" t="s">
        <v>845</v>
      </c>
      <c r="B1" s="91"/>
      <c r="C1" s="91"/>
      <c r="D1" s="91"/>
      <c r="E1" s="91"/>
      <c r="F1" s="91"/>
      <c r="G1" s="91"/>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846</v>
      </c>
      <c r="D4" s="13" t="s">
        <v>1</v>
      </c>
      <c r="E4" s="55" t="s">
        <v>6</v>
      </c>
      <c r="F4" s="12" t="s">
        <v>3</v>
      </c>
      <c r="G4" s="12" t="s">
        <v>5</v>
      </c>
    </row>
    <row r="5" spans="1:9" x14ac:dyDescent="0.2">
      <c r="A5" s="16" t="s">
        <v>25</v>
      </c>
      <c r="B5" s="17"/>
      <c r="C5" s="17"/>
      <c r="D5" s="17"/>
      <c r="E5" s="18"/>
      <c r="F5" s="19"/>
      <c r="G5" s="18"/>
    </row>
    <row r="6" spans="1:9" x14ac:dyDescent="0.2">
      <c r="A6" s="20" t="s">
        <v>41</v>
      </c>
      <c r="B6" s="21"/>
      <c r="C6" s="21"/>
      <c r="D6" s="21"/>
      <c r="E6" s="22"/>
      <c r="F6" s="23"/>
      <c r="G6" s="22"/>
    </row>
    <row r="7" spans="1:9" x14ac:dyDescent="0.2">
      <c r="A7" s="21" t="s">
        <v>847</v>
      </c>
      <c r="B7" s="21" t="s">
        <v>848</v>
      </c>
      <c r="C7" s="21" t="s">
        <v>849</v>
      </c>
      <c r="D7" s="24">
        <v>100</v>
      </c>
      <c r="E7" s="22">
        <v>1079.0796849000001</v>
      </c>
      <c r="F7" s="23">
        <v>0.62512906806582302</v>
      </c>
      <c r="G7" s="22">
        <v>7.2599</v>
      </c>
    </row>
    <row r="8" spans="1:9" x14ac:dyDescent="0.2">
      <c r="A8" s="20" t="s">
        <v>26</v>
      </c>
      <c r="B8" s="20"/>
      <c r="C8" s="20"/>
      <c r="D8" s="20"/>
      <c r="E8" s="25">
        <f>SUM(E6:E7)</f>
        <v>1079.0796849000001</v>
      </c>
      <c r="F8" s="26">
        <f>SUM(F6:F7)</f>
        <v>0.62512906806582302</v>
      </c>
      <c r="G8" s="25"/>
      <c r="H8" s="14"/>
      <c r="I8" s="14"/>
    </row>
    <row r="9" spans="1:9" x14ac:dyDescent="0.2">
      <c r="A9" s="21"/>
      <c r="B9" s="21"/>
      <c r="C9" s="21"/>
      <c r="D9" s="21"/>
      <c r="E9" s="22"/>
      <c r="F9" s="23"/>
      <c r="G9" s="22"/>
    </row>
    <row r="10" spans="1:9" x14ac:dyDescent="0.2">
      <c r="A10" s="20" t="s">
        <v>43</v>
      </c>
      <c r="B10" s="21"/>
      <c r="C10" s="21"/>
      <c r="D10" s="21"/>
      <c r="E10" s="22"/>
      <c r="F10" s="23"/>
      <c r="G10" s="22"/>
    </row>
    <row r="11" spans="1:9" x14ac:dyDescent="0.2">
      <c r="A11" s="20" t="s">
        <v>44</v>
      </c>
      <c r="B11" s="21"/>
      <c r="C11" s="21"/>
      <c r="D11" s="21"/>
      <c r="E11" s="22"/>
      <c r="F11" s="23"/>
      <c r="G11" s="22"/>
    </row>
    <row r="12" spans="1:9" x14ac:dyDescent="0.2">
      <c r="A12" s="21" t="s">
        <v>850</v>
      </c>
      <c r="B12" s="21" t="s">
        <v>851</v>
      </c>
      <c r="C12" s="21" t="s">
        <v>53</v>
      </c>
      <c r="D12" s="24">
        <v>1500</v>
      </c>
      <c r="E12" s="22">
        <v>7448.61</v>
      </c>
      <c r="F12" s="23">
        <v>4.31510544850752</v>
      </c>
      <c r="G12" s="22">
        <v>7.1950000000000003</v>
      </c>
    </row>
    <row r="13" spans="1:9" x14ac:dyDescent="0.2">
      <c r="A13" s="21" t="s">
        <v>852</v>
      </c>
      <c r="B13" s="21" t="s">
        <v>853</v>
      </c>
      <c r="C13" s="21" t="s">
        <v>48</v>
      </c>
      <c r="D13" s="24">
        <v>1500</v>
      </c>
      <c r="E13" s="22">
        <v>7419.2924999999996</v>
      </c>
      <c r="F13" s="23">
        <v>4.2981213261025903</v>
      </c>
      <c r="G13" s="22">
        <v>7.0902000000000003</v>
      </c>
    </row>
    <row r="14" spans="1:9" x14ac:dyDescent="0.2">
      <c r="A14" s="21" t="s">
        <v>854</v>
      </c>
      <c r="B14" s="21" t="s">
        <v>855</v>
      </c>
      <c r="C14" s="21" t="s">
        <v>48</v>
      </c>
      <c r="D14" s="24">
        <v>1000</v>
      </c>
      <c r="E14" s="22">
        <v>4980.7299999999996</v>
      </c>
      <c r="F14" s="23">
        <v>2.88542092558811</v>
      </c>
      <c r="G14" s="22">
        <v>7.0608000000000004</v>
      </c>
    </row>
    <row r="15" spans="1:9" x14ac:dyDescent="0.2">
      <c r="A15" s="21" t="s">
        <v>856</v>
      </c>
      <c r="B15" s="21" t="s">
        <v>857</v>
      </c>
      <c r="C15" s="21" t="s">
        <v>45</v>
      </c>
      <c r="D15" s="24">
        <v>1000</v>
      </c>
      <c r="E15" s="22">
        <v>4978.6049999999996</v>
      </c>
      <c r="F15" s="23">
        <v>2.8841898772343799</v>
      </c>
      <c r="G15" s="22">
        <v>7.1298000000000004</v>
      </c>
    </row>
    <row r="16" spans="1:9" x14ac:dyDescent="0.2">
      <c r="A16" s="21" t="s">
        <v>858</v>
      </c>
      <c r="B16" s="21" t="s">
        <v>859</v>
      </c>
      <c r="C16" s="21" t="s">
        <v>48</v>
      </c>
      <c r="D16" s="24">
        <v>1000</v>
      </c>
      <c r="E16" s="22">
        <v>4977.59</v>
      </c>
      <c r="F16" s="23">
        <v>2.8836018706089499</v>
      </c>
      <c r="G16" s="22">
        <v>7.1456</v>
      </c>
    </row>
    <row r="17" spans="1:9" x14ac:dyDescent="0.2">
      <c r="A17" s="21" t="s">
        <v>860</v>
      </c>
      <c r="B17" s="21" t="s">
        <v>861</v>
      </c>
      <c r="C17" s="21" t="s">
        <v>45</v>
      </c>
      <c r="D17" s="24">
        <v>1000</v>
      </c>
      <c r="E17" s="22">
        <v>4971.9549999999999</v>
      </c>
      <c r="F17" s="23">
        <v>2.8803374200333001</v>
      </c>
      <c r="G17" s="22">
        <v>7.1001000000000003</v>
      </c>
    </row>
    <row r="18" spans="1:9" x14ac:dyDescent="0.2">
      <c r="A18" s="21" t="s">
        <v>862</v>
      </c>
      <c r="B18" s="21" t="s">
        <v>863</v>
      </c>
      <c r="C18" s="21" t="s">
        <v>45</v>
      </c>
      <c r="D18" s="24">
        <v>1000</v>
      </c>
      <c r="E18" s="22">
        <v>4971.835</v>
      </c>
      <c r="F18" s="23">
        <v>2.8802679020086202</v>
      </c>
      <c r="G18" s="22">
        <v>7.13</v>
      </c>
    </row>
    <row r="19" spans="1:9" x14ac:dyDescent="0.2">
      <c r="A19" s="21" t="s">
        <v>864</v>
      </c>
      <c r="B19" s="21" t="s">
        <v>865</v>
      </c>
      <c r="C19" s="21" t="s">
        <v>53</v>
      </c>
      <c r="D19" s="24">
        <v>1000</v>
      </c>
      <c r="E19" s="22">
        <v>4958.5</v>
      </c>
      <c r="F19" s="23">
        <v>2.8725427115159099</v>
      </c>
      <c r="G19" s="22">
        <v>7.1047000000000002</v>
      </c>
    </row>
    <row r="20" spans="1:9" x14ac:dyDescent="0.2">
      <c r="A20" s="21" t="s">
        <v>866</v>
      </c>
      <c r="B20" s="21" t="s">
        <v>867</v>
      </c>
      <c r="C20" s="21" t="s">
        <v>48</v>
      </c>
      <c r="D20" s="24">
        <v>1000</v>
      </c>
      <c r="E20" s="22">
        <v>4957.33</v>
      </c>
      <c r="F20" s="23">
        <v>2.8718649107752698</v>
      </c>
      <c r="G20" s="22">
        <v>7.1402999999999999</v>
      </c>
    </row>
    <row r="21" spans="1:9" x14ac:dyDescent="0.2">
      <c r="A21" s="21" t="s">
        <v>868</v>
      </c>
      <c r="B21" s="21" t="s">
        <v>869</v>
      </c>
      <c r="C21" s="21" t="s">
        <v>48</v>
      </c>
      <c r="D21" s="24">
        <v>1000</v>
      </c>
      <c r="E21" s="22">
        <v>4950.6099999999997</v>
      </c>
      <c r="F21" s="23">
        <v>2.86797190139312</v>
      </c>
      <c r="G21" s="22">
        <v>7.1401000000000003</v>
      </c>
    </row>
    <row r="22" spans="1:9" x14ac:dyDescent="0.2">
      <c r="A22" s="21" t="s">
        <v>870</v>
      </c>
      <c r="B22" s="21" t="s">
        <v>871</v>
      </c>
      <c r="C22" s="21" t="s">
        <v>45</v>
      </c>
      <c r="D22" s="24">
        <v>1000</v>
      </c>
      <c r="E22" s="22">
        <v>4930.6850000000004</v>
      </c>
      <c r="F22" s="23">
        <v>2.85642901271168</v>
      </c>
      <c r="G22" s="22">
        <v>7.3301999999999996</v>
      </c>
    </row>
    <row r="23" spans="1:9" x14ac:dyDescent="0.2">
      <c r="A23" s="21" t="s">
        <v>872</v>
      </c>
      <c r="B23" s="21" t="s">
        <v>873</v>
      </c>
      <c r="C23" s="21" t="s">
        <v>48</v>
      </c>
      <c r="D23" s="24">
        <v>1000</v>
      </c>
      <c r="E23" s="22">
        <v>4916.7749999999996</v>
      </c>
      <c r="F23" s="23">
        <v>2.84837071501738</v>
      </c>
      <c r="G23" s="22">
        <v>7.2687999999999997</v>
      </c>
    </row>
    <row r="24" spans="1:9" x14ac:dyDescent="0.2">
      <c r="A24" s="21" t="s">
        <v>874</v>
      </c>
      <c r="B24" s="21" t="s">
        <v>875</v>
      </c>
      <c r="C24" s="21" t="s">
        <v>53</v>
      </c>
      <c r="D24" s="24">
        <v>800</v>
      </c>
      <c r="E24" s="22">
        <v>3943.2559999999999</v>
      </c>
      <c r="F24" s="23">
        <v>2.2843947327702701</v>
      </c>
      <c r="G24" s="22">
        <v>7.2949999999999999</v>
      </c>
    </row>
    <row r="25" spans="1:9" x14ac:dyDescent="0.2">
      <c r="A25" s="21" t="s">
        <v>876</v>
      </c>
      <c r="B25" s="21" t="s">
        <v>877</v>
      </c>
      <c r="C25" s="21" t="s">
        <v>48</v>
      </c>
      <c r="D25" s="24">
        <v>500</v>
      </c>
      <c r="E25" s="22">
        <v>2479.1475</v>
      </c>
      <c r="F25" s="23">
        <v>1.4362119757785401</v>
      </c>
      <c r="G25" s="22">
        <v>7.1397000000000004</v>
      </c>
    </row>
    <row r="26" spans="1:9" x14ac:dyDescent="0.2">
      <c r="A26" s="21" t="s">
        <v>878</v>
      </c>
      <c r="B26" s="21" t="s">
        <v>879</v>
      </c>
      <c r="C26" s="21" t="s">
        <v>45</v>
      </c>
      <c r="D26" s="24">
        <v>500</v>
      </c>
      <c r="E26" s="22">
        <v>2461.7624999999998</v>
      </c>
      <c r="F26" s="23">
        <v>1.4261405519528501</v>
      </c>
      <c r="G26" s="22">
        <v>7.2686999999999999</v>
      </c>
    </row>
    <row r="27" spans="1:9" x14ac:dyDescent="0.2">
      <c r="A27" s="20" t="s">
        <v>26</v>
      </c>
      <c r="B27" s="20"/>
      <c r="C27" s="20"/>
      <c r="D27" s="20"/>
      <c r="E27" s="25">
        <f>SUM(E11:E26)</f>
        <v>73346.683499999999</v>
      </c>
      <c r="F27" s="26">
        <f>SUM(F11:F26)</f>
        <v>42.490971281998483</v>
      </c>
      <c r="G27" s="25"/>
      <c r="H27" s="14"/>
      <c r="I27" s="14"/>
    </row>
    <row r="28" spans="1:9" x14ac:dyDescent="0.2">
      <c r="A28" s="21"/>
      <c r="B28" s="21"/>
      <c r="C28" s="21"/>
      <c r="D28" s="21"/>
      <c r="E28" s="22"/>
      <c r="F28" s="23"/>
      <c r="G28" s="22"/>
    </row>
    <row r="29" spans="1:9" x14ac:dyDescent="0.2">
      <c r="A29" s="20" t="s">
        <v>55</v>
      </c>
      <c r="B29" s="21"/>
      <c r="C29" s="21"/>
      <c r="D29" s="21"/>
      <c r="E29" s="22"/>
      <c r="F29" s="23"/>
      <c r="G29" s="22"/>
    </row>
    <row r="30" spans="1:9" x14ac:dyDescent="0.2">
      <c r="A30" s="21" t="s">
        <v>880</v>
      </c>
      <c r="B30" s="21" t="s">
        <v>881</v>
      </c>
      <c r="C30" s="21" t="s">
        <v>48</v>
      </c>
      <c r="D30" s="24">
        <v>1500</v>
      </c>
      <c r="E30" s="22">
        <v>7463.25</v>
      </c>
      <c r="F30" s="23">
        <v>4.3235866475186304</v>
      </c>
      <c r="G30" s="22">
        <v>7.8151999999999999</v>
      </c>
    </row>
    <row r="31" spans="1:9" x14ac:dyDescent="0.2">
      <c r="A31" s="21" t="s">
        <v>882</v>
      </c>
      <c r="B31" s="21" t="s">
        <v>883</v>
      </c>
      <c r="C31" s="21" t="s">
        <v>53</v>
      </c>
      <c r="D31" s="24">
        <v>1500</v>
      </c>
      <c r="E31" s="22">
        <v>7455.8474999999999</v>
      </c>
      <c r="F31" s="23">
        <v>4.3192982543711098</v>
      </c>
      <c r="G31" s="22">
        <v>7.2049000000000003</v>
      </c>
    </row>
    <row r="32" spans="1:9" x14ac:dyDescent="0.2">
      <c r="A32" s="21" t="s">
        <v>884</v>
      </c>
      <c r="B32" s="21" t="s">
        <v>885</v>
      </c>
      <c r="C32" s="21" t="s">
        <v>54</v>
      </c>
      <c r="D32" s="24">
        <v>1500</v>
      </c>
      <c r="E32" s="22">
        <v>7438.8374999999996</v>
      </c>
      <c r="F32" s="23">
        <v>4.3094440743725402</v>
      </c>
      <c r="G32" s="22">
        <v>7.1454000000000004</v>
      </c>
    </row>
    <row r="33" spans="1:9" x14ac:dyDescent="0.2">
      <c r="A33" s="21" t="s">
        <v>886</v>
      </c>
      <c r="B33" s="21" t="s">
        <v>887</v>
      </c>
      <c r="C33" s="21" t="s">
        <v>54</v>
      </c>
      <c r="D33" s="24">
        <v>1500</v>
      </c>
      <c r="E33" s="22">
        <v>7420.7174999999997</v>
      </c>
      <c r="F33" s="23">
        <v>4.2989468526456802</v>
      </c>
      <c r="G33" s="22">
        <v>7.0903</v>
      </c>
    </row>
    <row r="34" spans="1:9" x14ac:dyDescent="0.2">
      <c r="A34" s="21" t="s">
        <v>888</v>
      </c>
      <c r="B34" s="21" t="s">
        <v>889</v>
      </c>
      <c r="C34" s="21" t="s">
        <v>53</v>
      </c>
      <c r="D34" s="24">
        <v>1500</v>
      </c>
      <c r="E34" s="22">
        <v>7386.8549999999996</v>
      </c>
      <c r="F34" s="23">
        <v>4.2793297350559403</v>
      </c>
      <c r="G34" s="22">
        <v>7.7652000000000001</v>
      </c>
    </row>
    <row r="35" spans="1:9" x14ac:dyDescent="0.2">
      <c r="A35" s="21" t="s">
        <v>890</v>
      </c>
      <c r="B35" s="21" t="s">
        <v>891</v>
      </c>
      <c r="C35" s="21" t="s">
        <v>54</v>
      </c>
      <c r="D35" s="24">
        <v>1300</v>
      </c>
      <c r="E35" s="22">
        <v>6424.6</v>
      </c>
      <c r="F35" s="23">
        <v>3.72187917805892</v>
      </c>
      <c r="G35" s="22">
        <v>7.6497999999999999</v>
      </c>
    </row>
    <row r="36" spans="1:9" x14ac:dyDescent="0.2">
      <c r="A36" s="21" t="s">
        <v>892</v>
      </c>
      <c r="B36" s="21" t="s">
        <v>893</v>
      </c>
      <c r="C36" s="21" t="s">
        <v>48</v>
      </c>
      <c r="D36" s="24">
        <v>1000</v>
      </c>
      <c r="E36" s="22">
        <v>4939.7550000000001</v>
      </c>
      <c r="F36" s="23">
        <v>2.8616834167438299</v>
      </c>
      <c r="G36" s="22">
        <v>7.6749999999999998</v>
      </c>
    </row>
    <row r="37" spans="1:9" x14ac:dyDescent="0.2">
      <c r="A37" s="21" t="s">
        <v>894</v>
      </c>
      <c r="B37" s="21" t="s">
        <v>895</v>
      </c>
      <c r="C37" s="21" t="s">
        <v>54</v>
      </c>
      <c r="D37" s="24">
        <v>900</v>
      </c>
      <c r="E37" s="22">
        <v>4480.6544999999996</v>
      </c>
      <c r="F37" s="23">
        <v>2.5957187509924302</v>
      </c>
      <c r="G37" s="22">
        <v>7.5052000000000003</v>
      </c>
    </row>
    <row r="38" spans="1:9" x14ac:dyDescent="0.2">
      <c r="A38" s="21" t="s">
        <v>896</v>
      </c>
      <c r="B38" s="21" t="s">
        <v>897</v>
      </c>
      <c r="C38" s="21" t="s">
        <v>54</v>
      </c>
      <c r="D38" s="24">
        <v>900</v>
      </c>
      <c r="E38" s="22">
        <v>4417.1504999999997</v>
      </c>
      <c r="F38" s="23">
        <v>2.5589298123311202</v>
      </c>
      <c r="G38" s="22">
        <v>8.1501000000000001</v>
      </c>
    </row>
    <row r="39" spans="1:9" x14ac:dyDescent="0.2">
      <c r="A39" s="21" t="s">
        <v>898</v>
      </c>
      <c r="B39" s="21" t="s">
        <v>899</v>
      </c>
      <c r="C39" s="21" t="s">
        <v>53</v>
      </c>
      <c r="D39" s="24">
        <v>500</v>
      </c>
      <c r="E39" s="22">
        <v>2490.7049999999999</v>
      </c>
      <c r="F39" s="23">
        <v>1.44290743053065</v>
      </c>
      <c r="G39" s="22">
        <v>7.1691000000000003</v>
      </c>
    </row>
    <row r="40" spans="1:9" x14ac:dyDescent="0.2">
      <c r="A40" s="20" t="s">
        <v>26</v>
      </c>
      <c r="B40" s="20"/>
      <c r="C40" s="20"/>
      <c r="D40" s="20"/>
      <c r="E40" s="25">
        <f>SUM(E29:E39)</f>
        <v>59918.372499999983</v>
      </c>
      <c r="F40" s="26">
        <f>SUM(F29:F39)</f>
        <v>34.711724152620853</v>
      </c>
      <c r="G40" s="25"/>
      <c r="H40" s="14"/>
      <c r="I40" s="14"/>
    </row>
    <row r="41" spans="1:9" x14ac:dyDescent="0.2">
      <c r="A41" s="21"/>
      <c r="B41" s="21"/>
      <c r="C41" s="21"/>
      <c r="D41" s="21"/>
      <c r="E41" s="22"/>
      <c r="F41" s="23"/>
      <c r="G41" s="22"/>
    </row>
    <row r="42" spans="1:9" x14ac:dyDescent="0.2">
      <c r="A42" s="20" t="s">
        <v>58</v>
      </c>
      <c r="B42" s="21"/>
      <c r="C42" s="21"/>
      <c r="D42" s="21"/>
      <c r="E42" s="22"/>
      <c r="F42" s="23"/>
      <c r="G42" s="22"/>
    </row>
    <row r="43" spans="1:9" x14ac:dyDescent="0.2">
      <c r="A43" s="21" t="s">
        <v>83</v>
      </c>
      <c r="B43" s="21" t="s">
        <v>835</v>
      </c>
      <c r="C43" s="21" t="s">
        <v>65</v>
      </c>
      <c r="D43" s="24">
        <v>15000000</v>
      </c>
      <c r="E43" s="22">
        <v>14838.48</v>
      </c>
      <c r="F43" s="23">
        <v>8.5961818239335805</v>
      </c>
      <c r="G43" s="22">
        <v>6.8502000000000001</v>
      </c>
    </row>
    <row r="44" spans="1:9" x14ac:dyDescent="0.2">
      <c r="A44" s="21" t="s">
        <v>900</v>
      </c>
      <c r="B44" s="21" t="s">
        <v>901</v>
      </c>
      <c r="C44" s="21" t="s">
        <v>65</v>
      </c>
      <c r="D44" s="24">
        <v>7500000</v>
      </c>
      <c r="E44" s="22">
        <v>7477.74</v>
      </c>
      <c r="F44" s="23">
        <v>4.3319809489988899</v>
      </c>
      <c r="G44" s="22">
        <v>6.7908999999999997</v>
      </c>
    </row>
    <row r="45" spans="1:9" x14ac:dyDescent="0.2">
      <c r="A45" s="21" t="s">
        <v>902</v>
      </c>
      <c r="B45" s="21" t="s">
        <v>903</v>
      </c>
      <c r="C45" s="21" t="s">
        <v>65</v>
      </c>
      <c r="D45" s="24">
        <v>5000000</v>
      </c>
      <c r="E45" s="22">
        <v>4960.09</v>
      </c>
      <c r="F45" s="23">
        <v>2.8734638253429399</v>
      </c>
      <c r="G45" s="22">
        <v>6.8299000000000003</v>
      </c>
    </row>
    <row r="46" spans="1:9" x14ac:dyDescent="0.2">
      <c r="A46" s="21" t="s">
        <v>904</v>
      </c>
      <c r="B46" s="21" t="s">
        <v>905</v>
      </c>
      <c r="C46" s="21" t="s">
        <v>65</v>
      </c>
      <c r="D46" s="24">
        <v>5000000</v>
      </c>
      <c r="E46" s="22">
        <v>4953.5200000000004</v>
      </c>
      <c r="F46" s="23">
        <v>2.8696577134916401</v>
      </c>
      <c r="G46" s="22">
        <v>6.8498000000000001</v>
      </c>
    </row>
    <row r="47" spans="1:9" x14ac:dyDescent="0.2">
      <c r="A47" s="21" t="s">
        <v>906</v>
      </c>
      <c r="B47" s="21" t="s">
        <v>907</v>
      </c>
      <c r="C47" s="21" t="s">
        <v>65</v>
      </c>
      <c r="D47" s="24">
        <v>2000000</v>
      </c>
      <c r="E47" s="22">
        <v>1999.6279999999999</v>
      </c>
      <c r="F47" s="23">
        <v>1.15841823881076</v>
      </c>
      <c r="G47" s="22">
        <v>6.7903000000000002</v>
      </c>
    </row>
    <row r="48" spans="1:9" x14ac:dyDescent="0.2">
      <c r="A48" s="21" t="s">
        <v>908</v>
      </c>
      <c r="B48" s="21" t="s">
        <v>909</v>
      </c>
      <c r="C48" s="21" t="s">
        <v>65</v>
      </c>
      <c r="D48" s="24">
        <v>2000000</v>
      </c>
      <c r="E48" s="22">
        <v>1991.8340000000001</v>
      </c>
      <c r="F48" s="23">
        <v>1.15390304310771</v>
      </c>
      <c r="G48" s="22">
        <v>6.8018000000000001</v>
      </c>
    </row>
    <row r="49" spans="1:9" x14ac:dyDescent="0.2">
      <c r="A49" s="20" t="s">
        <v>26</v>
      </c>
      <c r="B49" s="20"/>
      <c r="C49" s="20"/>
      <c r="D49" s="20"/>
      <c r="E49" s="25">
        <f>SUM(E42:E48)</f>
        <v>36221.292000000001</v>
      </c>
      <c r="F49" s="26">
        <f>SUM(F42:F48)</f>
        <v>20.983605593685521</v>
      </c>
      <c r="G49" s="25"/>
      <c r="H49" s="14"/>
      <c r="I49" s="14"/>
    </row>
    <row r="50" spans="1:9" x14ac:dyDescent="0.2">
      <c r="A50" s="21"/>
      <c r="B50" s="21"/>
      <c r="C50" s="21"/>
      <c r="D50" s="21"/>
      <c r="E50" s="22"/>
      <c r="F50" s="23"/>
      <c r="G50" s="22"/>
    </row>
    <row r="51" spans="1:9" x14ac:dyDescent="0.2">
      <c r="A51" s="20" t="s">
        <v>910</v>
      </c>
      <c r="B51" s="21"/>
      <c r="C51" s="21"/>
      <c r="D51" s="21"/>
      <c r="E51" s="22"/>
      <c r="F51" s="23"/>
      <c r="G51" s="22"/>
    </row>
    <row r="52" spans="1:9" x14ac:dyDescent="0.2">
      <c r="A52" s="21" t="s">
        <v>911</v>
      </c>
      <c r="B52" s="21" t="s">
        <v>912</v>
      </c>
      <c r="C52" s="21" t="s">
        <v>913</v>
      </c>
      <c r="D52" s="24">
        <v>3652.817</v>
      </c>
      <c r="E52" s="22">
        <v>365.47055790000002</v>
      </c>
      <c r="F52" s="23">
        <v>0.21172326053631099</v>
      </c>
      <c r="G52" s="22">
        <v>7.1099999999999994</v>
      </c>
    </row>
    <row r="53" spans="1:9" x14ac:dyDescent="0.2">
      <c r="A53" s="20" t="s">
        <v>26</v>
      </c>
      <c r="B53" s="20"/>
      <c r="C53" s="20"/>
      <c r="D53" s="20"/>
      <c r="E53" s="25">
        <f>SUM(E52:E52)</f>
        <v>365.47055790000002</v>
      </c>
      <c r="F53" s="26">
        <f>SUM(F52:F52)</f>
        <v>0.21172326053631099</v>
      </c>
      <c r="G53" s="25"/>
      <c r="H53" s="14"/>
      <c r="I53" s="14"/>
    </row>
    <row r="54" spans="1:9" x14ac:dyDescent="0.2">
      <c r="A54" s="21"/>
      <c r="B54" s="21"/>
      <c r="C54" s="21"/>
      <c r="D54" s="21"/>
      <c r="E54" s="22"/>
      <c r="F54" s="23"/>
      <c r="G54" s="22"/>
    </row>
    <row r="55" spans="1:9" x14ac:dyDescent="0.2">
      <c r="A55" s="20" t="s">
        <v>27</v>
      </c>
      <c r="B55" s="20"/>
      <c r="C55" s="20"/>
      <c r="D55" s="20"/>
      <c r="E55" s="25">
        <f>E8+E27+E40+E49+E53</f>
        <v>170930.8982428</v>
      </c>
      <c r="F55" s="26">
        <f>F8+F27+F40+F49+F53</f>
        <v>99.023153356907002</v>
      </c>
      <c r="G55" s="25"/>
      <c r="H55" s="14"/>
      <c r="I55" s="14"/>
    </row>
    <row r="56" spans="1:9" x14ac:dyDescent="0.2">
      <c r="A56" s="20"/>
      <c r="B56" s="20"/>
      <c r="C56" s="20"/>
      <c r="D56" s="20"/>
      <c r="E56" s="25"/>
      <c r="F56" s="26"/>
      <c r="G56" s="25"/>
      <c r="H56" s="14"/>
      <c r="I56" s="14"/>
    </row>
    <row r="57" spans="1:9" x14ac:dyDescent="0.2">
      <c r="A57" s="20" t="s">
        <v>29</v>
      </c>
      <c r="B57" s="20"/>
      <c r="C57" s="20"/>
      <c r="D57" s="20"/>
      <c r="E57" s="25">
        <f>E59-(E8+E27+E40+E49+E53)</f>
        <v>1686.2043723000097</v>
      </c>
      <c r="F57" s="26">
        <f>F59-(F8+F27+F40+F49+F53)</f>
        <v>0.97684664309299762</v>
      </c>
      <c r="G57" s="25"/>
      <c r="H57" s="14"/>
      <c r="I57" s="14"/>
    </row>
    <row r="58" spans="1:9" x14ac:dyDescent="0.2">
      <c r="A58" s="20"/>
      <c r="B58" s="20"/>
      <c r="C58" s="20"/>
      <c r="D58" s="20"/>
      <c r="E58" s="25"/>
      <c r="F58" s="26"/>
      <c r="G58" s="25"/>
      <c r="H58" s="14"/>
      <c r="I58" s="14"/>
    </row>
    <row r="59" spans="1:9" x14ac:dyDescent="0.2">
      <c r="A59" s="27" t="s">
        <v>28</v>
      </c>
      <c r="B59" s="27"/>
      <c r="C59" s="27"/>
      <c r="D59" s="27"/>
      <c r="E59" s="28">
        <v>172617.10261510001</v>
      </c>
      <c r="F59" s="29">
        <v>100</v>
      </c>
      <c r="G59" s="28"/>
      <c r="H59" s="14"/>
      <c r="I59" s="14"/>
    </row>
    <row r="61" spans="1:9" x14ac:dyDescent="0.2">
      <c r="A61" s="14" t="s">
        <v>60</v>
      </c>
    </row>
    <row r="62" spans="1:9" x14ac:dyDescent="0.2">
      <c r="A62" s="14" t="s">
        <v>31</v>
      </c>
    </row>
    <row r="63" spans="1:9" x14ac:dyDescent="0.2">
      <c r="A63" s="14" t="s">
        <v>914</v>
      </c>
    </row>
    <row r="65" spans="1:4" x14ac:dyDescent="0.2">
      <c r="A65" s="14" t="s">
        <v>32</v>
      </c>
    </row>
    <row r="66" spans="1:4" x14ac:dyDescent="0.2">
      <c r="A66" s="14" t="s">
        <v>33</v>
      </c>
    </row>
    <row r="67" spans="1:4" x14ac:dyDescent="0.2">
      <c r="A67" s="14" t="s">
        <v>34</v>
      </c>
      <c r="B67" s="14"/>
      <c r="C67" s="30" t="s">
        <v>36</v>
      </c>
      <c r="D67" s="14" t="s">
        <v>35</v>
      </c>
    </row>
    <row r="68" spans="1:4" x14ac:dyDescent="0.2">
      <c r="A68" s="7" t="s">
        <v>915</v>
      </c>
      <c r="C68" s="31">
        <v>5152.9701999999997</v>
      </c>
      <c r="D68" s="31">
        <v>5313.8822</v>
      </c>
    </row>
    <row r="69" spans="1:4" x14ac:dyDescent="0.2">
      <c r="A69" s="7" t="s">
        <v>916</v>
      </c>
      <c r="C69" s="31">
        <v>1509.3204000000001</v>
      </c>
      <c r="D69" s="31">
        <v>1509.3204000000001</v>
      </c>
    </row>
    <row r="70" spans="1:4" x14ac:dyDescent="0.2">
      <c r="A70" s="7" t="s">
        <v>917</v>
      </c>
      <c r="C70" s="31">
        <v>1245.1268</v>
      </c>
      <c r="D70" s="31">
        <v>1244.7101</v>
      </c>
    </row>
    <row r="71" spans="1:4" x14ac:dyDescent="0.2">
      <c r="A71" s="7" t="s">
        <v>918</v>
      </c>
      <c r="C71" s="31">
        <v>1000</v>
      </c>
      <c r="D71" s="31">
        <v>1000</v>
      </c>
    </row>
    <row r="72" spans="1:4" x14ac:dyDescent="0.2">
      <c r="A72" s="7" t="s">
        <v>919</v>
      </c>
      <c r="C72" s="31">
        <v>1055.4617000000001</v>
      </c>
      <c r="D72" s="31">
        <v>1055.0833</v>
      </c>
    </row>
    <row r="73" spans="1:4" x14ac:dyDescent="0.2">
      <c r="A73" s="7" t="s">
        <v>920</v>
      </c>
      <c r="C73" s="31">
        <v>3376.6624999999999</v>
      </c>
      <c r="D73" s="31">
        <v>3493.9670999999998</v>
      </c>
    </row>
    <row r="74" spans="1:4" x14ac:dyDescent="0.2">
      <c r="A74" s="7" t="s">
        <v>921</v>
      </c>
      <c r="C74" s="31">
        <v>1000</v>
      </c>
      <c r="D74" s="31">
        <v>1000</v>
      </c>
    </row>
    <row r="75" spans="1:4" x14ac:dyDescent="0.2">
      <c r="A75" s="7" t="s">
        <v>922</v>
      </c>
      <c r="C75" s="31">
        <v>1022.9533</v>
      </c>
      <c r="D75" s="31">
        <v>1022.7441</v>
      </c>
    </row>
    <row r="76" spans="1:4" x14ac:dyDescent="0.2">
      <c r="A76" s="7" t="s">
        <v>923</v>
      </c>
      <c r="C76" s="31">
        <v>3399.4971</v>
      </c>
      <c r="D76" s="31">
        <v>3518.8238000000001</v>
      </c>
    </row>
    <row r="77" spans="1:4" x14ac:dyDescent="0.2">
      <c r="A77" s="7" t="s">
        <v>924</v>
      </c>
      <c r="C77" s="31">
        <v>1001.6033</v>
      </c>
      <c r="D77" s="31">
        <v>1001.6033</v>
      </c>
    </row>
    <row r="78" spans="1:4" x14ac:dyDescent="0.2">
      <c r="A78" s="7" t="s">
        <v>925</v>
      </c>
      <c r="C78" s="31">
        <v>1022.1719000000001</v>
      </c>
      <c r="D78" s="31">
        <v>1021.7688000000001</v>
      </c>
    </row>
    <row r="79" spans="1:4" x14ac:dyDescent="0.2">
      <c r="A79" s="7" t="s">
        <v>926</v>
      </c>
      <c r="C79" s="31">
        <v>14.349500000000001</v>
      </c>
      <c r="D79" s="31">
        <v>14.8523</v>
      </c>
    </row>
    <row r="80" spans="1:4" x14ac:dyDescent="0.2">
      <c r="A80" s="7" t="s">
        <v>927</v>
      </c>
      <c r="C80" s="31">
        <v>14.349500000000001</v>
      </c>
      <c r="D80" s="31">
        <v>14.8523</v>
      </c>
    </row>
    <row r="81" spans="1:4" x14ac:dyDescent="0.2">
      <c r="A81" s="7" t="s">
        <v>928</v>
      </c>
      <c r="C81" s="31">
        <v>10</v>
      </c>
      <c r="D81" s="31">
        <v>10</v>
      </c>
    </row>
    <row r="82" spans="1:4" x14ac:dyDescent="0.2">
      <c r="A82" s="7" t="s">
        <v>929</v>
      </c>
      <c r="C82" s="31">
        <v>10</v>
      </c>
      <c r="D82" s="31">
        <v>10</v>
      </c>
    </row>
    <row r="84" spans="1:4" x14ac:dyDescent="0.2">
      <c r="A84" s="14" t="s">
        <v>930</v>
      </c>
    </row>
    <row r="85" spans="1:4" x14ac:dyDescent="0.2">
      <c r="A85" s="92" t="s">
        <v>61</v>
      </c>
      <c r="B85" s="93"/>
      <c r="C85" s="34" t="s">
        <v>62</v>
      </c>
    </row>
    <row r="86" spans="1:4" x14ac:dyDescent="0.2">
      <c r="A86" s="88" t="s">
        <v>916</v>
      </c>
      <c r="B86" s="89"/>
      <c r="C86" s="35">
        <v>46.415719609999996</v>
      </c>
    </row>
    <row r="87" spans="1:4" x14ac:dyDescent="0.2">
      <c r="A87" s="88" t="s">
        <v>917</v>
      </c>
      <c r="B87" s="89"/>
      <c r="C87" s="35">
        <v>38.700026110000003</v>
      </c>
    </row>
    <row r="88" spans="1:4" x14ac:dyDescent="0.2">
      <c r="A88" s="88" t="s">
        <v>918</v>
      </c>
      <c r="B88" s="89"/>
      <c r="C88" s="35">
        <v>32.012962250000001</v>
      </c>
    </row>
    <row r="89" spans="1:4" x14ac:dyDescent="0.2">
      <c r="A89" s="88" t="s">
        <v>919</v>
      </c>
      <c r="B89" s="89"/>
      <c r="C89" s="35">
        <v>34.352829700000001</v>
      </c>
    </row>
    <row r="90" spans="1:4" x14ac:dyDescent="0.2">
      <c r="A90" s="88" t="s">
        <v>921</v>
      </c>
      <c r="B90" s="89"/>
      <c r="C90" s="35">
        <v>34.139149400000001</v>
      </c>
    </row>
    <row r="91" spans="1:4" x14ac:dyDescent="0.2">
      <c r="A91" s="88" t="s">
        <v>922</v>
      </c>
      <c r="B91" s="89"/>
      <c r="C91" s="35">
        <v>35.13855942</v>
      </c>
    </row>
    <row r="92" spans="1:4" x14ac:dyDescent="0.2">
      <c r="A92" s="88" t="s">
        <v>924</v>
      </c>
      <c r="B92" s="89"/>
      <c r="C92" s="35">
        <v>34.495470599999997</v>
      </c>
    </row>
    <row r="93" spans="1:4" x14ac:dyDescent="0.2">
      <c r="A93" s="88" t="s">
        <v>925</v>
      </c>
      <c r="B93" s="89"/>
      <c r="C93" s="35">
        <v>35.610038490000001</v>
      </c>
    </row>
    <row r="94" spans="1:4" x14ac:dyDescent="0.2">
      <c r="A94" s="7" t="s">
        <v>63</v>
      </c>
    </row>
    <row r="95" spans="1:4" x14ac:dyDescent="0.2">
      <c r="A95" s="7" t="s">
        <v>37</v>
      </c>
    </row>
    <row r="97" spans="1:5" x14ac:dyDescent="0.2">
      <c r="A97" s="14" t="s">
        <v>931</v>
      </c>
      <c r="D97" s="32">
        <v>0.124066345644068</v>
      </c>
      <c r="E97" s="10" t="s">
        <v>40</v>
      </c>
    </row>
    <row r="99" spans="1:5" x14ac:dyDescent="0.2">
      <c r="A99" s="14" t="s">
        <v>1201</v>
      </c>
      <c r="D99" s="30" t="s">
        <v>39</v>
      </c>
    </row>
    <row r="101" spans="1:5" x14ac:dyDescent="0.2">
      <c r="A101" s="14" t="s">
        <v>932</v>
      </c>
    </row>
    <row r="103" spans="1:5" x14ac:dyDescent="0.2">
      <c r="A103" s="51" t="s">
        <v>805</v>
      </c>
    </row>
    <row r="104" spans="1:5" x14ac:dyDescent="0.2">
      <c r="A104" s="53"/>
    </row>
    <row r="105" spans="1:5" x14ac:dyDescent="0.2">
      <c r="A105" s="53"/>
    </row>
    <row r="106" spans="1:5" x14ac:dyDescent="0.2">
      <c r="A106" s="53"/>
    </row>
    <row r="107" spans="1:5" x14ac:dyDescent="0.2">
      <c r="A107" s="53"/>
    </row>
    <row r="108" spans="1:5" x14ac:dyDescent="0.2">
      <c r="A108" s="53"/>
    </row>
    <row r="109" spans="1:5" x14ac:dyDescent="0.2">
      <c r="A109" s="53"/>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1" t="s">
        <v>933</v>
      </c>
    </row>
    <row r="118" spans="1:1" x14ac:dyDescent="0.2">
      <c r="A118" s="53"/>
    </row>
    <row r="119" spans="1:1" x14ac:dyDescent="0.2">
      <c r="A119" s="51" t="s">
        <v>1217</v>
      </c>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4" spans="1:1" x14ac:dyDescent="0.2">
      <c r="A134" s="51" t="s">
        <v>934</v>
      </c>
    </row>
    <row r="135" spans="1:1" x14ac:dyDescent="0.2">
      <c r="A135" s="53"/>
    </row>
    <row r="136" spans="1:1" x14ac:dyDescent="0.2">
      <c r="A136" s="51" t="s">
        <v>1218</v>
      </c>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2"/>
    </row>
  </sheetData>
  <mergeCells count="10">
    <mergeCell ref="A90:B90"/>
    <mergeCell ref="A91:B91"/>
    <mergeCell ref="A92:B92"/>
    <mergeCell ref="A93:B93"/>
    <mergeCell ref="A1:G1"/>
    <mergeCell ref="A85:B85"/>
    <mergeCell ref="A86:B86"/>
    <mergeCell ref="A87:B87"/>
    <mergeCell ref="A88:B88"/>
    <mergeCell ref="A89:B89"/>
  </mergeCells>
  <conditionalFormatting sqref="F2:F3">
    <cfRule type="cellIs" dxfId="77" priority="2" stopIfTrue="1" operator="between">
      <formula>0.009</formula>
      <formula>-0.009</formula>
    </cfRule>
  </conditionalFormatting>
  <conditionalFormatting sqref="F5:F65535">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64"/>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25.5703125" style="7" bestFit="1" customWidth="1"/>
    <col min="4" max="4" width="15" style="7" bestFit="1" customWidth="1"/>
    <col min="5" max="5" width="22.85546875" style="10" customWidth="1"/>
    <col min="6" max="6" width="17.85546875" style="11" customWidth="1"/>
    <col min="7" max="7" width="24.28515625" style="10" customWidth="1"/>
    <col min="8" max="8" width="14.140625" style="7" customWidth="1"/>
    <col min="9" max="16384" width="9.140625" style="7"/>
  </cols>
  <sheetData>
    <row r="1" spans="1:11" s="1" customFormat="1" ht="15" x14ac:dyDescent="0.2">
      <c r="A1" s="90" t="s">
        <v>8</v>
      </c>
      <c r="B1" s="91"/>
      <c r="C1" s="91"/>
      <c r="D1" s="91"/>
      <c r="E1" s="91"/>
      <c r="F1" s="91"/>
      <c r="G1" s="91"/>
      <c r="H1" s="91"/>
      <c r="I1" s="91"/>
    </row>
    <row r="2" spans="1:11" s="1" customFormat="1" ht="12" x14ac:dyDescent="0.2">
      <c r="E2" s="5"/>
      <c r="F2" s="9"/>
      <c r="G2" s="10"/>
    </row>
    <row r="3" spans="1:11" s="1" customFormat="1" ht="12" x14ac:dyDescent="0.2">
      <c r="A3" s="8" t="s">
        <v>7</v>
      </c>
      <c r="B3" s="2"/>
      <c r="C3" s="3"/>
      <c r="D3" s="3"/>
      <c r="E3" s="4"/>
      <c r="F3" s="9"/>
      <c r="G3" s="10"/>
    </row>
    <row r="4" spans="1:11" s="1" customFormat="1" ht="65.25" customHeight="1" x14ac:dyDescent="0.2">
      <c r="A4" s="36" t="s">
        <v>2</v>
      </c>
      <c r="B4" s="36" t="s">
        <v>0</v>
      </c>
      <c r="C4" s="37" t="s">
        <v>4</v>
      </c>
      <c r="D4" s="37" t="s">
        <v>1</v>
      </c>
      <c r="E4" s="56" t="s">
        <v>6</v>
      </c>
      <c r="F4" s="56" t="s">
        <v>211</v>
      </c>
      <c r="G4" s="56" t="s">
        <v>212</v>
      </c>
      <c r="H4" s="56" t="s">
        <v>213</v>
      </c>
      <c r="I4" s="56" t="s">
        <v>5</v>
      </c>
      <c r="J4" s="33"/>
      <c r="K4" s="33"/>
    </row>
    <row r="5" spans="1:11" x14ac:dyDescent="0.2">
      <c r="A5" s="38" t="s">
        <v>84</v>
      </c>
      <c r="B5" s="39"/>
      <c r="C5" s="39"/>
      <c r="D5" s="39"/>
      <c r="E5" s="40"/>
      <c r="F5" s="41"/>
      <c r="G5" s="40"/>
      <c r="H5" s="39"/>
      <c r="I5" s="39"/>
    </row>
    <row r="6" spans="1:11" x14ac:dyDescent="0.2">
      <c r="A6" s="38" t="s">
        <v>41</v>
      </c>
      <c r="B6" s="39"/>
      <c r="C6" s="39"/>
      <c r="D6" s="39"/>
      <c r="E6" s="40"/>
      <c r="F6" s="41"/>
      <c r="G6" s="40"/>
      <c r="H6" s="39"/>
      <c r="I6" s="39"/>
    </row>
    <row r="7" spans="1:11" x14ac:dyDescent="0.2">
      <c r="A7" s="39" t="s">
        <v>86</v>
      </c>
      <c r="B7" s="39" t="s">
        <v>85</v>
      </c>
      <c r="C7" s="39" t="s">
        <v>87</v>
      </c>
      <c r="D7" s="42">
        <v>121000</v>
      </c>
      <c r="E7" s="40">
        <v>1786.5650000000001</v>
      </c>
      <c r="F7" s="41">
        <v>6.7666447656103097</v>
      </c>
      <c r="G7" s="40">
        <v>-1388.1477500000001</v>
      </c>
      <c r="H7" s="40">
        <v>-5.2576327793454096</v>
      </c>
      <c r="I7" s="43"/>
    </row>
    <row r="8" spans="1:11" x14ac:dyDescent="0.2">
      <c r="A8" s="39" t="s">
        <v>89</v>
      </c>
      <c r="B8" s="39" t="s">
        <v>88</v>
      </c>
      <c r="C8" s="39" t="s">
        <v>87</v>
      </c>
      <c r="D8" s="42">
        <v>176000</v>
      </c>
      <c r="E8" s="40">
        <v>1611.0160000000001</v>
      </c>
      <c r="F8" s="41">
        <v>6.1017499971814404</v>
      </c>
      <c r="G8" s="40">
        <v>-1264.0922</v>
      </c>
      <c r="H8" s="40">
        <v>-4.78777031251526</v>
      </c>
      <c r="I8" s="43"/>
    </row>
    <row r="9" spans="1:11" x14ac:dyDescent="0.2">
      <c r="A9" s="39" t="s">
        <v>215</v>
      </c>
      <c r="B9" s="39" t="s">
        <v>214</v>
      </c>
      <c r="C9" s="39" t="s">
        <v>113</v>
      </c>
      <c r="D9" s="42">
        <v>77000</v>
      </c>
      <c r="E9" s="40">
        <v>1123.1220000000001</v>
      </c>
      <c r="F9" s="41">
        <v>4.2538433264066997</v>
      </c>
      <c r="G9" s="40">
        <v>-1130.4369999999999</v>
      </c>
      <c r="H9" s="40">
        <v>-4.2815490110363896</v>
      </c>
      <c r="I9" s="43"/>
    </row>
    <row r="10" spans="1:11" x14ac:dyDescent="0.2">
      <c r="A10" s="39" t="s">
        <v>97</v>
      </c>
      <c r="B10" s="39" t="s">
        <v>96</v>
      </c>
      <c r="C10" s="39" t="s">
        <v>87</v>
      </c>
      <c r="D10" s="42">
        <v>102900</v>
      </c>
      <c r="E10" s="40">
        <v>1010.32365</v>
      </c>
      <c r="F10" s="41">
        <v>3.82661769252437</v>
      </c>
      <c r="G10" s="40">
        <v>-831.26250000000005</v>
      </c>
      <c r="H10" s="40">
        <v>-3.14842059733239</v>
      </c>
      <c r="I10" s="43"/>
    </row>
    <row r="11" spans="1:11" x14ac:dyDescent="0.2">
      <c r="A11" s="39" t="s">
        <v>107</v>
      </c>
      <c r="B11" s="39" t="s">
        <v>106</v>
      </c>
      <c r="C11" s="39" t="s">
        <v>108</v>
      </c>
      <c r="D11" s="42">
        <v>86000</v>
      </c>
      <c r="E11" s="40">
        <v>936.19600000000003</v>
      </c>
      <c r="F11" s="41">
        <v>3.54585798052985</v>
      </c>
      <c r="G11" s="40">
        <v>-802.54650000000004</v>
      </c>
      <c r="H11" s="40">
        <v>-3.0396582678961499</v>
      </c>
      <c r="I11" s="43"/>
    </row>
    <row r="12" spans="1:11" x14ac:dyDescent="0.2">
      <c r="A12" s="39" t="s">
        <v>217</v>
      </c>
      <c r="B12" s="39" t="s">
        <v>216</v>
      </c>
      <c r="C12" s="39" t="s">
        <v>218</v>
      </c>
      <c r="D12" s="42">
        <v>31000</v>
      </c>
      <c r="E12" s="40">
        <v>770.04</v>
      </c>
      <c r="F12" s="41">
        <v>2.9165393564245199</v>
      </c>
      <c r="G12" s="40">
        <v>-744.31500000000005</v>
      </c>
      <c r="H12" s="40">
        <v>-2.81910548942537</v>
      </c>
      <c r="I12" s="43"/>
    </row>
    <row r="13" spans="1:11" x14ac:dyDescent="0.2">
      <c r="A13" s="39" t="s">
        <v>220</v>
      </c>
      <c r="B13" s="39" t="s">
        <v>219</v>
      </c>
      <c r="C13" s="39" t="s">
        <v>113</v>
      </c>
      <c r="D13" s="42">
        <v>14250</v>
      </c>
      <c r="E13" s="40">
        <v>757.25212499999998</v>
      </c>
      <c r="F13" s="41">
        <v>2.8681050663583698</v>
      </c>
      <c r="G13" s="40">
        <v>-761.53425000000004</v>
      </c>
      <c r="H13" s="40">
        <v>-2.8843236862893198</v>
      </c>
      <c r="I13" s="43"/>
    </row>
    <row r="14" spans="1:11" x14ac:dyDescent="0.2">
      <c r="A14" s="39" t="s">
        <v>154</v>
      </c>
      <c r="B14" s="39" t="s">
        <v>153</v>
      </c>
      <c r="C14" s="39" t="s">
        <v>95</v>
      </c>
      <c r="D14" s="42">
        <v>61000</v>
      </c>
      <c r="E14" s="40">
        <v>691.22149999999999</v>
      </c>
      <c r="F14" s="41">
        <v>2.61801297173756</v>
      </c>
      <c r="G14" s="40">
        <v>-561.86850000000004</v>
      </c>
      <c r="H14" s="40">
        <v>-2.1280863245872998</v>
      </c>
      <c r="I14" s="43"/>
    </row>
    <row r="15" spans="1:11" x14ac:dyDescent="0.2">
      <c r="A15" s="39" t="s">
        <v>222</v>
      </c>
      <c r="B15" s="39" t="s">
        <v>221</v>
      </c>
      <c r="C15" s="39" t="s">
        <v>157</v>
      </c>
      <c r="D15" s="42">
        <v>22200</v>
      </c>
      <c r="E15" s="40">
        <v>665.04539999999997</v>
      </c>
      <c r="F15" s="41">
        <v>2.5188705559569402</v>
      </c>
      <c r="G15" s="40">
        <v>-667.95360000000005</v>
      </c>
      <c r="H15" s="40">
        <v>-2.5298854120116299</v>
      </c>
      <c r="I15" s="43"/>
    </row>
    <row r="16" spans="1:11" x14ac:dyDescent="0.2">
      <c r="A16" s="39" t="s">
        <v>224</v>
      </c>
      <c r="B16" s="39" t="s">
        <v>223</v>
      </c>
      <c r="C16" s="39" t="s">
        <v>108</v>
      </c>
      <c r="D16" s="42">
        <v>9625</v>
      </c>
      <c r="E16" s="40">
        <v>516.6266875</v>
      </c>
      <c r="F16" s="41">
        <v>1.9567322043958499</v>
      </c>
      <c r="G16" s="40">
        <v>-520.04837499999996</v>
      </c>
      <c r="H16" s="40">
        <v>-1.9696919029298701</v>
      </c>
      <c r="I16" s="43"/>
    </row>
    <row r="17" spans="1:9" x14ac:dyDescent="0.2">
      <c r="A17" s="39" t="s">
        <v>110</v>
      </c>
      <c r="B17" s="39" t="s">
        <v>109</v>
      </c>
      <c r="C17" s="39" t="s">
        <v>87</v>
      </c>
      <c r="D17" s="42">
        <v>84000</v>
      </c>
      <c r="E17" s="40">
        <v>475.06200000000001</v>
      </c>
      <c r="F17" s="41">
        <v>1.7993052565343901</v>
      </c>
      <c r="G17" s="40">
        <v>-340.65</v>
      </c>
      <c r="H17" s="40">
        <v>-1.29021756242015</v>
      </c>
      <c r="I17" s="43"/>
    </row>
    <row r="18" spans="1:9" x14ac:dyDescent="0.2">
      <c r="A18" s="39" t="s">
        <v>104</v>
      </c>
      <c r="B18" s="39" t="s">
        <v>103</v>
      </c>
      <c r="C18" s="39" t="s">
        <v>105</v>
      </c>
      <c r="D18" s="42">
        <v>18300</v>
      </c>
      <c r="E18" s="40">
        <v>418.6857</v>
      </c>
      <c r="F18" s="41">
        <v>1.58577907903764</v>
      </c>
      <c r="G18" s="40">
        <v>-270.55549999999999</v>
      </c>
      <c r="H18" s="40">
        <v>-1.02473347338724</v>
      </c>
      <c r="I18" s="43"/>
    </row>
    <row r="19" spans="1:9" x14ac:dyDescent="0.2">
      <c r="A19" s="39" t="s">
        <v>121</v>
      </c>
      <c r="B19" s="39" t="s">
        <v>120</v>
      </c>
      <c r="C19" s="39" t="s">
        <v>87</v>
      </c>
      <c r="D19" s="42">
        <v>27000</v>
      </c>
      <c r="E19" s="40">
        <v>389.15100000000001</v>
      </c>
      <c r="F19" s="41">
        <v>1.47391590968256</v>
      </c>
      <c r="G19" s="40">
        <v>-238.66425000000001</v>
      </c>
      <c r="H19" s="40">
        <v>-0.903944831562698</v>
      </c>
      <c r="I19" s="43"/>
    </row>
    <row r="20" spans="1:9" x14ac:dyDescent="0.2">
      <c r="A20" s="39" t="s">
        <v>226</v>
      </c>
      <c r="B20" s="39" t="s">
        <v>225</v>
      </c>
      <c r="C20" s="39" t="s">
        <v>87</v>
      </c>
      <c r="D20" s="42">
        <v>21200</v>
      </c>
      <c r="E20" s="40">
        <v>368.75279999999998</v>
      </c>
      <c r="F20" s="41">
        <v>1.3966573866185401</v>
      </c>
      <c r="G20" s="40">
        <v>-370.0566</v>
      </c>
      <c r="H20" s="40">
        <v>-1.4015955508865101</v>
      </c>
      <c r="I20" s="43"/>
    </row>
    <row r="21" spans="1:9" x14ac:dyDescent="0.2">
      <c r="A21" s="39" t="s">
        <v>228</v>
      </c>
      <c r="B21" s="39" t="s">
        <v>227</v>
      </c>
      <c r="C21" s="39" t="s">
        <v>105</v>
      </c>
      <c r="D21" s="42">
        <v>132300</v>
      </c>
      <c r="E21" s="40">
        <v>327.70710000000003</v>
      </c>
      <c r="F21" s="41">
        <v>1.24119611257824</v>
      </c>
      <c r="G21" s="40">
        <v>-330.02235000000002</v>
      </c>
      <c r="H21" s="40">
        <v>-1.2499651606081601</v>
      </c>
      <c r="I21" s="43"/>
    </row>
    <row r="22" spans="1:9" x14ac:dyDescent="0.2">
      <c r="A22" s="39" t="s">
        <v>230</v>
      </c>
      <c r="B22" s="39" t="s">
        <v>229</v>
      </c>
      <c r="C22" s="39" t="s">
        <v>176</v>
      </c>
      <c r="D22" s="42">
        <v>150800</v>
      </c>
      <c r="E22" s="40">
        <v>315.54899999999998</v>
      </c>
      <c r="F22" s="41">
        <v>1.19514710583918</v>
      </c>
      <c r="G22" s="40">
        <v>-317.66019999999997</v>
      </c>
      <c r="H22" s="40">
        <v>-1.20314331108732</v>
      </c>
      <c r="I22" s="43"/>
    </row>
    <row r="23" spans="1:9" x14ac:dyDescent="0.2">
      <c r="A23" s="39" t="s">
        <v>232</v>
      </c>
      <c r="B23" s="39" t="s">
        <v>231</v>
      </c>
      <c r="C23" s="39" t="s">
        <v>176</v>
      </c>
      <c r="D23" s="42">
        <v>72000</v>
      </c>
      <c r="E23" s="40">
        <v>305.60399999999998</v>
      </c>
      <c r="F23" s="41">
        <v>1.15748025229957</v>
      </c>
      <c r="G23" s="40">
        <v>-307.33199999999999</v>
      </c>
      <c r="H23" s="40">
        <v>-1.16402508114989</v>
      </c>
      <c r="I23" s="43"/>
    </row>
    <row r="24" spans="1:9" x14ac:dyDescent="0.2">
      <c r="A24" s="39" t="s">
        <v>234</v>
      </c>
      <c r="B24" s="39" t="s">
        <v>233</v>
      </c>
      <c r="C24" s="39" t="s">
        <v>157</v>
      </c>
      <c r="D24" s="42">
        <v>24500</v>
      </c>
      <c r="E24" s="40">
        <v>305.30675000000002</v>
      </c>
      <c r="F24" s="41">
        <v>1.15635441296174</v>
      </c>
      <c r="G24" s="40">
        <v>-307.34025000000003</v>
      </c>
      <c r="H24" s="40">
        <v>-1.1640563281626299</v>
      </c>
      <c r="I24" s="43"/>
    </row>
    <row r="25" spans="1:9" x14ac:dyDescent="0.2">
      <c r="A25" s="39" t="s">
        <v>236</v>
      </c>
      <c r="B25" s="39" t="s">
        <v>235</v>
      </c>
      <c r="C25" s="39" t="s">
        <v>108</v>
      </c>
      <c r="D25" s="42">
        <v>26350</v>
      </c>
      <c r="E25" s="40">
        <v>297.26752499999998</v>
      </c>
      <c r="F25" s="41">
        <v>1.12590571405305</v>
      </c>
      <c r="G25" s="40">
        <v>-299.00662499999999</v>
      </c>
      <c r="H25" s="40">
        <v>-1.1324925843386899</v>
      </c>
      <c r="I25" s="43"/>
    </row>
    <row r="26" spans="1:9" x14ac:dyDescent="0.2">
      <c r="A26" s="39" t="s">
        <v>238</v>
      </c>
      <c r="B26" s="39" t="s">
        <v>237</v>
      </c>
      <c r="C26" s="39" t="s">
        <v>139</v>
      </c>
      <c r="D26" s="42">
        <v>13600</v>
      </c>
      <c r="E26" s="40">
        <v>293.03919999999999</v>
      </c>
      <c r="F26" s="41">
        <v>1.1098908625203301</v>
      </c>
      <c r="G26" s="40">
        <v>-294.6576</v>
      </c>
      <c r="H26" s="40">
        <v>-1.11602057954079</v>
      </c>
      <c r="I26" s="43"/>
    </row>
    <row r="27" spans="1:9" x14ac:dyDescent="0.2">
      <c r="A27" s="39" t="s">
        <v>240</v>
      </c>
      <c r="B27" s="39" t="s">
        <v>239</v>
      </c>
      <c r="C27" s="39" t="s">
        <v>157</v>
      </c>
      <c r="D27" s="42">
        <v>8250</v>
      </c>
      <c r="E27" s="40">
        <v>263.14612499999998</v>
      </c>
      <c r="F27" s="41">
        <v>0.99667034186938996</v>
      </c>
      <c r="G27" s="40">
        <v>-264.33412499999997</v>
      </c>
      <c r="H27" s="40">
        <v>-1.0011699117039901</v>
      </c>
      <c r="I27" s="43"/>
    </row>
    <row r="28" spans="1:9" x14ac:dyDescent="0.2">
      <c r="A28" s="39" t="s">
        <v>94</v>
      </c>
      <c r="B28" s="39" t="s">
        <v>93</v>
      </c>
      <c r="C28" s="39" t="s">
        <v>95</v>
      </c>
      <c r="D28" s="42">
        <v>18500</v>
      </c>
      <c r="E28" s="40">
        <v>253.154</v>
      </c>
      <c r="F28" s="41">
        <v>0.958825001605491</v>
      </c>
      <c r="G28" s="40"/>
      <c r="H28" s="40"/>
      <c r="I28" s="43"/>
    </row>
    <row r="29" spans="1:9" x14ac:dyDescent="0.2">
      <c r="A29" s="39" t="s">
        <v>242</v>
      </c>
      <c r="B29" s="39" t="s">
        <v>241</v>
      </c>
      <c r="C29" s="39" t="s">
        <v>116</v>
      </c>
      <c r="D29" s="42">
        <v>111600</v>
      </c>
      <c r="E29" s="40">
        <v>225.5994</v>
      </c>
      <c r="F29" s="41">
        <v>0.85446149405973304</v>
      </c>
      <c r="G29" s="40">
        <v>-224.14859999999999</v>
      </c>
      <c r="H29" s="40">
        <v>-0.84896656483748401</v>
      </c>
      <c r="I29" s="43"/>
    </row>
    <row r="30" spans="1:9" x14ac:dyDescent="0.2">
      <c r="A30" s="39" t="s">
        <v>91</v>
      </c>
      <c r="B30" s="39" t="s">
        <v>90</v>
      </c>
      <c r="C30" s="39" t="s">
        <v>92</v>
      </c>
      <c r="D30" s="42">
        <v>7259</v>
      </c>
      <c r="E30" s="40">
        <v>212.61973950000001</v>
      </c>
      <c r="F30" s="41">
        <v>0.80530081321032498</v>
      </c>
      <c r="G30" s="40"/>
      <c r="H30" s="40"/>
      <c r="I30" s="43"/>
    </row>
    <row r="31" spans="1:9" x14ac:dyDescent="0.2">
      <c r="A31" s="39" t="s">
        <v>129</v>
      </c>
      <c r="B31" s="39" t="s">
        <v>128</v>
      </c>
      <c r="C31" s="39" t="s">
        <v>130</v>
      </c>
      <c r="D31" s="42">
        <v>33000</v>
      </c>
      <c r="E31" s="40">
        <v>177.0615</v>
      </c>
      <c r="F31" s="41">
        <v>0.67062338743125005</v>
      </c>
      <c r="G31" s="40">
        <v>-83.584800000000001</v>
      </c>
      <c r="H31" s="40">
        <v>-0.316578825514093</v>
      </c>
      <c r="I31" s="43"/>
    </row>
    <row r="32" spans="1:9" x14ac:dyDescent="0.2">
      <c r="A32" s="39" t="s">
        <v>112</v>
      </c>
      <c r="B32" s="39" t="s">
        <v>111</v>
      </c>
      <c r="C32" s="39" t="s">
        <v>113</v>
      </c>
      <c r="D32" s="42">
        <v>27900</v>
      </c>
      <c r="E32" s="40">
        <v>175.39335</v>
      </c>
      <c r="F32" s="41">
        <v>0.664305241455171</v>
      </c>
      <c r="G32" s="40">
        <v>-36.063899999999997</v>
      </c>
      <c r="H32" s="40">
        <v>-0.13659262336522501</v>
      </c>
      <c r="I32" s="43"/>
    </row>
    <row r="33" spans="1:9" x14ac:dyDescent="0.2">
      <c r="A33" s="39" t="s">
        <v>244</v>
      </c>
      <c r="B33" s="39" t="s">
        <v>243</v>
      </c>
      <c r="C33" s="39" t="s">
        <v>105</v>
      </c>
      <c r="D33" s="42">
        <v>165750</v>
      </c>
      <c r="E33" s="40">
        <v>148.67775</v>
      </c>
      <c r="F33" s="41">
        <v>0.56311946041717997</v>
      </c>
      <c r="G33" s="40">
        <v>-149.67224999999999</v>
      </c>
      <c r="H33" s="40">
        <v>-0.56688614577114105</v>
      </c>
      <c r="I33" s="43"/>
    </row>
    <row r="34" spans="1:9" x14ac:dyDescent="0.2">
      <c r="A34" s="39" t="s">
        <v>99</v>
      </c>
      <c r="B34" s="39" t="s">
        <v>98</v>
      </c>
      <c r="C34" s="39" t="s">
        <v>95</v>
      </c>
      <c r="D34" s="42">
        <v>11500</v>
      </c>
      <c r="E34" s="40">
        <v>146.74</v>
      </c>
      <c r="F34" s="41">
        <v>0.55578019993991701</v>
      </c>
      <c r="G34" s="40"/>
      <c r="H34" s="40"/>
      <c r="I34" s="43"/>
    </row>
    <row r="35" spans="1:9" x14ac:dyDescent="0.2">
      <c r="A35" s="39" t="s">
        <v>118</v>
      </c>
      <c r="B35" s="39" t="s">
        <v>117</v>
      </c>
      <c r="C35" s="39" t="s">
        <v>119</v>
      </c>
      <c r="D35" s="42">
        <v>14400</v>
      </c>
      <c r="E35" s="40">
        <v>131.67359999999999</v>
      </c>
      <c r="F35" s="41">
        <v>0.498715958394498</v>
      </c>
      <c r="G35" s="40"/>
      <c r="H35" s="40"/>
      <c r="I35" s="43"/>
    </row>
    <row r="36" spans="1:9" x14ac:dyDescent="0.2">
      <c r="A36" s="39" t="s">
        <v>101</v>
      </c>
      <c r="B36" s="39" t="s">
        <v>100</v>
      </c>
      <c r="C36" s="39" t="s">
        <v>102</v>
      </c>
      <c r="D36" s="42">
        <v>23000</v>
      </c>
      <c r="E36" s="40">
        <v>125.051</v>
      </c>
      <c r="F36" s="41">
        <v>0.47363275032497298</v>
      </c>
      <c r="G36" s="40"/>
      <c r="H36" s="40"/>
      <c r="I36" s="43"/>
    </row>
    <row r="37" spans="1:9" x14ac:dyDescent="0.2">
      <c r="A37" s="39" t="s">
        <v>151</v>
      </c>
      <c r="B37" s="39" t="s">
        <v>150</v>
      </c>
      <c r="C37" s="39" t="s">
        <v>152</v>
      </c>
      <c r="D37" s="42">
        <v>17000</v>
      </c>
      <c r="E37" s="40">
        <v>116.994</v>
      </c>
      <c r="F37" s="41">
        <v>0.44311672830700999</v>
      </c>
      <c r="G37" s="40">
        <v>-41.142000000000003</v>
      </c>
      <c r="H37" s="40">
        <v>-0.15582601189810599</v>
      </c>
      <c r="I37" s="43"/>
    </row>
    <row r="38" spans="1:9" x14ac:dyDescent="0.2">
      <c r="A38" s="39" t="s">
        <v>246</v>
      </c>
      <c r="B38" s="39" t="s">
        <v>245</v>
      </c>
      <c r="C38" s="39" t="s">
        <v>116</v>
      </c>
      <c r="D38" s="42">
        <v>47250</v>
      </c>
      <c r="E38" s="40">
        <v>113.09287500000001</v>
      </c>
      <c r="F38" s="41">
        <v>0.42834115223715402</v>
      </c>
      <c r="G38" s="40">
        <v>-113.63625</v>
      </c>
      <c r="H38" s="40">
        <v>-0.430399194121728</v>
      </c>
      <c r="I38" s="43"/>
    </row>
    <row r="39" spans="1:9" x14ac:dyDescent="0.2">
      <c r="A39" s="39" t="s">
        <v>141</v>
      </c>
      <c r="B39" s="39" t="s">
        <v>140</v>
      </c>
      <c r="C39" s="39" t="s">
        <v>142</v>
      </c>
      <c r="D39" s="42">
        <v>8000</v>
      </c>
      <c r="E39" s="40">
        <v>103.636</v>
      </c>
      <c r="F39" s="41">
        <v>0.39252308028467497</v>
      </c>
      <c r="G39" s="40"/>
      <c r="H39" s="40"/>
      <c r="I39" s="43"/>
    </row>
    <row r="40" spans="1:9" x14ac:dyDescent="0.2">
      <c r="A40" s="39" t="s">
        <v>115</v>
      </c>
      <c r="B40" s="39" t="s">
        <v>114</v>
      </c>
      <c r="C40" s="39" t="s">
        <v>116</v>
      </c>
      <c r="D40" s="42">
        <v>43000</v>
      </c>
      <c r="E40" s="40">
        <v>101.39400000000001</v>
      </c>
      <c r="F40" s="41">
        <v>0.38403146785271902</v>
      </c>
      <c r="G40" s="40"/>
      <c r="H40" s="40"/>
      <c r="I40" s="43"/>
    </row>
    <row r="41" spans="1:9" x14ac:dyDescent="0.2">
      <c r="A41" s="39" t="s">
        <v>123</v>
      </c>
      <c r="B41" s="39" t="s">
        <v>122</v>
      </c>
      <c r="C41" s="39" t="s">
        <v>124</v>
      </c>
      <c r="D41" s="42">
        <v>80000</v>
      </c>
      <c r="E41" s="40">
        <v>95.6</v>
      </c>
      <c r="F41" s="41">
        <v>0.36208659611732302</v>
      </c>
      <c r="G41" s="40"/>
      <c r="H41" s="40"/>
      <c r="I41" s="43"/>
    </row>
    <row r="42" spans="1:9" x14ac:dyDescent="0.2">
      <c r="A42" s="39" t="s">
        <v>135</v>
      </c>
      <c r="B42" s="39" t="s">
        <v>134</v>
      </c>
      <c r="C42" s="39" t="s">
        <v>136</v>
      </c>
      <c r="D42" s="42">
        <v>78000</v>
      </c>
      <c r="E42" s="40">
        <v>92.625</v>
      </c>
      <c r="F42" s="41">
        <v>0.35081873394735402</v>
      </c>
      <c r="G42" s="40"/>
      <c r="H42" s="40"/>
      <c r="I42" s="43"/>
    </row>
    <row r="43" spans="1:9" x14ac:dyDescent="0.2">
      <c r="A43" s="39" t="s">
        <v>138</v>
      </c>
      <c r="B43" s="39" t="s">
        <v>137</v>
      </c>
      <c r="C43" s="39" t="s">
        <v>139</v>
      </c>
      <c r="D43" s="42">
        <v>88000</v>
      </c>
      <c r="E43" s="40">
        <v>92.488</v>
      </c>
      <c r="F43" s="41">
        <v>0.35029984416003201</v>
      </c>
      <c r="G43" s="40"/>
      <c r="H43" s="40"/>
      <c r="I43" s="43"/>
    </row>
    <row r="44" spans="1:9" x14ac:dyDescent="0.2">
      <c r="A44" s="39" t="s">
        <v>132</v>
      </c>
      <c r="B44" s="39" t="s">
        <v>131</v>
      </c>
      <c r="C44" s="39" t="s">
        <v>133</v>
      </c>
      <c r="D44" s="42">
        <v>8600</v>
      </c>
      <c r="E44" s="40">
        <v>88.769199999999998</v>
      </c>
      <c r="F44" s="41">
        <v>0.336214827071735</v>
      </c>
      <c r="G44" s="40"/>
      <c r="H44" s="40"/>
      <c r="I44" s="43"/>
    </row>
    <row r="45" spans="1:9" x14ac:dyDescent="0.2">
      <c r="A45" s="39" t="s">
        <v>147</v>
      </c>
      <c r="B45" s="39" t="s">
        <v>146</v>
      </c>
      <c r="C45" s="39" t="s">
        <v>113</v>
      </c>
      <c r="D45" s="42">
        <v>850</v>
      </c>
      <c r="E45" s="40">
        <v>88.334549999999993</v>
      </c>
      <c r="F45" s="41">
        <v>0.33456858293991099</v>
      </c>
      <c r="G45" s="40"/>
      <c r="H45" s="40"/>
      <c r="I45" s="43"/>
    </row>
    <row r="46" spans="1:9" x14ac:dyDescent="0.2">
      <c r="A46" s="39" t="s">
        <v>248</v>
      </c>
      <c r="B46" s="39" t="s">
        <v>247</v>
      </c>
      <c r="C46" s="39" t="s">
        <v>176</v>
      </c>
      <c r="D46" s="42">
        <v>4500</v>
      </c>
      <c r="E46" s="40">
        <v>84.968999999999994</v>
      </c>
      <c r="F46" s="41">
        <v>0.32182150612440202</v>
      </c>
      <c r="G46" s="40">
        <v>-85.353750000000005</v>
      </c>
      <c r="H46" s="40">
        <v>-0.323278753173107</v>
      </c>
      <c r="I46" s="43"/>
    </row>
    <row r="47" spans="1:9" x14ac:dyDescent="0.2">
      <c r="A47" s="39" t="s">
        <v>165</v>
      </c>
      <c r="B47" s="39" t="s">
        <v>164</v>
      </c>
      <c r="C47" s="39" t="s">
        <v>166</v>
      </c>
      <c r="D47" s="42">
        <v>7500</v>
      </c>
      <c r="E47" s="40">
        <v>78.851249999999993</v>
      </c>
      <c r="F47" s="41">
        <v>0.29865042585874602</v>
      </c>
      <c r="G47" s="40"/>
      <c r="H47" s="40"/>
      <c r="I47" s="43"/>
    </row>
    <row r="48" spans="1:9" x14ac:dyDescent="0.2">
      <c r="A48" s="39" t="s">
        <v>250</v>
      </c>
      <c r="B48" s="39" t="s">
        <v>249</v>
      </c>
      <c r="C48" s="39" t="s">
        <v>157</v>
      </c>
      <c r="D48" s="42">
        <v>2602</v>
      </c>
      <c r="E48" s="40">
        <v>76.347883999999993</v>
      </c>
      <c r="F48" s="41">
        <v>0.289168885338078</v>
      </c>
      <c r="G48" s="40"/>
      <c r="H48" s="40"/>
      <c r="I48" s="43"/>
    </row>
    <row r="49" spans="1:9" x14ac:dyDescent="0.2">
      <c r="A49" s="39" t="s">
        <v>126</v>
      </c>
      <c r="B49" s="39" t="s">
        <v>125</v>
      </c>
      <c r="C49" s="39" t="s">
        <v>127</v>
      </c>
      <c r="D49" s="42">
        <v>56000</v>
      </c>
      <c r="E49" s="40">
        <v>74.62</v>
      </c>
      <c r="F49" s="41">
        <v>0.28262449583969301</v>
      </c>
      <c r="G49" s="40"/>
      <c r="H49" s="40"/>
      <c r="I49" s="43"/>
    </row>
    <row r="50" spans="1:9" x14ac:dyDescent="0.2">
      <c r="A50" s="39" t="s">
        <v>252</v>
      </c>
      <c r="B50" s="39" t="s">
        <v>251</v>
      </c>
      <c r="C50" s="39" t="s">
        <v>108</v>
      </c>
      <c r="D50" s="42">
        <v>2000</v>
      </c>
      <c r="E50" s="40">
        <v>74.436999999999998</v>
      </c>
      <c r="F50" s="41">
        <v>0.28193138028436399</v>
      </c>
      <c r="G50" s="40"/>
      <c r="H50" s="40"/>
      <c r="I50" s="43"/>
    </row>
    <row r="51" spans="1:9" x14ac:dyDescent="0.2">
      <c r="A51" s="39" t="s">
        <v>162</v>
      </c>
      <c r="B51" s="39" t="s">
        <v>161</v>
      </c>
      <c r="C51" s="39" t="s">
        <v>163</v>
      </c>
      <c r="D51" s="42">
        <v>13000</v>
      </c>
      <c r="E51" s="40">
        <v>68.282499999999999</v>
      </c>
      <c r="F51" s="41">
        <v>0.258621108780137</v>
      </c>
      <c r="G51" s="40"/>
      <c r="H51" s="40"/>
      <c r="I51" s="43"/>
    </row>
    <row r="52" spans="1:9" x14ac:dyDescent="0.2">
      <c r="A52" s="39" t="s">
        <v>144</v>
      </c>
      <c r="B52" s="39" t="s">
        <v>143</v>
      </c>
      <c r="C52" s="39" t="s">
        <v>145</v>
      </c>
      <c r="D52" s="42">
        <v>17581</v>
      </c>
      <c r="E52" s="40">
        <v>63.748705999999999</v>
      </c>
      <c r="F52" s="41">
        <v>0.241449288309874</v>
      </c>
      <c r="G52" s="40"/>
      <c r="H52" s="40"/>
      <c r="I52" s="43"/>
    </row>
    <row r="53" spans="1:9" x14ac:dyDescent="0.2">
      <c r="A53" s="39" t="s">
        <v>180</v>
      </c>
      <c r="B53" s="39" t="s">
        <v>179</v>
      </c>
      <c r="C53" s="39" t="s">
        <v>181</v>
      </c>
      <c r="D53" s="42">
        <v>4360</v>
      </c>
      <c r="E53" s="40">
        <v>61.277619999999999</v>
      </c>
      <c r="F53" s="41">
        <v>0.23209000882814701</v>
      </c>
      <c r="G53" s="40"/>
      <c r="H53" s="40"/>
      <c r="I53" s="43"/>
    </row>
    <row r="54" spans="1:9" x14ac:dyDescent="0.2">
      <c r="A54" s="39" t="s">
        <v>149</v>
      </c>
      <c r="B54" s="39" t="s">
        <v>148</v>
      </c>
      <c r="C54" s="39" t="s">
        <v>142</v>
      </c>
      <c r="D54" s="42">
        <v>12000</v>
      </c>
      <c r="E54" s="40">
        <v>60.113999999999997</v>
      </c>
      <c r="F54" s="41">
        <v>0.227682778650594</v>
      </c>
      <c r="G54" s="40"/>
      <c r="H54" s="40"/>
      <c r="I54" s="43"/>
    </row>
    <row r="55" spans="1:9" x14ac:dyDescent="0.2">
      <c r="A55" s="39" t="s">
        <v>159</v>
      </c>
      <c r="B55" s="39" t="s">
        <v>158</v>
      </c>
      <c r="C55" s="39" t="s">
        <v>160</v>
      </c>
      <c r="D55" s="42">
        <v>32000</v>
      </c>
      <c r="E55" s="40">
        <v>59.567999999999998</v>
      </c>
      <c r="F55" s="41">
        <v>0.22561479453469399</v>
      </c>
      <c r="G55" s="40"/>
      <c r="H55" s="40"/>
      <c r="I55" s="43"/>
    </row>
    <row r="56" spans="1:9" x14ac:dyDescent="0.2">
      <c r="A56" s="39" t="s">
        <v>185</v>
      </c>
      <c r="B56" s="39" t="s">
        <v>184</v>
      </c>
      <c r="C56" s="39" t="s">
        <v>186</v>
      </c>
      <c r="D56" s="42">
        <v>8500</v>
      </c>
      <c r="E56" s="40">
        <v>59.5595</v>
      </c>
      <c r="F56" s="41">
        <v>0.22558260064277999</v>
      </c>
      <c r="G56" s="40"/>
      <c r="H56" s="40"/>
      <c r="I56" s="43"/>
    </row>
    <row r="57" spans="1:9" x14ac:dyDescent="0.2">
      <c r="A57" s="39" t="s">
        <v>170</v>
      </c>
      <c r="B57" s="39" t="s">
        <v>169</v>
      </c>
      <c r="C57" s="39" t="s">
        <v>171</v>
      </c>
      <c r="D57" s="42">
        <v>7500</v>
      </c>
      <c r="E57" s="40">
        <v>55.96125</v>
      </c>
      <c r="F57" s="41">
        <v>0.21195416869216099</v>
      </c>
      <c r="G57" s="40"/>
      <c r="H57" s="40"/>
      <c r="I57" s="43"/>
    </row>
    <row r="58" spans="1:9" x14ac:dyDescent="0.2">
      <c r="A58" s="39" t="s">
        <v>175</v>
      </c>
      <c r="B58" s="39" t="s">
        <v>174</v>
      </c>
      <c r="C58" s="39" t="s">
        <v>176</v>
      </c>
      <c r="D58" s="42">
        <v>15500</v>
      </c>
      <c r="E58" s="40">
        <v>52.769750000000002</v>
      </c>
      <c r="F58" s="41">
        <v>0.19986630915755399</v>
      </c>
      <c r="G58" s="40"/>
      <c r="H58" s="40"/>
      <c r="I58" s="43"/>
    </row>
    <row r="59" spans="1:9" x14ac:dyDescent="0.2">
      <c r="A59" s="39" t="s">
        <v>188</v>
      </c>
      <c r="B59" s="39" t="s">
        <v>187</v>
      </c>
      <c r="C59" s="39" t="s">
        <v>189</v>
      </c>
      <c r="D59" s="42">
        <v>2200</v>
      </c>
      <c r="E59" s="40">
        <v>51.616399999999999</v>
      </c>
      <c r="F59" s="41">
        <v>0.19549797677646699</v>
      </c>
      <c r="G59" s="40"/>
      <c r="H59" s="40"/>
      <c r="I59" s="43"/>
    </row>
    <row r="60" spans="1:9" x14ac:dyDescent="0.2">
      <c r="A60" s="39" t="s">
        <v>168</v>
      </c>
      <c r="B60" s="39" t="s">
        <v>167</v>
      </c>
      <c r="C60" s="39" t="s">
        <v>127</v>
      </c>
      <c r="D60" s="42">
        <v>2800</v>
      </c>
      <c r="E60" s="40">
        <v>51.045400000000001</v>
      </c>
      <c r="F60" s="41">
        <v>0.19333530474317201</v>
      </c>
      <c r="G60" s="40"/>
      <c r="H60" s="40"/>
      <c r="I60" s="43"/>
    </row>
    <row r="61" spans="1:9" x14ac:dyDescent="0.2">
      <c r="A61" s="39" t="s">
        <v>183</v>
      </c>
      <c r="B61" s="39" t="s">
        <v>182</v>
      </c>
      <c r="C61" s="39" t="s">
        <v>176</v>
      </c>
      <c r="D61" s="42">
        <v>600</v>
      </c>
      <c r="E61" s="40">
        <v>50.533499999999997</v>
      </c>
      <c r="F61" s="41">
        <v>0.19139647494659801</v>
      </c>
      <c r="G61" s="40"/>
      <c r="H61" s="40"/>
      <c r="I61" s="43"/>
    </row>
    <row r="62" spans="1:9" x14ac:dyDescent="0.2">
      <c r="A62" s="39" t="s">
        <v>191</v>
      </c>
      <c r="B62" s="39" t="s">
        <v>190</v>
      </c>
      <c r="C62" s="39" t="s">
        <v>142</v>
      </c>
      <c r="D62" s="42">
        <v>6000</v>
      </c>
      <c r="E62" s="40">
        <v>47.616</v>
      </c>
      <c r="F62" s="41">
        <v>0.18034639498663699</v>
      </c>
      <c r="G62" s="40"/>
      <c r="H62" s="40"/>
      <c r="I62" s="43"/>
    </row>
    <row r="63" spans="1:9" x14ac:dyDescent="0.2">
      <c r="A63" s="39" t="s">
        <v>173</v>
      </c>
      <c r="B63" s="39" t="s">
        <v>172</v>
      </c>
      <c r="C63" s="39" t="s">
        <v>108</v>
      </c>
      <c r="D63" s="42">
        <v>5200</v>
      </c>
      <c r="E63" s="40">
        <v>44.694000000000003</v>
      </c>
      <c r="F63" s="41">
        <v>0.16927927120154401</v>
      </c>
      <c r="G63" s="40"/>
      <c r="H63" s="40"/>
      <c r="I63" s="43"/>
    </row>
    <row r="64" spans="1:9" x14ac:dyDescent="0.2">
      <c r="A64" s="39" t="s">
        <v>178</v>
      </c>
      <c r="B64" s="39" t="s">
        <v>177</v>
      </c>
      <c r="C64" s="39" t="s">
        <v>176</v>
      </c>
      <c r="D64" s="42">
        <v>6500</v>
      </c>
      <c r="E64" s="40">
        <v>44.625749999999996</v>
      </c>
      <c r="F64" s="41">
        <v>0.16902077318705699</v>
      </c>
      <c r="G64" s="40"/>
      <c r="H64" s="40"/>
      <c r="I64" s="43"/>
    </row>
    <row r="65" spans="1:9" x14ac:dyDescent="0.2">
      <c r="A65" s="39" t="s">
        <v>156</v>
      </c>
      <c r="B65" s="39" t="s">
        <v>155</v>
      </c>
      <c r="C65" s="39" t="s">
        <v>157</v>
      </c>
      <c r="D65" s="42">
        <v>15046</v>
      </c>
      <c r="E65" s="40">
        <v>42.429720000000003</v>
      </c>
      <c r="F65" s="41">
        <v>0.160703272897606</v>
      </c>
      <c r="G65" s="40"/>
      <c r="H65" s="40"/>
      <c r="I65" s="43"/>
    </row>
    <row r="66" spans="1:9" x14ac:dyDescent="0.2">
      <c r="A66" s="39" t="s">
        <v>193</v>
      </c>
      <c r="B66" s="39" t="s">
        <v>192</v>
      </c>
      <c r="C66" s="39" t="s">
        <v>157</v>
      </c>
      <c r="D66" s="42">
        <v>4000</v>
      </c>
      <c r="E66" s="40">
        <v>33.5</v>
      </c>
      <c r="F66" s="41">
        <v>0.126881809308895</v>
      </c>
      <c r="G66" s="40"/>
      <c r="H66" s="40"/>
      <c r="I66" s="43"/>
    </row>
    <row r="67" spans="1:9" x14ac:dyDescent="0.2">
      <c r="A67" s="39" t="s">
        <v>195</v>
      </c>
      <c r="B67" s="39" t="s">
        <v>194</v>
      </c>
      <c r="C67" s="39" t="s">
        <v>139</v>
      </c>
      <c r="D67" s="42">
        <v>2000</v>
      </c>
      <c r="E67" s="40">
        <v>14.516</v>
      </c>
      <c r="F67" s="41">
        <v>5.4979592356057198E-2</v>
      </c>
      <c r="G67" s="40"/>
      <c r="H67" s="40"/>
      <c r="I67" s="43"/>
    </row>
    <row r="68" spans="1:9" x14ac:dyDescent="0.2">
      <c r="A68" s="38" t="s">
        <v>26</v>
      </c>
      <c r="B68" s="38"/>
      <c r="C68" s="38"/>
      <c r="D68" s="38"/>
      <c r="E68" s="44">
        <f>SUM(E7:E67)</f>
        <v>17366.666756999999</v>
      </c>
      <c r="F68" s="45">
        <f>SUM(F7:F67)</f>
        <v>65.776540292322267</v>
      </c>
      <c r="G68" s="44">
        <f>SUM(G7:G67)</f>
        <v>-12746.086724999997</v>
      </c>
      <c r="H68" s="44">
        <f>SUM(H7:H67)</f>
        <v>-48.276016276898034</v>
      </c>
      <c r="I68" s="38"/>
    </row>
    <row r="69" spans="1:9" x14ac:dyDescent="0.2">
      <c r="A69" s="39"/>
      <c r="B69" s="39"/>
      <c r="C69" s="39"/>
      <c r="D69" s="39"/>
      <c r="E69" s="40"/>
      <c r="F69" s="41"/>
      <c r="G69" s="40"/>
      <c r="H69" s="39"/>
      <c r="I69" s="39"/>
    </row>
    <row r="70" spans="1:9" x14ac:dyDescent="0.2">
      <c r="A70" s="38" t="s">
        <v>43</v>
      </c>
      <c r="B70" s="39"/>
      <c r="C70" s="39"/>
      <c r="D70" s="39"/>
      <c r="E70" s="40"/>
      <c r="F70" s="41"/>
      <c r="G70" s="40"/>
      <c r="H70" s="39"/>
      <c r="I70" s="39"/>
    </row>
    <row r="71" spans="1:9" x14ac:dyDescent="0.2">
      <c r="A71" s="38" t="s">
        <v>55</v>
      </c>
      <c r="B71" s="39"/>
      <c r="C71" s="39"/>
      <c r="D71" s="39"/>
      <c r="E71" s="40"/>
      <c r="F71" s="41"/>
      <c r="G71" s="40"/>
      <c r="H71" s="39"/>
      <c r="I71" s="39"/>
    </row>
    <row r="72" spans="1:9" x14ac:dyDescent="0.2">
      <c r="A72" s="39" t="s">
        <v>205</v>
      </c>
      <c r="B72" s="39" t="s">
        <v>204</v>
      </c>
      <c r="C72" s="39" t="s">
        <v>48</v>
      </c>
      <c r="D72" s="42">
        <v>100</v>
      </c>
      <c r="E72" s="40">
        <v>485.36599999999999</v>
      </c>
      <c r="F72" s="41">
        <v>1.8383318285677901</v>
      </c>
      <c r="G72" s="43"/>
      <c r="H72" s="43"/>
      <c r="I72" s="43">
        <v>7.7500999999999998</v>
      </c>
    </row>
    <row r="73" spans="1:9" x14ac:dyDescent="0.2">
      <c r="A73" s="38" t="s">
        <v>26</v>
      </c>
      <c r="B73" s="38"/>
      <c r="C73" s="38"/>
      <c r="D73" s="38"/>
      <c r="E73" s="44">
        <f>SUM(E71:E72)</f>
        <v>485.36599999999999</v>
      </c>
      <c r="F73" s="45">
        <f>SUM(F71:F72)</f>
        <v>1.8383318285677901</v>
      </c>
      <c r="G73" s="44"/>
      <c r="H73" s="38"/>
      <c r="I73" s="38"/>
    </row>
    <row r="74" spans="1:9" x14ac:dyDescent="0.2">
      <c r="A74" s="39"/>
      <c r="B74" s="39"/>
      <c r="C74" s="39"/>
      <c r="D74" s="39"/>
      <c r="E74" s="40"/>
      <c r="F74" s="41"/>
      <c r="G74" s="40"/>
      <c r="H74" s="39"/>
      <c r="I74" s="39"/>
    </row>
    <row r="75" spans="1:9" x14ac:dyDescent="0.2">
      <c r="A75" s="38" t="s">
        <v>58</v>
      </c>
      <c r="B75" s="39"/>
      <c r="C75" s="39"/>
      <c r="D75" s="39"/>
      <c r="E75" s="40"/>
      <c r="F75" s="41"/>
      <c r="G75" s="40"/>
      <c r="H75" s="39"/>
      <c r="I75" s="39"/>
    </row>
    <row r="76" spans="1:9" x14ac:dyDescent="0.2">
      <c r="A76" s="39" t="s">
        <v>253</v>
      </c>
      <c r="B76" s="39" t="s">
        <v>844</v>
      </c>
      <c r="C76" s="39" t="s">
        <v>65</v>
      </c>
      <c r="D76" s="42">
        <v>2000000</v>
      </c>
      <c r="E76" s="40">
        <v>1941.6859999999999</v>
      </c>
      <c r="F76" s="41">
        <v>7.3541681429776302</v>
      </c>
      <c r="G76" s="43"/>
      <c r="H76" s="43"/>
      <c r="I76" s="43">
        <v>7.0721999999999996</v>
      </c>
    </row>
    <row r="77" spans="1:9" x14ac:dyDescent="0.2">
      <c r="A77" s="38" t="s">
        <v>26</v>
      </c>
      <c r="B77" s="38"/>
      <c r="C77" s="38"/>
      <c r="D77" s="38"/>
      <c r="E77" s="44">
        <f>SUM(E75:E76)</f>
        <v>1941.6859999999999</v>
      </c>
      <c r="F77" s="45">
        <f>SUM(F75:F76)</f>
        <v>7.3541681429776302</v>
      </c>
      <c r="G77" s="44"/>
      <c r="H77" s="38"/>
      <c r="I77" s="38"/>
    </row>
    <row r="78" spans="1:9" x14ac:dyDescent="0.2">
      <c r="A78" s="39"/>
      <c r="B78" s="39"/>
      <c r="C78" s="39"/>
      <c r="D78" s="39"/>
      <c r="E78" s="40"/>
      <c r="F78" s="41"/>
      <c r="G78" s="40"/>
      <c r="H78" s="39"/>
      <c r="I78" s="39"/>
    </row>
    <row r="79" spans="1:9" x14ac:dyDescent="0.2">
      <c r="A79" s="38" t="s">
        <v>64</v>
      </c>
      <c r="B79" s="39"/>
      <c r="C79" s="39"/>
      <c r="D79" s="39"/>
      <c r="E79" s="40"/>
      <c r="F79" s="41"/>
      <c r="G79" s="40"/>
      <c r="H79" s="39"/>
      <c r="I79" s="39"/>
    </row>
    <row r="80" spans="1:9" x14ac:dyDescent="0.2">
      <c r="A80" s="39" t="s">
        <v>210</v>
      </c>
      <c r="B80" s="39" t="s">
        <v>832</v>
      </c>
      <c r="C80" s="39" t="s">
        <v>65</v>
      </c>
      <c r="D80" s="42">
        <v>1000000</v>
      </c>
      <c r="E80" s="40">
        <v>993.31933330000004</v>
      </c>
      <c r="F80" s="41">
        <v>3.7622135591226602</v>
      </c>
      <c r="G80" s="43"/>
      <c r="H80" s="43"/>
      <c r="I80" s="43">
        <v>7.4825840322000001</v>
      </c>
    </row>
    <row r="81" spans="1:9" x14ac:dyDescent="0.2">
      <c r="A81" s="38" t="s">
        <v>26</v>
      </c>
      <c r="B81" s="38"/>
      <c r="C81" s="38"/>
      <c r="D81" s="38"/>
      <c r="E81" s="44">
        <f>SUM(E80:E80)</f>
        <v>993.31933330000004</v>
      </c>
      <c r="F81" s="45">
        <f>SUM(F80:F80)</f>
        <v>3.7622135591226602</v>
      </c>
      <c r="G81" s="44"/>
      <c r="H81" s="38"/>
      <c r="I81" s="38"/>
    </row>
    <row r="82" spans="1:9" x14ac:dyDescent="0.2">
      <c r="A82" s="39"/>
      <c r="B82" s="39"/>
      <c r="C82" s="39"/>
      <c r="D82" s="39"/>
      <c r="E82" s="40"/>
      <c r="F82" s="41"/>
      <c r="G82" s="40"/>
      <c r="H82" s="39"/>
      <c r="I82" s="39"/>
    </row>
    <row r="83" spans="1:9" x14ac:dyDescent="0.2">
      <c r="A83" s="38" t="s">
        <v>27</v>
      </c>
      <c r="B83" s="38"/>
      <c r="C83" s="38"/>
      <c r="D83" s="38"/>
      <c r="E83" s="44">
        <f>E68+E73+E77+E81</f>
        <v>20787.038090300004</v>
      </c>
      <c r="F83" s="45">
        <f>F68+F73+F77+F81</f>
        <v>78.73125382299034</v>
      </c>
      <c r="G83" s="44"/>
      <c r="H83" s="38"/>
      <c r="I83" s="38"/>
    </row>
    <row r="84" spans="1:9" x14ac:dyDescent="0.2">
      <c r="A84" s="38"/>
      <c r="B84" s="38"/>
      <c r="C84" s="38"/>
      <c r="D84" s="38"/>
      <c r="E84" s="44"/>
      <c r="F84" s="45"/>
      <c r="G84" s="44"/>
      <c r="H84" s="38"/>
      <c r="I84" s="38"/>
    </row>
    <row r="85" spans="1:9" x14ac:dyDescent="0.2">
      <c r="A85" s="38" t="s">
        <v>254</v>
      </c>
      <c r="B85" s="38"/>
      <c r="C85" s="38"/>
      <c r="D85" s="38"/>
      <c r="E85" s="57">
        <v>3171.9134975000002</v>
      </c>
      <c r="F85" s="57">
        <f>E85/E89*100</f>
        <v>12.013675329376248</v>
      </c>
      <c r="G85" s="44"/>
      <c r="H85" s="38"/>
      <c r="I85" s="38"/>
    </row>
    <row r="86" spans="1:9" x14ac:dyDescent="0.2">
      <c r="A86" s="38"/>
      <c r="B86" s="38"/>
      <c r="C86" s="38"/>
      <c r="D86" s="38"/>
      <c r="E86" s="44"/>
      <c r="F86" s="45"/>
      <c r="G86" s="44"/>
      <c r="H86" s="38"/>
      <c r="I86" s="38"/>
    </row>
    <row r="87" spans="1:9" x14ac:dyDescent="0.2">
      <c r="A87" s="38" t="s">
        <v>29</v>
      </c>
      <c r="B87" s="38"/>
      <c r="C87" s="38"/>
      <c r="D87" s="38"/>
      <c r="E87" s="44">
        <f>E89-(E68+E73+E77+E81+E85)</f>
        <v>2443.572290499993</v>
      </c>
      <c r="F87" s="45">
        <f>F89-(F68+F73+F77+F81+F85)</f>
        <v>9.2550708476334194</v>
      </c>
      <c r="G87" s="44"/>
      <c r="H87" s="38"/>
      <c r="I87" s="38"/>
    </row>
    <row r="88" spans="1:9" x14ac:dyDescent="0.2">
      <c r="A88" s="39"/>
      <c r="B88" s="39"/>
      <c r="C88" s="39"/>
      <c r="D88" s="39"/>
      <c r="E88" s="40"/>
      <c r="F88" s="41"/>
      <c r="G88" s="40"/>
      <c r="H88" s="39"/>
      <c r="I88" s="39"/>
    </row>
    <row r="89" spans="1:9" x14ac:dyDescent="0.2">
      <c r="A89" s="46" t="s">
        <v>28</v>
      </c>
      <c r="B89" s="46"/>
      <c r="C89" s="46"/>
      <c r="D89" s="46"/>
      <c r="E89" s="47">
        <v>26402.523878299999</v>
      </c>
      <c r="F89" s="48">
        <v>100</v>
      </c>
      <c r="G89" s="47"/>
      <c r="H89" s="46"/>
      <c r="I89" s="46"/>
    </row>
    <row r="91" spans="1:9" x14ac:dyDescent="0.2">
      <c r="A91" s="14" t="s">
        <v>60</v>
      </c>
    </row>
    <row r="92" spans="1:9" x14ac:dyDescent="0.2">
      <c r="A92" s="14" t="s">
        <v>31</v>
      </c>
    </row>
    <row r="94" spans="1:9" x14ac:dyDescent="0.2">
      <c r="A94" s="14" t="s">
        <v>32</v>
      </c>
    </row>
    <row r="95" spans="1:9" x14ac:dyDescent="0.2">
      <c r="A95" s="14" t="s">
        <v>33</v>
      </c>
    </row>
    <row r="96" spans="1:9" x14ac:dyDescent="0.2">
      <c r="A96" s="14" t="s">
        <v>34</v>
      </c>
      <c r="B96" s="14"/>
      <c r="C96" s="30" t="s">
        <v>36</v>
      </c>
      <c r="D96" s="14" t="s">
        <v>35</v>
      </c>
    </row>
    <row r="97" spans="1:4" x14ac:dyDescent="0.2">
      <c r="A97" s="7" t="s">
        <v>70</v>
      </c>
      <c r="C97" s="31">
        <v>13.257400000000001</v>
      </c>
      <c r="D97" s="31">
        <v>14.067500000000001</v>
      </c>
    </row>
    <row r="98" spans="1:4" x14ac:dyDescent="0.2">
      <c r="A98" s="7" t="s">
        <v>80</v>
      </c>
      <c r="C98" s="31">
        <v>11.898099999999999</v>
      </c>
      <c r="D98" s="31">
        <v>12.170999999999999</v>
      </c>
    </row>
    <row r="99" spans="1:4" x14ac:dyDescent="0.2">
      <c r="A99" s="7" t="s">
        <v>76</v>
      </c>
      <c r="C99" s="31">
        <v>11.5344</v>
      </c>
      <c r="D99" s="31">
        <v>12.0304</v>
      </c>
    </row>
    <row r="100" spans="1:4" x14ac:dyDescent="0.2">
      <c r="A100" s="7" t="s">
        <v>77</v>
      </c>
      <c r="C100" s="31">
        <v>11.194100000000001</v>
      </c>
      <c r="D100" s="31">
        <v>11.481299999999999</v>
      </c>
    </row>
    <row r="101" spans="1:4" x14ac:dyDescent="0.2">
      <c r="A101" s="7" t="s">
        <v>71</v>
      </c>
      <c r="C101" s="31">
        <v>14.220700000000001</v>
      </c>
      <c r="D101" s="31">
        <v>15.171099999999999</v>
      </c>
    </row>
    <row r="102" spans="1:4" x14ac:dyDescent="0.2">
      <c r="A102" s="7" t="s">
        <v>81</v>
      </c>
      <c r="C102" s="31">
        <v>12.8352</v>
      </c>
      <c r="D102" s="31">
        <v>13.1867</v>
      </c>
    </row>
    <row r="103" spans="1:4" x14ac:dyDescent="0.2">
      <c r="A103" s="7" t="s">
        <v>78</v>
      </c>
      <c r="C103" s="31">
        <v>12.219799999999999</v>
      </c>
      <c r="D103" s="31">
        <v>12.6218</v>
      </c>
    </row>
    <row r="104" spans="1:4" x14ac:dyDescent="0.2">
      <c r="A104" s="7" t="s">
        <v>79</v>
      </c>
      <c r="C104" s="31">
        <v>12.1059</v>
      </c>
      <c r="D104" s="31">
        <v>12.489699999999999</v>
      </c>
    </row>
    <row r="106" spans="1:4" x14ac:dyDescent="0.2">
      <c r="A106" s="14" t="s">
        <v>38</v>
      </c>
    </row>
    <row r="107" spans="1:4" x14ac:dyDescent="0.2">
      <c r="A107" s="92" t="s">
        <v>61</v>
      </c>
      <c r="B107" s="93"/>
      <c r="C107" s="34" t="s">
        <v>62</v>
      </c>
    </row>
    <row r="108" spans="1:4" x14ac:dyDescent="0.2">
      <c r="A108" s="88" t="s">
        <v>80</v>
      </c>
      <c r="B108" s="89"/>
      <c r="C108" s="35">
        <v>0.45</v>
      </c>
    </row>
    <row r="109" spans="1:4" x14ac:dyDescent="0.2">
      <c r="A109" s="88" t="s">
        <v>76</v>
      </c>
      <c r="B109" s="89"/>
      <c r="C109" s="35">
        <v>0.20499999999999999</v>
      </c>
    </row>
    <row r="110" spans="1:4" x14ac:dyDescent="0.2">
      <c r="A110" s="88" t="s">
        <v>77</v>
      </c>
      <c r="B110" s="89"/>
      <c r="C110" s="35">
        <v>0.38500000000000001</v>
      </c>
    </row>
    <row r="111" spans="1:4" x14ac:dyDescent="0.2">
      <c r="A111" s="88" t="s">
        <v>81</v>
      </c>
      <c r="B111" s="89"/>
      <c r="C111" s="35">
        <v>0.5</v>
      </c>
    </row>
    <row r="112" spans="1:4" x14ac:dyDescent="0.2">
      <c r="A112" s="88" t="s">
        <v>78</v>
      </c>
      <c r="B112" s="89"/>
      <c r="C112" s="35">
        <v>0.40500000000000003</v>
      </c>
    </row>
    <row r="113" spans="1:5" x14ac:dyDescent="0.2">
      <c r="A113" s="88" t="s">
        <v>79</v>
      </c>
      <c r="B113" s="89"/>
      <c r="C113" s="35">
        <v>0.41</v>
      </c>
    </row>
    <row r="114" spans="1:5" x14ac:dyDescent="0.2">
      <c r="A114" s="7" t="s">
        <v>63</v>
      </c>
    </row>
    <row r="115" spans="1:5" x14ac:dyDescent="0.2">
      <c r="A115" s="7" t="s">
        <v>37</v>
      </c>
    </row>
    <row r="117" spans="1:5" x14ac:dyDescent="0.2">
      <c r="A117" s="14" t="s">
        <v>255</v>
      </c>
      <c r="D117" s="32" t="s">
        <v>256</v>
      </c>
    </row>
    <row r="119" spans="1:5" x14ac:dyDescent="0.2">
      <c r="A119" s="14" t="s">
        <v>257</v>
      </c>
      <c r="D119" s="32">
        <f>ABS(+H68)</f>
        <v>48.276016276898034</v>
      </c>
    </row>
    <row r="121" spans="1:5" x14ac:dyDescent="0.2">
      <c r="A121" s="14" t="s">
        <v>258</v>
      </c>
      <c r="D121" s="49">
        <v>3.4984000000000002</v>
      </c>
    </row>
    <row r="123" spans="1:5" x14ac:dyDescent="0.2">
      <c r="A123" s="14" t="s">
        <v>259</v>
      </c>
      <c r="D123" s="32">
        <v>0.83841891347850805</v>
      </c>
      <c r="E123" s="10" t="s">
        <v>40</v>
      </c>
    </row>
    <row r="125" spans="1:5" x14ac:dyDescent="0.2">
      <c r="A125" s="14" t="s">
        <v>260</v>
      </c>
      <c r="D125" s="30" t="s">
        <v>39</v>
      </c>
    </row>
    <row r="127" spans="1:5" x14ac:dyDescent="0.2">
      <c r="A127" s="81" t="s">
        <v>1212</v>
      </c>
      <c r="B127" s="54"/>
      <c r="C127" s="54"/>
      <c r="D127" s="30"/>
    </row>
    <row r="128" spans="1:5" x14ac:dyDescent="0.2">
      <c r="A128" s="54"/>
      <c r="B128" s="54"/>
      <c r="C128" s="54"/>
      <c r="D128" s="30"/>
    </row>
    <row r="129" spans="1:9" x14ac:dyDescent="0.2">
      <c r="A129" s="82" t="s">
        <v>1207</v>
      </c>
      <c r="B129" s="82" t="s">
        <v>1208</v>
      </c>
      <c r="C129" s="82" t="s">
        <v>1209</v>
      </c>
      <c r="D129" s="83" t="s">
        <v>3</v>
      </c>
    </row>
    <row r="130" spans="1:9" x14ac:dyDescent="0.2">
      <c r="A130" s="84" t="s">
        <v>149</v>
      </c>
      <c r="B130" s="85">
        <v>3730</v>
      </c>
      <c r="C130" s="86">
        <v>18.685434999999998</v>
      </c>
      <c r="D130" s="87">
        <f>C130/E89</f>
        <v>7.0771397030559618E-4</v>
      </c>
    </row>
    <row r="132" spans="1:9" x14ac:dyDescent="0.2">
      <c r="A132" s="14" t="s">
        <v>1188</v>
      </c>
      <c r="F132" s="10"/>
      <c r="H132" s="10"/>
      <c r="I132" s="10"/>
    </row>
    <row r="133" spans="1:9" x14ac:dyDescent="0.2">
      <c r="A133" s="50"/>
      <c r="F133" s="10"/>
      <c r="H133" s="10"/>
      <c r="I133" s="10"/>
    </row>
    <row r="134" spans="1:9" x14ac:dyDescent="0.2">
      <c r="A134" s="51" t="s">
        <v>805</v>
      </c>
      <c r="F134" s="10"/>
      <c r="H134" s="10"/>
      <c r="I134" s="10"/>
    </row>
    <row r="135" spans="1:9" x14ac:dyDescent="0.2">
      <c r="A135" s="52"/>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A140" s="53"/>
      <c r="F140" s="10"/>
      <c r="H140" s="10"/>
      <c r="I140" s="10"/>
    </row>
    <row r="141" spans="1:9" x14ac:dyDescent="0.2">
      <c r="A141" s="53"/>
      <c r="F141" s="10"/>
      <c r="H141" s="10"/>
      <c r="I141" s="10"/>
    </row>
    <row r="142" spans="1:9" x14ac:dyDescent="0.2">
      <c r="A142" s="53"/>
      <c r="F142" s="10"/>
      <c r="H142" s="10"/>
      <c r="I142" s="10"/>
    </row>
    <row r="143" spans="1:9" x14ac:dyDescent="0.2">
      <c r="A143" s="53"/>
      <c r="F143" s="10"/>
      <c r="H143" s="10"/>
      <c r="I143" s="10"/>
    </row>
    <row r="144" spans="1:9" x14ac:dyDescent="0.2">
      <c r="A144" s="53"/>
      <c r="F144" s="10"/>
      <c r="H144" s="10"/>
      <c r="I144" s="10"/>
    </row>
    <row r="145" spans="1:9" x14ac:dyDescent="0.2">
      <c r="A145" s="53"/>
      <c r="F145" s="10"/>
      <c r="H145" s="10"/>
      <c r="I145" s="10"/>
    </row>
    <row r="146" spans="1:9" x14ac:dyDescent="0.2">
      <c r="A146" s="53"/>
      <c r="F146" s="10"/>
      <c r="H146" s="10"/>
      <c r="I146" s="10"/>
    </row>
    <row r="147" spans="1:9" x14ac:dyDescent="0.2">
      <c r="A147" s="51" t="s">
        <v>804</v>
      </c>
      <c r="F147" s="10"/>
      <c r="H147" s="10"/>
      <c r="I147" s="10"/>
    </row>
    <row r="148" spans="1:9" x14ac:dyDescent="0.2">
      <c r="A148" s="53"/>
      <c r="F148" s="10"/>
      <c r="H148" s="10"/>
      <c r="I148" s="10"/>
    </row>
    <row r="149" spans="1:9" x14ac:dyDescent="0.2">
      <c r="A149" s="51" t="s">
        <v>806</v>
      </c>
      <c r="F149" s="10"/>
      <c r="H149" s="10"/>
      <c r="I149" s="10"/>
    </row>
    <row r="150" spans="1:9" x14ac:dyDescent="0.2">
      <c r="A150" s="53"/>
      <c r="F150" s="10"/>
      <c r="H150" s="10"/>
      <c r="I150" s="10"/>
    </row>
    <row r="151" spans="1:9" x14ac:dyDescent="0.2">
      <c r="A151" s="53"/>
      <c r="F151" s="10"/>
      <c r="H151" s="10"/>
      <c r="I151" s="10"/>
    </row>
    <row r="152" spans="1:9" x14ac:dyDescent="0.2">
      <c r="A152" s="53"/>
      <c r="F152" s="10"/>
      <c r="H152" s="10"/>
      <c r="I152" s="10"/>
    </row>
    <row r="153" spans="1:9" x14ac:dyDescent="0.2">
      <c r="A153" s="53"/>
      <c r="F153" s="10"/>
      <c r="H153" s="10"/>
      <c r="I153" s="10"/>
    </row>
    <row r="154" spans="1:9" x14ac:dyDescent="0.2">
      <c r="A154" s="53"/>
      <c r="F154" s="10"/>
      <c r="H154" s="10"/>
      <c r="I154" s="10"/>
    </row>
    <row r="155" spans="1:9" x14ac:dyDescent="0.2">
      <c r="A155" s="53"/>
      <c r="F155" s="10"/>
      <c r="H155" s="10"/>
      <c r="I155" s="10"/>
    </row>
    <row r="156" spans="1:9" x14ac:dyDescent="0.2">
      <c r="A156" s="53"/>
      <c r="F156" s="10"/>
      <c r="H156" s="10"/>
      <c r="I156" s="10"/>
    </row>
    <row r="157" spans="1:9" x14ac:dyDescent="0.2">
      <c r="A157" s="53"/>
      <c r="F157" s="10"/>
      <c r="H157" s="10"/>
      <c r="I157" s="10"/>
    </row>
    <row r="158" spans="1:9" x14ac:dyDescent="0.2">
      <c r="A158" s="53"/>
      <c r="F158" s="10"/>
      <c r="H158" s="10"/>
      <c r="I158" s="10"/>
    </row>
    <row r="159" spans="1:9" x14ac:dyDescent="0.2">
      <c r="A159" s="53"/>
      <c r="F159" s="10"/>
      <c r="H159" s="10"/>
      <c r="I159" s="10"/>
    </row>
    <row r="160" spans="1:9" x14ac:dyDescent="0.2">
      <c r="A160" s="53"/>
      <c r="F160" s="10"/>
      <c r="H160" s="10"/>
      <c r="I160" s="10"/>
    </row>
    <row r="161" spans="1:9" x14ac:dyDescent="0.2">
      <c r="A161" s="53"/>
      <c r="F161" s="10"/>
      <c r="H161" s="10"/>
      <c r="I161" s="10"/>
    </row>
    <row r="162" spans="1:9" x14ac:dyDescent="0.2">
      <c r="A162" s="53"/>
      <c r="F162" s="10"/>
      <c r="H162" s="10"/>
      <c r="I162" s="10"/>
    </row>
    <row r="163" spans="1:9" x14ac:dyDescent="0.2">
      <c r="F163" s="10"/>
      <c r="H163" s="10"/>
      <c r="I163" s="10"/>
    </row>
    <row r="164" spans="1:9" x14ac:dyDescent="0.2">
      <c r="F164" s="10"/>
      <c r="H164" s="10"/>
      <c r="I164" s="10"/>
    </row>
  </sheetData>
  <mergeCells count="8">
    <mergeCell ref="A1:I1"/>
    <mergeCell ref="A112:B112"/>
    <mergeCell ref="A113:B113"/>
    <mergeCell ref="A107:B107"/>
    <mergeCell ref="A108:B108"/>
    <mergeCell ref="A109:B109"/>
    <mergeCell ref="A110:B110"/>
    <mergeCell ref="A111:B111"/>
  </mergeCells>
  <conditionalFormatting sqref="F2:F3 F5:F131 F267:F65541">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0"/>
  <sheetViews>
    <sheetView workbookViewId="0">
      <selection sqref="A1:G1"/>
    </sheetView>
  </sheetViews>
  <sheetFormatPr defaultColWidth="9.140625" defaultRowHeight="11.25" x14ac:dyDescent="0.2"/>
  <cols>
    <col min="1" max="1" width="38.7109375" style="7" bestFit="1" customWidth="1"/>
    <col min="2" max="2" width="52.7109375" style="7" bestFit="1" customWidth="1"/>
    <col min="3" max="3" width="25.570312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x14ac:dyDescent="0.2">
      <c r="A1" s="90" t="s">
        <v>9</v>
      </c>
      <c r="B1" s="91"/>
      <c r="C1" s="91"/>
      <c r="D1" s="91"/>
      <c r="E1" s="91"/>
      <c r="F1" s="91"/>
      <c r="G1" s="91"/>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84</v>
      </c>
      <c r="B5" s="17"/>
      <c r="C5" s="17"/>
      <c r="D5" s="17"/>
      <c r="E5" s="18"/>
      <c r="F5" s="19"/>
      <c r="G5" s="18"/>
    </row>
    <row r="6" spans="1:7" x14ac:dyDescent="0.2">
      <c r="A6" s="20" t="s">
        <v>41</v>
      </c>
      <c r="B6" s="21"/>
      <c r="C6" s="21"/>
      <c r="D6" s="21"/>
      <c r="E6" s="22"/>
      <c r="F6" s="23"/>
      <c r="G6" s="22"/>
    </row>
    <row r="7" spans="1:7" x14ac:dyDescent="0.2">
      <c r="A7" s="21" t="s">
        <v>89</v>
      </c>
      <c r="B7" s="21" t="s">
        <v>88</v>
      </c>
      <c r="C7" s="21" t="s">
        <v>87</v>
      </c>
      <c r="D7" s="24">
        <v>839000</v>
      </c>
      <c r="E7" s="22">
        <v>7679.7865000000002</v>
      </c>
      <c r="F7" s="23">
        <v>5.2412943948594499</v>
      </c>
      <c r="G7" s="22"/>
    </row>
    <row r="8" spans="1:7" x14ac:dyDescent="0.2">
      <c r="A8" s="21" t="s">
        <v>86</v>
      </c>
      <c r="B8" s="21" t="s">
        <v>85</v>
      </c>
      <c r="C8" s="21" t="s">
        <v>87</v>
      </c>
      <c r="D8" s="24">
        <v>506400</v>
      </c>
      <c r="E8" s="22">
        <v>7476.9960000000001</v>
      </c>
      <c r="F8" s="23">
        <v>5.1028941006610697</v>
      </c>
      <c r="G8" s="22"/>
    </row>
    <row r="9" spans="1:7" x14ac:dyDescent="0.2">
      <c r="A9" s="21" t="s">
        <v>91</v>
      </c>
      <c r="B9" s="21" t="s">
        <v>90</v>
      </c>
      <c r="C9" s="21" t="s">
        <v>92</v>
      </c>
      <c r="D9" s="24">
        <v>191263</v>
      </c>
      <c r="E9" s="22">
        <v>5602.1889019999999</v>
      </c>
      <c r="F9" s="23">
        <v>3.8233772893291298</v>
      </c>
      <c r="G9" s="22"/>
    </row>
    <row r="10" spans="1:7" x14ac:dyDescent="0.2">
      <c r="A10" s="21" t="s">
        <v>94</v>
      </c>
      <c r="B10" s="21" t="s">
        <v>93</v>
      </c>
      <c r="C10" s="21" t="s">
        <v>95</v>
      </c>
      <c r="D10" s="24">
        <v>356567</v>
      </c>
      <c r="E10" s="22">
        <v>4879.2628279999999</v>
      </c>
      <c r="F10" s="23">
        <v>3.3299952949788998</v>
      </c>
      <c r="G10" s="22"/>
    </row>
    <row r="11" spans="1:7" x14ac:dyDescent="0.2">
      <c r="A11" s="21" t="s">
        <v>97</v>
      </c>
      <c r="B11" s="21" t="s">
        <v>96</v>
      </c>
      <c r="C11" s="21" t="s">
        <v>87</v>
      </c>
      <c r="D11" s="24">
        <v>403000</v>
      </c>
      <c r="E11" s="22">
        <v>3956.8555000000001</v>
      </c>
      <c r="F11" s="23">
        <v>2.7004714979275501</v>
      </c>
      <c r="G11" s="22"/>
    </row>
    <row r="12" spans="1:7" x14ac:dyDescent="0.2">
      <c r="A12" s="21" t="s">
        <v>99</v>
      </c>
      <c r="B12" s="21" t="s">
        <v>98</v>
      </c>
      <c r="C12" s="21" t="s">
        <v>95</v>
      </c>
      <c r="D12" s="24">
        <v>269300</v>
      </c>
      <c r="E12" s="22">
        <v>3436.268</v>
      </c>
      <c r="F12" s="23">
        <v>2.3451813676897002</v>
      </c>
      <c r="G12" s="22"/>
    </row>
    <row r="13" spans="1:7" x14ac:dyDescent="0.2">
      <c r="A13" s="21" t="s">
        <v>101</v>
      </c>
      <c r="B13" s="21" t="s">
        <v>100</v>
      </c>
      <c r="C13" s="21" t="s">
        <v>102</v>
      </c>
      <c r="D13" s="24">
        <v>607100</v>
      </c>
      <c r="E13" s="22">
        <v>3300.8027000000002</v>
      </c>
      <c r="F13" s="23">
        <v>2.25272912079613</v>
      </c>
      <c r="G13" s="22"/>
    </row>
    <row r="14" spans="1:7" x14ac:dyDescent="0.2">
      <c r="A14" s="21" t="s">
        <v>112</v>
      </c>
      <c r="B14" s="21" t="s">
        <v>111</v>
      </c>
      <c r="C14" s="21" t="s">
        <v>113</v>
      </c>
      <c r="D14" s="24">
        <v>492000</v>
      </c>
      <c r="E14" s="22">
        <v>3092.9580000000001</v>
      </c>
      <c r="F14" s="23">
        <v>2.1108794403250299</v>
      </c>
      <c r="G14" s="22"/>
    </row>
    <row r="15" spans="1:7" x14ac:dyDescent="0.2">
      <c r="A15" s="21" t="s">
        <v>115</v>
      </c>
      <c r="B15" s="21" t="s">
        <v>114</v>
      </c>
      <c r="C15" s="21" t="s">
        <v>116</v>
      </c>
      <c r="D15" s="24">
        <v>1308500</v>
      </c>
      <c r="E15" s="22">
        <v>3085.4430000000002</v>
      </c>
      <c r="F15" s="23">
        <v>2.1057506092856002</v>
      </c>
      <c r="G15" s="22"/>
    </row>
    <row r="16" spans="1:7" x14ac:dyDescent="0.2">
      <c r="A16" s="21" t="s">
        <v>104</v>
      </c>
      <c r="B16" s="21" t="s">
        <v>103</v>
      </c>
      <c r="C16" s="21" t="s">
        <v>105</v>
      </c>
      <c r="D16" s="24">
        <v>129000</v>
      </c>
      <c r="E16" s="22">
        <v>2951.3910000000001</v>
      </c>
      <c r="F16" s="23">
        <v>2.0142629102174401</v>
      </c>
      <c r="G16" s="22"/>
    </row>
    <row r="17" spans="1:7" x14ac:dyDescent="0.2">
      <c r="A17" s="21" t="s">
        <v>107</v>
      </c>
      <c r="B17" s="21" t="s">
        <v>106</v>
      </c>
      <c r="C17" s="21" t="s">
        <v>108</v>
      </c>
      <c r="D17" s="24">
        <v>265500</v>
      </c>
      <c r="E17" s="22">
        <v>2890.2330000000002</v>
      </c>
      <c r="F17" s="23">
        <v>1.9725238485129499</v>
      </c>
      <c r="G17" s="22"/>
    </row>
    <row r="18" spans="1:7" x14ac:dyDescent="0.2">
      <c r="A18" s="21" t="s">
        <v>110</v>
      </c>
      <c r="B18" s="21" t="s">
        <v>109</v>
      </c>
      <c r="C18" s="21" t="s">
        <v>87</v>
      </c>
      <c r="D18" s="24">
        <v>486000</v>
      </c>
      <c r="E18" s="22">
        <v>2748.5729999999999</v>
      </c>
      <c r="F18" s="23">
        <v>1.87584384784161</v>
      </c>
      <c r="G18" s="22"/>
    </row>
    <row r="19" spans="1:7" x14ac:dyDescent="0.2">
      <c r="A19" s="21" t="s">
        <v>121</v>
      </c>
      <c r="B19" s="21" t="s">
        <v>120</v>
      </c>
      <c r="C19" s="21" t="s">
        <v>87</v>
      </c>
      <c r="D19" s="24">
        <v>177700</v>
      </c>
      <c r="E19" s="22">
        <v>2561.1900999999998</v>
      </c>
      <c r="F19" s="23">
        <v>1.7479589198605401</v>
      </c>
      <c r="G19" s="22"/>
    </row>
    <row r="20" spans="1:7" x14ac:dyDescent="0.2">
      <c r="A20" s="21" t="s">
        <v>118</v>
      </c>
      <c r="B20" s="21" t="s">
        <v>117</v>
      </c>
      <c r="C20" s="21" t="s">
        <v>119</v>
      </c>
      <c r="D20" s="24">
        <v>276600</v>
      </c>
      <c r="E20" s="22">
        <v>2529.2303999999999</v>
      </c>
      <c r="F20" s="23">
        <v>1.72614709000415</v>
      </c>
      <c r="G20" s="22"/>
    </row>
    <row r="21" spans="1:7" x14ac:dyDescent="0.2">
      <c r="A21" s="21" t="s">
        <v>123</v>
      </c>
      <c r="B21" s="21" t="s">
        <v>122</v>
      </c>
      <c r="C21" s="21" t="s">
        <v>124</v>
      </c>
      <c r="D21" s="24">
        <v>2113611</v>
      </c>
      <c r="E21" s="22">
        <v>2525.7651449999998</v>
      </c>
      <c r="F21" s="23">
        <v>1.7237821256124599</v>
      </c>
      <c r="G21" s="22"/>
    </row>
    <row r="22" spans="1:7" x14ac:dyDescent="0.2">
      <c r="A22" s="21" t="s">
        <v>132</v>
      </c>
      <c r="B22" s="21" t="s">
        <v>131</v>
      </c>
      <c r="C22" s="21" t="s">
        <v>133</v>
      </c>
      <c r="D22" s="24">
        <v>241600</v>
      </c>
      <c r="E22" s="22">
        <v>2493.7952</v>
      </c>
      <c r="F22" s="23">
        <v>1.70196330375687</v>
      </c>
      <c r="G22" s="22"/>
    </row>
    <row r="23" spans="1:7" x14ac:dyDescent="0.2">
      <c r="A23" s="21" t="s">
        <v>138</v>
      </c>
      <c r="B23" s="21" t="s">
        <v>137</v>
      </c>
      <c r="C23" s="21" t="s">
        <v>139</v>
      </c>
      <c r="D23" s="24">
        <v>2088000</v>
      </c>
      <c r="E23" s="22">
        <v>2194.4879999999998</v>
      </c>
      <c r="F23" s="23">
        <v>1.49769237126401</v>
      </c>
      <c r="G23" s="22"/>
    </row>
    <row r="24" spans="1:7" x14ac:dyDescent="0.2">
      <c r="A24" s="21" t="s">
        <v>126</v>
      </c>
      <c r="B24" s="21" t="s">
        <v>125</v>
      </c>
      <c r="C24" s="21" t="s">
        <v>127</v>
      </c>
      <c r="D24" s="24">
        <v>1550000</v>
      </c>
      <c r="E24" s="22">
        <v>2065.375</v>
      </c>
      <c r="F24" s="23">
        <v>1.4095754368670099</v>
      </c>
      <c r="G24" s="22"/>
    </row>
    <row r="25" spans="1:7" x14ac:dyDescent="0.2">
      <c r="A25" s="21" t="s">
        <v>129</v>
      </c>
      <c r="B25" s="21" t="s">
        <v>128</v>
      </c>
      <c r="C25" s="21" t="s">
        <v>130</v>
      </c>
      <c r="D25" s="24">
        <v>366000</v>
      </c>
      <c r="E25" s="22">
        <v>1963.7729999999999</v>
      </c>
      <c r="F25" s="23">
        <v>1.3402341871973</v>
      </c>
      <c r="G25" s="22"/>
    </row>
    <row r="26" spans="1:7" x14ac:dyDescent="0.2">
      <c r="A26" s="21" t="s">
        <v>135</v>
      </c>
      <c r="B26" s="21" t="s">
        <v>134</v>
      </c>
      <c r="C26" s="21" t="s">
        <v>136</v>
      </c>
      <c r="D26" s="24">
        <v>1643000</v>
      </c>
      <c r="E26" s="22">
        <v>1951.0625</v>
      </c>
      <c r="F26" s="23">
        <v>1.33155953557699</v>
      </c>
      <c r="G26" s="22"/>
    </row>
    <row r="27" spans="1:7" x14ac:dyDescent="0.2">
      <c r="A27" s="21" t="s">
        <v>144</v>
      </c>
      <c r="B27" s="21" t="s">
        <v>143</v>
      </c>
      <c r="C27" s="21" t="s">
        <v>145</v>
      </c>
      <c r="D27" s="24">
        <v>513400</v>
      </c>
      <c r="E27" s="22">
        <v>1861.5884000000001</v>
      </c>
      <c r="F27" s="23">
        <v>1.2704953251572</v>
      </c>
      <c r="G27" s="22"/>
    </row>
    <row r="28" spans="1:7" x14ac:dyDescent="0.2">
      <c r="A28" s="21" t="s">
        <v>141</v>
      </c>
      <c r="B28" s="21" t="s">
        <v>140</v>
      </c>
      <c r="C28" s="21" t="s">
        <v>142</v>
      </c>
      <c r="D28" s="24">
        <v>137300</v>
      </c>
      <c r="E28" s="22">
        <v>1778.6528499999999</v>
      </c>
      <c r="F28" s="23">
        <v>1.2138935389812999</v>
      </c>
      <c r="G28" s="22"/>
    </row>
    <row r="29" spans="1:7" x14ac:dyDescent="0.2">
      <c r="A29" s="21" t="s">
        <v>147</v>
      </c>
      <c r="B29" s="21" t="s">
        <v>146</v>
      </c>
      <c r="C29" s="21" t="s">
        <v>113</v>
      </c>
      <c r="D29" s="24">
        <v>16400</v>
      </c>
      <c r="E29" s="22">
        <v>1704.3371999999999</v>
      </c>
      <c r="F29" s="23">
        <v>1.16317465509106</v>
      </c>
      <c r="G29" s="22"/>
    </row>
    <row r="30" spans="1:7" x14ac:dyDescent="0.2">
      <c r="A30" s="21" t="s">
        <v>149</v>
      </c>
      <c r="B30" s="21" t="s">
        <v>148</v>
      </c>
      <c r="C30" s="21" t="s">
        <v>142</v>
      </c>
      <c r="D30" s="24">
        <v>321500</v>
      </c>
      <c r="E30" s="22">
        <v>1610.5542499999999</v>
      </c>
      <c r="F30" s="23">
        <v>1.0991697442555299</v>
      </c>
      <c r="G30" s="22"/>
    </row>
    <row r="31" spans="1:7" x14ac:dyDescent="0.2">
      <c r="A31" s="21" t="s">
        <v>156</v>
      </c>
      <c r="B31" s="21" t="s">
        <v>155</v>
      </c>
      <c r="C31" s="21" t="s">
        <v>157</v>
      </c>
      <c r="D31" s="24">
        <v>546100</v>
      </c>
      <c r="E31" s="22">
        <v>1540.002</v>
      </c>
      <c r="F31" s="23">
        <v>1.0510193025121699</v>
      </c>
      <c r="G31" s="22"/>
    </row>
    <row r="32" spans="1:7" x14ac:dyDescent="0.2">
      <c r="A32" s="21" t="s">
        <v>151</v>
      </c>
      <c r="B32" s="21" t="s">
        <v>150</v>
      </c>
      <c r="C32" s="21" t="s">
        <v>152</v>
      </c>
      <c r="D32" s="24">
        <v>223000</v>
      </c>
      <c r="E32" s="22">
        <v>1534.6859999999999</v>
      </c>
      <c r="F32" s="23">
        <v>1.0473912431900601</v>
      </c>
      <c r="G32" s="22"/>
    </row>
    <row r="33" spans="1:7" x14ac:dyDescent="0.2">
      <c r="A33" s="21" t="s">
        <v>159</v>
      </c>
      <c r="B33" s="21" t="s">
        <v>158</v>
      </c>
      <c r="C33" s="21" t="s">
        <v>160</v>
      </c>
      <c r="D33" s="24">
        <v>820000</v>
      </c>
      <c r="E33" s="22">
        <v>1526.43</v>
      </c>
      <c r="F33" s="23">
        <v>1.0417566950780901</v>
      </c>
      <c r="G33" s="22"/>
    </row>
    <row r="34" spans="1:7" x14ac:dyDescent="0.2">
      <c r="A34" s="21" t="s">
        <v>165</v>
      </c>
      <c r="B34" s="21" t="s">
        <v>164</v>
      </c>
      <c r="C34" s="21" t="s">
        <v>166</v>
      </c>
      <c r="D34" s="24">
        <v>139000</v>
      </c>
      <c r="E34" s="22">
        <v>1461.3765000000001</v>
      </c>
      <c r="F34" s="23">
        <v>0.99735903572701201</v>
      </c>
      <c r="G34" s="22"/>
    </row>
    <row r="35" spans="1:7" x14ac:dyDescent="0.2">
      <c r="A35" s="21" t="s">
        <v>154</v>
      </c>
      <c r="B35" s="21" t="s">
        <v>153</v>
      </c>
      <c r="C35" s="21" t="s">
        <v>95</v>
      </c>
      <c r="D35" s="24">
        <v>126800</v>
      </c>
      <c r="E35" s="22">
        <v>1436.8342</v>
      </c>
      <c r="F35" s="23">
        <v>0.98060942694205999</v>
      </c>
      <c r="G35" s="22"/>
    </row>
    <row r="36" spans="1:7" x14ac:dyDescent="0.2">
      <c r="A36" s="21" t="s">
        <v>168</v>
      </c>
      <c r="B36" s="21" t="s">
        <v>167</v>
      </c>
      <c r="C36" s="21" t="s">
        <v>127</v>
      </c>
      <c r="D36" s="24">
        <v>76000</v>
      </c>
      <c r="E36" s="22">
        <v>1385.518</v>
      </c>
      <c r="F36" s="23">
        <v>0.94558718883355397</v>
      </c>
      <c r="G36" s="22"/>
    </row>
    <row r="37" spans="1:7" x14ac:dyDescent="0.2">
      <c r="A37" s="21" t="s">
        <v>162</v>
      </c>
      <c r="B37" s="21" t="s">
        <v>161</v>
      </c>
      <c r="C37" s="21" t="s">
        <v>163</v>
      </c>
      <c r="D37" s="24">
        <v>259730</v>
      </c>
      <c r="E37" s="22">
        <v>1364.2318250000001</v>
      </c>
      <c r="F37" s="23">
        <v>0.93105981756932699</v>
      </c>
      <c r="G37" s="22"/>
    </row>
    <row r="38" spans="1:7" x14ac:dyDescent="0.2">
      <c r="A38" s="21" t="s">
        <v>170</v>
      </c>
      <c r="B38" s="21" t="s">
        <v>169</v>
      </c>
      <c r="C38" s="21" t="s">
        <v>171</v>
      </c>
      <c r="D38" s="24">
        <v>176000</v>
      </c>
      <c r="E38" s="22">
        <v>1313.2239999999999</v>
      </c>
      <c r="F38" s="23">
        <v>0.89624803897802496</v>
      </c>
      <c r="G38" s="22"/>
    </row>
    <row r="39" spans="1:7" x14ac:dyDescent="0.2">
      <c r="A39" s="21" t="s">
        <v>173</v>
      </c>
      <c r="B39" s="21" t="s">
        <v>172</v>
      </c>
      <c r="C39" s="21" t="s">
        <v>108</v>
      </c>
      <c r="D39" s="24">
        <v>137000</v>
      </c>
      <c r="E39" s="22">
        <v>1177.5150000000001</v>
      </c>
      <c r="F39" s="23">
        <v>0.80362947190822698</v>
      </c>
      <c r="G39" s="22"/>
    </row>
    <row r="40" spans="1:7" x14ac:dyDescent="0.2">
      <c r="A40" s="21" t="s">
        <v>175</v>
      </c>
      <c r="B40" s="21" t="s">
        <v>174</v>
      </c>
      <c r="C40" s="21" t="s">
        <v>176</v>
      </c>
      <c r="D40" s="24">
        <v>343500</v>
      </c>
      <c r="E40" s="22">
        <v>1169.4457500000001</v>
      </c>
      <c r="F40" s="23">
        <v>0.79812237678315801</v>
      </c>
      <c r="G40" s="22"/>
    </row>
    <row r="41" spans="1:7" x14ac:dyDescent="0.2">
      <c r="A41" s="21" t="s">
        <v>180</v>
      </c>
      <c r="B41" s="21" t="s">
        <v>179</v>
      </c>
      <c r="C41" s="21" t="s">
        <v>181</v>
      </c>
      <c r="D41" s="24">
        <v>71800</v>
      </c>
      <c r="E41" s="22">
        <v>1009.1131</v>
      </c>
      <c r="F41" s="23">
        <v>0.68869868124709599</v>
      </c>
      <c r="G41" s="22"/>
    </row>
    <row r="42" spans="1:7" x14ac:dyDescent="0.2">
      <c r="A42" s="21" t="s">
        <v>185</v>
      </c>
      <c r="B42" s="21" t="s">
        <v>184</v>
      </c>
      <c r="C42" s="21" t="s">
        <v>186</v>
      </c>
      <c r="D42" s="24">
        <v>138700</v>
      </c>
      <c r="E42" s="22">
        <v>971.87090000000001</v>
      </c>
      <c r="F42" s="23">
        <v>0.66328165512114301</v>
      </c>
      <c r="G42" s="22"/>
    </row>
    <row r="43" spans="1:7" x14ac:dyDescent="0.2">
      <c r="A43" s="21" t="s">
        <v>183</v>
      </c>
      <c r="B43" s="21" t="s">
        <v>182</v>
      </c>
      <c r="C43" s="21" t="s">
        <v>176</v>
      </c>
      <c r="D43" s="24">
        <v>11500</v>
      </c>
      <c r="E43" s="22">
        <v>968.55875000000003</v>
      </c>
      <c r="F43" s="23">
        <v>0.66102118170434498</v>
      </c>
      <c r="G43" s="22"/>
    </row>
    <row r="44" spans="1:7" x14ac:dyDescent="0.2">
      <c r="A44" s="21" t="s">
        <v>188</v>
      </c>
      <c r="B44" s="21" t="s">
        <v>187</v>
      </c>
      <c r="C44" s="21" t="s">
        <v>189</v>
      </c>
      <c r="D44" s="24">
        <v>38944</v>
      </c>
      <c r="E44" s="22">
        <v>913.70412799999997</v>
      </c>
      <c r="F44" s="23">
        <v>0.62358404424997305</v>
      </c>
      <c r="G44" s="22"/>
    </row>
    <row r="45" spans="1:7" x14ac:dyDescent="0.2">
      <c r="A45" s="21" t="s">
        <v>193</v>
      </c>
      <c r="B45" s="21" t="s">
        <v>192</v>
      </c>
      <c r="C45" s="21" t="s">
        <v>157</v>
      </c>
      <c r="D45" s="24">
        <v>106300</v>
      </c>
      <c r="E45" s="22">
        <v>890.26250000000005</v>
      </c>
      <c r="F45" s="23">
        <v>0.60758562118928205</v>
      </c>
      <c r="G45" s="22"/>
    </row>
    <row r="46" spans="1:7" x14ac:dyDescent="0.2">
      <c r="A46" s="21" t="s">
        <v>191</v>
      </c>
      <c r="B46" s="21" t="s">
        <v>190</v>
      </c>
      <c r="C46" s="21" t="s">
        <v>142</v>
      </c>
      <c r="D46" s="24">
        <v>112100</v>
      </c>
      <c r="E46" s="22">
        <v>889.62559999999996</v>
      </c>
      <c r="F46" s="23">
        <v>0.60715095019939402</v>
      </c>
      <c r="G46" s="22"/>
    </row>
    <row r="47" spans="1:7" x14ac:dyDescent="0.2">
      <c r="A47" s="21" t="s">
        <v>178</v>
      </c>
      <c r="B47" s="21" t="s">
        <v>177</v>
      </c>
      <c r="C47" s="21" t="s">
        <v>176</v>
      </c>
      <c r="D47" s="24">
        <v>125025</v>
      </c>
      <c r="E47" s="22">
        <v>858.35913749999997</v>
      </c>
      <c r="F47" s="23">
        <v>0.58581224050370995</v>
      </c>
      <c r="G47" s="22"/>
    </row>
    <row r="48" spans="1:7" x14ac:dyDescent="0.2">
      <c r="A48" s="21" t="s">
        <v>195</v>
      </c>
      <c r="B48" s="21" t="s">
        <v>194</v>
      </c>
      <c r="C48" s="21" t="s">
        <v>139</v>
      </c>
      <c r="D48" s="24">
        <v>55000</v>
      </c>
      <c r="E48" s="22">
        <v>399.19</v>
      </c>
      <c r="F48" s="23">
        <v>0.27243886395591099</v>
      </c>
      <c r="G48" s="22"/>
    </row>
    <row r="49" spans="1:9" x14ac:dyDescent="0.2">
      <c r="A49" s="20" t="s">
        <v>26</v>
      </c>
      <c r="B49" s="20"/>
      <c r="C49" s="20"/>
      <c r="D49" s="20"/>
      <c r="E49" s="25">
        <f>SUM(E7:E48)</f>
        <v>97150.517865499947</v>
      </c>
      <c r="F49" s="26">
        <f>SUM(F7:F48)</f>
        <v>66.303205791741519</v>
      </c>
      <c r="G49" s="25"/>
      <c r="H49" s="14"/>
      <c r="I49" s="14"/>
    </row>
    <row r="50" spans="1:9" x14ac:dyDescent="0.2">
      <c r="A50" s="21"/>
      <c r="B50" s="21"/>
      <c r="C50" s="21"/>
      <c r="D50" s="21"/>
      <c r="E50" s="22"/>
      <c r="F50" s="23"/>
      <c r="G50" s="22"/>
    </row>
    <row r="51" spans="1:9" x14ac:dyDescent="0.2">
      <c r="A51" s="20" t="s">
        <v>261</v>
      </c>
      <c r="B51" s="21"/>
      <c r="C51" s="21"/>
      <c r="D51" s="21"/>
      <c r="E51" s="22"/>
      <c r="F51" s="23"/>
      <c r="G51" s="22"/>
    </row>
    <row r="52" spans="1:9" x14ac:dyDescent="0.2">
      <c r="A52" s="21"/>
      <c r="B52" s="21" t="s">
        <v>262</v>
      </c>
      <c r="C52" s="21" t="s">
        <v>171</v>
      </c>
      <c r="D52" s="24">
        <v>27500</v>
      </c>
      <c r="E52" s="22">
        <v>2.7499999999999998E-3</v>
      </c>
      <c r="F52" s="23">
        <v>1.8768177456318E-6</v>
      </c>
      <c r="G52" s="22"/>
    </row>
    <row r="53" spans="1:9" x14ac:dyDescent="0.2">
      <c r="A53" s="21" t="s">
        <v>264</v>
      </c>
      <c r="B53" s="21" t="s">
        <v>263</v>
      </c>
      <c r="C53" s="21" t="s">
        <v>166</v>
      </c>
      <c r="D53" s="24">
        <v>27000</v>
      </c>
      <c r="E53" s="22">
        <v>2.7000000000000001E-3</v>
      </c>
      <c r="F53" s="23">
        <v>1.84269378662031E-6</v>
      </c>
      <c r="G53" s="22"/>
    </row>
    <row r="54" spans="1:9" x14ac:dyDescent="0.2">
      <c r="A54" s="20" t="s">
        <v>26</v>
      </c>
      <c r="B54" s="20"/>
      <c r="C54" s="20"/>
      <c r="D54" s="20"/>
      <c r="E54" s="25">
        <f>SUM(E51:E53)</f>
        <v>5.45E-3</v>
      </c>
      <c r="F54" s="26">
        <f>SUM(F51:F53)</f>
        <v>3.7195115322521101E-6</v>
      </c>
      <c r="G54" s="25"/>
      <c r="H54" s="14"/>
      <c r="I54" s="14"/>
    </row>
    <row r="55" spans="1:9" x14ac:dyDescent="0.2">
      <c r="A55" s="21"/>
      <c r="B55" s="21"/>
      <c r="C55" s="21"/>
      <c r="D55" s="21"/>
      <c r="E55" s="22"/>
      <c r="F55" s="23"/>
      <c r="G55" s="22"/>
    </row>
    <row r="56" spans="1:9" x14ac:dyDescent="0.2">
      <c r="A56" s="20" t="s">
        <v>25</v>
      </c>
      <c r="B56" s="21"/>
      <c r="C56" s="21"/>
      <c r="D56" s="21"/>
      <c r="E56" s="22"/>
      <c r="F56" s="23"/>
      <c r="G56" s="22"/>
    </row>
    <row r="57" spans="1:9" x14ac:dyDescent="0.2">
      <c r="A57" s="20" t="s">
        <v>41</v>
      </c>
      <c r="B57" s="21"/>
      <c r="C57" s="21"/>
      <c r="D57" s="21"/>
      <c r="E57" s="22"/>
      <c r="F57" s="23"/>
      <c r="G57" s="22"/>
    </row>
    <row r="58" spans="1:9" x14ac:dyDescent="0.2">
      <c r="A58" s="21" t="s">
        <v>266</v>
      </c>
      <c r="B58" s="21" t="s">
        <v>265</v>
      </c>
      <c r="C58" s="21" t="s">
        <v>73</v>
      </c>
      <c r="D58" s="24">
        <v>4000</v>
      </c>
      <c r="E58" s="22">
        <v>4078.6971803000001</v>
      </c>
      <c r="F58" s="23">
        <v>2.7836259080165102</v>
      </c>
      <c r="G58" s="22">
        <v>7.66</v>
      </c>
    </row>
    <row r="59" spans="1:9" x14ac:dyDescent="0.2">
      <c r="A59" s="21" t="s">
        <v>201</v>
      </c>
      <c r="B59" s="21" t="s">
        <v>200</v>
      </c>
      <c r="C59" s="21" t="s">
        <v>72</v>
      </c>
      <c r="D59" s="24">
        <v>3500</v>
      </c>
      <c r="E59" s="22">
        <v>3519.4527131</v>
      </c>
      <c r="F59" s="23">
        <v>2.4019532024938401</v>
      </c>
      <c r="G59" s="22">
        <v>7.7750000000000004</v>
      </c>
    </row>
    <row r="60" spans="1:9" x14ac:dyDescent="0.2">
      <c r="A60" s="21" t="s">
        <v>197</v>
      </c>
      <c r="B60" s="21" t="s">
        <v>196</v>
      </c>
      <c r="C60" s="21" t="s">
        <v>72</v>
      </c>
      <c r="D60" s="24">
        <v>300</v>
      </c>
      <c r="E60" s="22">
        <v>3114.9221639000002</v>
      </c>
      <c r="F60" s="23">
        <v>2.1258695248979298</v>
      </c>
      <c r="G60" s="22">
        <v>7.9356</v>
      </c>
    </row>
    <row r="61" spans="1:9" x14ac:dyDescent="0.2">
      <c r="A61" s="21" t="s">
        <v>199</v>
      </c>
      <c r="B61" s="21" t="s">
        <v>198</v>
      </c>
      <c r="C61" s="21" t="s">
        <v>72</v>
      </c>
      <c r="D61" s="24">
        <v>2000</v>
      </c>
      <c r="E61" s="22">
        <v>2069.7481638999998</v>
      </c>
      <c r="F61" s="23">
        <v>1.4125600301804899</v>
      </c>
      <c r="G61" s="22">
        <v>8.1287000000000003</v>
      </c>
    </row>
    <row r="62" spans="1:9" x14ac:dyDescent="0.2">
      <c r="A62" s="21" t="s">
        <v>268</v>
      </c>
      <c r="B62" s="21" t="s">
        <v>267</v>
      </c>
      <c r="C62" s="21" t="s">
        <v>72</v>
      </c>
      <c r="D62" s="24">
        <v>200</v>
      </c>
      <c r="E62" s="22">
        <v>2029.3516175</v>
      </c>
      <c r="F62" s="23">
        <v>1.3849902283093001</v>
      </c>
      <c r="G62" s="22">
        <v>7.8849999999999998</v>
      </c>
    </row>
    <row r="63" spans="1:9" x14ac:dyDescent="0.2">
      <c r="A63" s="21" t="s">
        <v>270</v>
      </c>
      <c r="B63" s="21" t="s">
        <v>269</v>
      </c>
      <c r="C63" s="21" t="s">
        <v>72</v>
      </c>
      <c r="D63" s="24">
        <v>150</v>
      </c>
      <c r="E63" s="22">
        <v>1531.9323606999999</v>
      </c>
      <c r="F63" s="23">
        <v>1.0455119416979499</v>
      </c>
      <c r="G63" s="22">
        <v>8.01</v>
      </c>
    </row>
    <row r="64" spans="1:9" x14ac:dyDescent="0.2">
      <c r="A64" s="20" t="s">
        <v>26</v>
      </c>
      <c r="B64" s="20"/>
      <c r="C64" s="20"/>
      <c r="D64" s="20"/>
      <c r="E64" s="25">
        <f>SUM(E57:E63)</f>
        <v>16344.104199400001</v>
      </c>
      <c r="F64" s="26">
        <f>SUM(F57:F63)</f>
        <v>11.154510835596019</v>
      </c>
      <c r="G64" s="25"/>
      <c r="H64" s="14"/>
      <c r="I64" s="14"/>
    </row>
    <row r="65" spans="1:9" x14ac:dyDescent="0.2">
      <c r="A65" s="21"/>
      <c r="B65" s="21"/>
      <c r="C65" s="21"/>
      <c r="D65" s="21"/>
      <c r="E65" s="22"/>
      <c r="F65" s="23"/>
      <c r="G65" s="22"/>
    </row>
    <row r="66" spans="1:9" x14ac:dyDescent="0.2">
      <c r="A66" s="20" t="s">
        <v>43</v>
      </c>
      <c r="B66" s="21"/>
      <c r="C66" s="21"/>
      <c r="D66" s="21"/>
      <c r="E66" s="22"/>
      <c r="F66" s="23"/>
      <c r="G66" s="22"/>
    </row>
    <row r="67" spans="1:9" x14ac:dyDescent="0.2">
      <c r="A67" s="20" t="s">
        <v>44</v>
      </c>
      <c r="B67" s="21"/>
      <c r="C67" s="21"/>
      <c r="D67" s="21"/>
      <c r="E67" s="22"/>
      <c r="F67" s="23"/>
      <c r="G67" s="22"/>
    </row>
    <row r="68" spans="1:9" x14ac:dyDescent="0.2">
      <c r="A68" s="21" t="s">
        <v>47</v>
      </c>
      <c r="B68" s="21" t="s">
        <v>46</v>
      </c>
      <c r="C68" s="21" t="s">
        <v>45</v>
      </c>
      <c r="D68" s="24">
        <v>700</v>
      </c>
      <c r="E68" s="22">
        <v>3408.5974999999999</v>
      </c>
      <c r="F68" s="23">
        <v>2.3262968275331501</v>
      </c>
      <c r="G68" s="22">
        <v>7.2500999999999998</v>
      </c>
    </row>
    <row r="69" spans="1:9" x14ac:dyDescent="0.2">
      <c r="A69" s="21" t="s">
        <v>67</v>
      </c>
      <c r="B69" s="21" t="s">
        <v>66</v>
      </c>
      <c r="C69" s="21" t="s">
        <v>48</v>
      </c>
      <c r="D69" s="24">
        <v>500</v>
      </c>
      <c r="E69" s="22">
        <v>2441.1849999999999</v>
      </c>
      <c r="F69" s="23">
        <v>1.66605793758915</v>
      </c>
      <c r="G69" s="22">
        <v>7.3898000000000001</v>
      </c>
    </row>
    <row r="70" spans="1:9" x14ac:dyDescent="0.2">
      <c r="A70" s="21" t="s">
        <v>203</v>
      </c>
      <c r="B70" s="21" t="s">
        <v>202</v>
      </c>
      <c r="C70" s="21" t="s">
        <v>48</v>
      </c>
      <c r="D70" s="24">
        <v>400</v>
      </c>
      <c r="E70" s="22">
        <v>1947.174</v>
      </c>
      <c r="F70" s="23">
        <v>1.3289057152846699</v>
      </c>
      <c r="G70" s="22">
        <v>7.3898999999999999</v>
      </c>
    </row>
    <row r="71" spans="1:9" x14ac:dyDescent="0.2">
      <c r="A71" s="20" t="s">
        <v>26</v>
      </c>
      <c r="B71" s="20"/>
      <c r="C71" s="20"/>
      <c r="D71" s="20"/>
      <c r="E71" s="25">
        <f>SUM(E67:E70)</f>
        <v>7796.9564999999993</v>
      </c>
      <c r="F71" s="26">
        <f>SUM(F67:F70)</f>
        <v>5.3212604804069699</v>
      </c>
      <c r="G71" s="25"/>
      <c r="H71" s="14"/>
      <c r="I71" s="14"/>
    </row>
    <row r="72" spans="1:9" x14ac:dyDescent="0.2">
      <c r="A72" s="21"/>
      <c r="B72" s="21"/>
      <c r="C72" s="21"/>
      <c r="D72" s="21"/>
      <c r="E72" s="22"/>
      <c r="F72" s="23"/>
      <c r="G72" s="22"/>
    </row>
    <row r="73" spans="1:9" x14ac:dyDescent="0.2">
      <c r="A73" s="20" t="s">
        <v>55</v>
      </c>
      <c r="B73" s="21"/>
      <c r="C73" s="21"/>
      <c r="D73" s="21"/>
      <c r="E73" s="22"/>
      <c r="F73" s="23"/>
      <c r="G73" s="22"/>
    </row>
    <row r="74" spans="1:9" x14ac:dyDescent="0.2">
      <c r="A74" s="21" t="s">
        <v>57</v>
      </c>
      <c r="B74" s="21" t="s">
        <v>56</v>
      </c>
      <c r="C74" s="21" t="s">
        <v>48</v>
      </c>
      <c r="D74" s="24">
        <v>700</v>
      </c>
      <c r="E74" s="22">
        <v>3399.116</v>
      </c>
      <c r="F74" s="23">
        <v>2.3198259011858098</v>
      </c>
      <c r="G74" s="22">
        <v>7.85</v>
      </c>
    </row>
    <row r="75" spans="1:9" x14ac:dyDescent="0.2">
      <c r="A75" s="21" t="s">
        <v>205</v>
      </c>
      <c r="B75" s="21" t="s">
        <v>204</v>
      </c>
      <c r="C75" s="21" t="s">
        <v>48</v>
      </c>
      <c r="D75" s="24">
        <v>400</v>
      </c>
      <c r="E75" s="22">
        <v>1941.4639999999999</v>
      </c>
      <c r="F75" s="23">
        <v>1.3250087591655599</v>
      </c>
      <c r="G75" s="22">
        <v>7.7500999999999998</v>
      </c>
    </row>
    <row r="76" spans="1:9" x14ac:dyDescent="0.2">
      <c r="A76" s="20" t="s">
        <v>26</v>
      </c>
      <c r="B76" s="20"/>
      <c r="C76" s="20"/>
      <c r="D76" s="20"/>
      <c r="E76" s="25">
        <f>SUM(E73:E75)</f>
        <v>5340.58</v>
      </c>
      <c r="F76" s="26">
        <f>SUM(F73:F75)</f>
        <v>3.6448346603513695</v>
      </c>
      <c r="G76" s="25"/>
      <c r="H76" s="14"/>
      <c r="I76" s="14"/>
    </row>
    <row r="77" spans="1:9" x14ac:dyDescent="0.2">
      <c r="A77" s="21"/>
      <c r="B77" s="21"/>
      <c r="C77" s="21"/>
      <c r="D77" s="21"/>
      <c r="E77" s="22"/>
      <c r="F77" s="23"/>
      <c r="G77" s="22"/>
    </row>
    <row r="78" spans="1:9" x14ac:dyDescent="0.2">
      <c r="A78" s="20" t="s">
        <v>64</v>
      </c>
      <c r="B78" s="21"/>
      <c r="C78" s="21"/>
      <c r="D78" s="21"/>
      <c r="E78" s="22"/>
      <c r="F78" s="23"/>
      <c r="G78" s="22"/>
    </row>
    <row r="79" spans="1:9" x14ac:dyDescent="0.2">
      <c r="A79" s="21" t="s">
        <v>207</v>
      </c>
      <c r="B79" s="21" t="s">
        <v>206</v>
      </c>
      <c r="C79" s="21" t="s">
        <v>65</v>
      </c>
      <c r="D79" s="24">
        <v>6500000</v>
      </c>
      <c r="E79" s="22">
        <v>6274.9140278000004</v>
      </c>
      <c r="F79" s="23">
        <v>4.2824981817050602</v>
      </c>
      <c r="G79" s="22">
        <v>7.4686881120499802</v>
      </c>
    </row>
    <row r="80" spans="1:9" x14ac:dyDescent="0.2">
      <c r="A80" s="21" t="s">
        <v>75</v>
      </c>
      <c r="B80" s="21" t="s">
        <v>74</v>
      </c>
      <c r="C80" s="21" t="s">
        <v>65</v>
      </c>
      <c r="D80" s="24">
        <v>5000000</v>
      </c>
      <c r="E80" s="22">
        <v>4917.7238889</v>
      </c>
      <c r="F80" s="23">
        <v>3.3562441682927</v>
      </c>
      <c r="G80" s="22">
        <v>7.4747963350125</v>
      </c>
    </row>
    <row r="81" spans="1:9" x14ac:dyDescent="0.2">
      <c r="A81" s="21" t="s">
        <v>209</v>
      </c>
      <c r="B81" s="21" t="s">
        <v>208</v>
      </c>
      <c r="C81" s="21" t="s">
        <v>65</v>
      </c>
      <c r="D81" s="24">
        <v>4000000</v>
      </c>
      <c r="E81" s="22">
        <v>3937.4422221999998</v>
      </c>
      <c r="F81" s="23">
        <v>2.6872223400090398</v>
      </c>
      <c r="G81" s="22">
        <v>7.46048077805</v>
      </c>
    </row>
    <row r="82" spans="1:9" x14ac:dyDescent="0.2">
      <c r="A82" s="21" t="s">
        <v>69</v>
      </c>
      <c r="B82" s="21" t="s">
        <v>68</v>
      </c>
      <c r="C82" s="21" t="s">
        <v>65</v>
      </c>
      <c r="D82" s="24">
        <v>20000</v>
      </c>
      <c r="E82" s="22">
        <v>20.555119999999999</v>
      </c>
      <c r="F82" s="23">
        <v>1.4028441447124E-2</v>
      </c>
      <c r="G82" s="22">
        <v>7.48202484801251</v>
      </c>
    </row>
    <row r="83" spans="1:9" x14ac:dyDescent="0.2">
      <c r="A83" s="20" t="s">
        <v>26</v>
      </c>
      <c r="B83" s="20"/>
      <c r="C83" s="20"/>
      <c r="D83" s="20"/>
      <c r="E83" s="25">
        <f>SUM(E79:E82)</f>
        <v>15150.635258900002</v>
      </c>
      <c r="F83" s="26">
        <f>SUM(F79:F82)</f>
        <v>10.339993131453923</v>
      </c>
      <c r="G83" s="25"/>
      <c r="H83" s="14"/>
      <c r="I83" s="14"/>
    </row>
    <row r="84" spans="1:9" x14ac:dyDescent="0.2">
      <c r="A84" s="21"/>
      <c r="B84" s="21"/>
      <c r="C84" s="21"/>
      <c r="D84" s="21"/>
      <c r="E84" s="22"/>
      <c r="F84" s="23"/>
      <c r="G84" s="22"/>
    </row>
    <row r="85" spans="1:9" x14ac:dyDescent="0.2">
      <c r="A85" s="20" t="s">
        <v>27</v>
      </c>
      <c r="B85" s="20"/>
      <c r="C85" s="20"/>
      <c r="D85" s="20"/>
      <c r="E85" s="25">
        <f>E49+E54+E64+E71+E76+E83</f>
        <v>141782.79927379993</v>
      </c>
      <c r="F85" s="26">
        <f>F49+F54+F64+F71+F76+F83</f>
        <v>96.763808619061308</v>
      </c>
      <c r="G85" s="25"/>
      <c r="H85" s="14"/>
      <c r="I85" s="14"/>
    </row>
    <row r="86" spans="1:9" x14ac:dyDescent="0.2">
      <c r="A86" s="20"/>
      <c r="B86" s="20"/>
      <c r="C86" s="20"/>
      <c r="D86" s="20"/>
      <c r="E86" s="25"/>
      <c r="F86" s="26"/>
      <c r="G86" s="25"/>
      <c r="H86" s="14"/>
      <c r="I86" s="14"/>
    </row>
    <row r="87" spans="1:9" x14ac:dyDescent="0.2">
      <c r="A87" s="20" t="s">
        <v>29</v>
      </c>
      <c r="B87" s="20"/>
      <c r="C87" s="20"/>
      <c r="D87" s="20"/>
      <c r="E87" s="25">
        <f>E89-(E49+E54+E64+E71+E76+E83)</f>
        <v>4741.8170029000612</v>
      </c>
      <c r="F87" s="26">
        <f>F89-(F49+F54+F64+F71+F76+F83)</f>
        <v>3.236191380938692</v>
      </c>
      <c r="G87" s="25"/>
      <c r="H87" s="14"/>
      <c r="I87" s="14"/>
    </row>
    <row r="88" spans="1:9" x14ac:dyDescent="0.2">
      <c r="A88" s="20"/>
      <c r="B88" s="20"/>
      <c r="C88" s="20"/>
      <c r="D88" s="20"/>
      <c r="E88" s="25"/>
      <c r="F88" s="26"/>
      <c r="G88" s="25"/>
      <c r="H88" s="14"/>
      <c r="I88" s="14"/>
    </row>
    <row r="89" spans="1:9" x14ac:dyDescent="0.2">
      <c r="A89" s="27" t="s">
        <v>28</v>
      </c>
      <c r="B89" s="27"/>
      <c r="C89" s="27"/>
      <c r="D89" s="27"/>
      <c r="E89" s="28">
        <v>146524.61627669999</v>
      </c>
      <c r="F89" s="29">
        <v>100</v>
      </c>
      <c r="G89" s="28"/>
      <c r="H89" s="14"/>
      <c r="I89" s="14"/>
    </row>
    <row r="91" spans="1:9" x14ac:dyDescent="0.2">
      <c r="A91" s="14" t="s">
        <v>60</v>
      </c>
    </row>
    <row r="92" spans="1:9" x14ac:dyDescent="0.2">
      <c r="A92" s="14" t="s">
        <v>31</v>
      </c>
    </row>
    <row r="93" spans="1:9" x14ac:dyDescent="0.2">
      <c r="A93" s="14" t="s">
        <v>42</v>
      </c>
    </row>
    <row r="95" spans="1:9" x14ac:dyDescent="0.2">
      <c r="A95" s="14" t="s">
        <v>32</v>
      </c>
    </row>
    <row r="96" spans="1:9" x14ac:dyDescent="0.2">
      <c r="A96" s="14" t="s">
        <v>33</v>
      </c>
    </row>
    <row r="97" spans="1:5" x14ac:dyDescent="0.2">
      <c r="A97" s="14" t="s">
        <v>34</v>
      </c>
      <c r="B97" s="14"/>
      <c r="C97" s="30" t="s">
        <v>36</v>
      </c>
      <c r="D97" s="14" t="s">
        <v>35</v>
      </c>
    </row>
    <row r="98" spans="1:5" x14ac:dyDescent="0.2">
      <c r="A98" s="7" t="s">
        <v>70</v>
      </c>
      <c r="C98" s="31">
        <v>182.06020000000001</v>
      </c>
      <c r="D98" s="31">
        <v>201.66909999999999</v>
      </c>
    </row>
    <row r="99" spans="1:5" x14ac:dyDescent="0.2">
      <c r="A99" s="7" t="s">
        <v>80</v>
      </c>
      <c r="C99" s="31">
        <v>24.848099999999999</v>
      </c>
      <c r="D99" s="31">
        <v>25.3644</v>
      </c>
    </row>
    <row r="100" spans="1:5" x14ac:dyDescent="0.2">
      <c r="A100" s="7" t="s">
        <v>71</v>
      </c>
      <c r="C100" s="31">
        <v>203.1446</v>
      </c>
      <c r="D100" s="31">
        <v>226.38929999999999</v>
      </c>
    </row>
    <row r="101" spans="1:5" x14ac:dyDescent="0.2">
      <c r="A101" s="7" t="s">
        <v>81</v>
      </c>
      <c r="C101" s="31">
        <v>29.075099999999999</v>
      </c>
      <c r="D101" s="31">
        <v>29.686</v>
      </c>
    </row>
    <row r="103" spans="1:5" x14ac:dyDescent="0.2">
      <c r="A103" s="14" t="s">
        <v>38</v>
      </c>
    </row>
    <row r="104" spans="1:5" x14ac:dyDescent="0.2">
      <c r="A104" s="92" t="s">
        <v>61</v>
      </c>
      <c r="B104" s="93"/>
      <c r="C104" s="34" t="s">
        <v>62</v>
      </c>
    </row>
    <row r="105" spans="1:5" x14ac:dyDescent="0.2">
      <c r="A105" s="88" t="s">
        <v>80</v>
      </c>
      <c r="B105" s="89"/>
      <c r="C105" s="35">
        <v>2</v>
      </c>
    </row>
    <row r="106" spans="1:5" x14ac:dyDescent="0.2">
      <c r="A106" s="88" t="s">
        <v>81</v>
      </c>
      <c r="B106" s="89"/>
      <c r="C106" s="35">
        <v>2.5</v>
      </c>
    </row>
    <row r="107" spans="1:5" x14ac:dyDescent="0.2">
      <c r="A107" s="7" t="s">
        <v>63</v>
      </c>
    </row>
    <row r="108" spans="1:5" x14ac:dyDescent="0.2">
      <c r="A108" s="7" t="s">
        <v>37</v>
      </c>
    </row>
    <row r="110" spans="1:5" x14ac:dyDescent="0.2">
      <c r="A110" s="14" t="s">
        <v>271</v>
      </c>
      <c r="D110" s="49">
        <v>0.35060000000000002</v>
      </c>
    </row>
    <row r="112" spans="1:5" x14ac:dyDescent="0.2">
      <c r="A112" s="14" t="s">
        <v>272</v>
      </c>
      <c r="D112" s="32">
        <v>1.82059883837975</v>
      </c>
      <c r="E112" s="10" t="s">
        <v>40</v>
      </c>
    </row>
    <row r="114" spans="1:4" x14ac:dyDescent="0.2">
      <c r="A114" s="14" t="s">
        <v>273</v>
      </c>
      <c r="D114" s="30" t="s">
        <v>39</v>
      </c>
    </row>
    <row r="116" spans="1:4" x14ac:dyDescent="0.2">
      <c r="A116" s="81" t="s">
        <v>1210</v>
      </c>
      <c r="B116" s="54"/>
      <c r="C116" s="54"/>
      <c r="D116" s="30"/>
    </row>
    <row r="117" spans="1:4" x14ac:dyDescent="0.2">
      <c r="A117" s="54"/>
      <c r="B117" s="54"/>
      <c r="C117" s="54"/>
      <c r="D117" s="30"/>
    </row>
    <row r="118" spans="1:4" x14ac:dyDescent="0.2">
      <c r="A118" s="82" t="s">
        <v>1207</v>
      </c>
      <c r="B118" s="82" t="s">
        <v>1208</v>
      </c>
      <c r="C118" s="82" t="s">
        <v>1209</v>
      </c>
      <c r="D118" s="83" t="s">
        <v>3</v>
      </c>
    </row>
    <row r="119" spans="1:4" x14ac:dyDescent="0.2">
      <c r="A119" s="84" t="s">
        <v>149</v>
      </c>
      <c r="B119" s="85">
        <v>7386</v>
      </c>
      <c r="C119" s="86">
        <v>37.000166999999998</v>
      </c>
      <c r="D119" s="87">
        <f>C119/E89</f>
        <v>2.525184364252362E-4</v>
      </c>
    </row>
    <row r="121" spans="1:4" x14ac:dyDescent="0.2">
      <c r="A121" s="14" t="s">
        <v>1214</v>
      </c>
    </row>
    <row r="122" spans="1:4" x14ac:dyDescent="0.2">
      <c r="A122" s="14"/>
    </row>
    <row r="123" spans="1:4" x14ac:dyDescent="0.2">
      <c r="A123" s="51" t="s">
        <v>805</v>
      </c>
    </row>
    <row r="124" spans="1:4" x14ac:dyDescent="0.2">
      <c r="A124" s="52"/>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1" t="s">
        <v>807</v>
      </c>
    </row>
    <row r="137" spans="1:1" x14ac:dyDescent="0.2">
      <c r="A137" s="53"/>
    </row>
    <row r="138" spans="1:1" x14ac:dyDescent="0.2">
      <c r="A138" s="51" t="s">
        <v>806</v>
      </c>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sheetData>
  <mergeCells count="4">
    <mergeCell ref="A1:G1"/>
    <mergeCell ref="A104:B104"/>
    <mergeCell ref="A105:B105"/>
    <mergeCell ref="A106:B106"/>
  </mergeCells>
  <conditionalFormatting sqref="F2:F3 F253:F65541">
    <cfRule type="cellIs" dxfId="57" priority="2" stopIfTrue="1" operator="between">
      <formula>0.009</formula>
      <formula>-0.009</formula>
    </cfRule>
  </conditionalFormatting>
  <conditionalFormatting sqref="F5:F153">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5"/>
  <sheetViews>
    <sheetView workbookViewId="0">
      <selection sqref="A1:I1"/>
    </sheetView>
  </sheetViews>
  <sheetFormatPr defaultColWidth="9.140625" defaultRowHeight="11.25" x14ac:dyDescent="0.2"/>
  <cols>
    <col min="1" max="1" width="38.7109375" style="7" bestFit="1" customWidth="1"/>
    <col min="2" max="2" width="36.42578125" style="7" bestFit="1" customWidth="1"/>
    <col min="3" max="3" width="25.5703125" style="7" bestFit="1" customWidth="1"/>
    <col min="4" max="4" width="15" style="7" bestFit="1" customWidth="1"/>
    <col min="5" max="5" width="22.85546875" style="10" customWidth="1"/>
    <col min="6" max="6" width="16" style="11" customWidth="1"/>
    <col min="7" max="7" width="18.28515625" style="10" customWidth="1"/>
    <col min="8" max="8" width="14.7109375" style="7" customWidth="1"/>
    <col min="9" max="16384" width="9.140625" style="7"/>
  </cols>
  <sheetData>
    <row r="1" spans="1:11" s="1" customFormat="1" ht="15" customHeight="1" x14ac:dyDescent="0.2">
      <c r="A1" s="90" t="s">
        <v>10</v>
      </c>
      <c r="B1" s="91"/>
      <c r="C1" s="91"/>
      <c r="D1" s="91"/>
      <c r="E1" s="91"/>
      <c r="F1" s="91"/>
      <c r="G1" s="91"/>
      <c r="H1" s="91"/>
      <c r="I1" s="91"/>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6" t="s">
        <v>2</v>
      </c>
      <c r="B4" s="36" t="s">
        <v>0</v>
      </c>
      <c r="C4" s="37" t="s">
        <v>4</v>
      </c>
      <c r="D4" s="37" t="s">
        <v>1</v>
      </c>
      <c r="E4" s="56" t="s">
        <v>6</v>
      </c>
      <c r="F4" s="56" t="s">
        <v>211</v>
      </c>
      <c r="G4" s="56" t="s">
        <v>212</v>
      </c>
      <c r="H4" s="56" t="s">
        <v>213</v>
      </c>
      <c r="I4" s="56" t="s">
        <v>5</v>
      </c>
      <c r="J4" s="33"/>
      <c r="K4" s="33"/>
    </row>
    <row r="5" spans="1:11" x14ac:dyDescent="0.2">
      <c r="A5" s="38" t="s">
        <v>84</v>
      </c>
      <c r="B5" s="39"/>
      <c r="C5" s="39"/>
      <c r="D5" s="39"/>
      <c r="E5" s="40"/>
      <c r="F5" s="41"/>
      <c r="G5" s="40"/>
      <c r="H5" s="39"/>
      <c r="I5" s="39"/>
    </row>
    <row r="6" spans="1:11" x14ac:dyDescent="0.2">
      <c r="A6" s="38" t="s">
        <v>41</v>
      </c>
      <c r="B6" s="39"/>
      <c r="C6" s="39"/>
      <c r="D6" s="39"/>
      <c r="E6" s="40"/>
      <c r="F6" s="41"/>
      <c r="G6" s="40"/>
      <c r="H6" s="39"/>
      <c r="I6" s="39"/>
    </row>
    <row r="7" spans="1:11" x14ac:dyDescent="0.2">
      <c r="A7" s="39" t="s">
        <v>86</v>
      </c>
      <c r="B7" s="39" t="s">
        <v>85</v>
      </c>
      <c r="C7" s="39" t="s">
        <v>87</v>
      </c>
      <c r="D7" s="42">
        <v>499000</v>
      </c>
      <c r="E7" s="40">
        <v>7367.7349999999997</v>
      </c>
      <c r="F7" s="41">
        <v>5.3676052876174198</v>
      </c>
      <c r="G7" s="40"/>
      <c r="H7" s="40"/>
      <c r="I7" s="43"/>
    </row>
    <row r="8" spans="1:11" x14ac:dyDescent="0.2">
      <c r="A8" s="39" t="s">
        <v>89</v>
      </c>
      <c r="B8" s="39" t="s">
        <v>88</v>
      </c>
      <c r="C8" s="39" t="s">
        <v>87</v>
      </c>
      <c r="D8" s="42">
        <v>749672</v>
      </c>
      <c r="E8" s="40">
        <v>6862.122652</v>
      </c>
      <c r="F8" s="41">
        <v>4.9992522574650797</v>
      </c>
      <c r="G8" s="40"/>
      <c r="H8" s="40"/>
      <c r="I8" s="43"/>
    </row>
    <row r="9" spans="1:11" x14ac:dyDescent="0.2">
      <c r="A9" s="39" t="s">
        <v>91</v>
      </c>
      <c r="B9" s="39" t="s">
        <v>90</v>
      </c>
      <c r="C9" s="39" t="s">
        <v>92</v>
      </c>
      <c r="D9" s="42">
        <v>165900</v>
      </c>
      <c r="E9" s="40">
        <v>4859.2939500000002</v>
      </c>
      <c r="F9" s="41">
        <v>3.5401343696682002</v>
      </c>
      <c r="G9" s="40"/>
      <c r="H9" s="40"/>
      <c r="I9" s="43"/>
    </row>
    <row r="10" spans="1:11" x14ac:dyDescent="0.2">
      <c r="A10" s="39" t="s">
        <v>94</v>
      </c>
      <c r="B10" s="39" t="s">
        <v>93</v>
      </c>
      <c r="C10" s="39" t="s">
        <v>95</v>
      </c>
      <c r="D10" s="42">
        <v>329000</v>
      </c>
      <c r="E10" s="40">
        <v>4502.0360000000001</v>
      </c>
      <c r="F10" s="41">
        <v>3.2798617538013999</v>
      </c>
      <c r="G10" s="40"/>
      <c r="H10" s="40"/>
      <c r="I10" s="43"/>
    </row>
    <row r="11" spans="1:11" x14ac:dyDescent="0.2">
      <c r="A11" s="39" t="s">
        <v>97</v>
      </c>
      <c r="B11" s="39" t="s">
        <v>96</v>
      </c>
      <c r="C11" s="39" t="s">
        <v>87</v>
      </c>
      <c r="D11" s="42">
        <v>376000</v>
      </c>
      <c r="E11" s="40">
        <v>3691.7559999999999</v>
      </c>
      <c r="F11" s="41">
        <v>2.68954964126605</v>
      </c>
      <c r="G11" s="40"/>
      <c r="H11" s="40"/>
      <c r="I11" s="43"/>
    </row>
    <row r="12" spans="1:11" x14ac:dyDescent="0.2">
      <c r="A12" s="39" t="s">
        <v>104</v>
      </c>
      <c r="B12" s="39" t="s">
        <v>103</v>
      </c>
      <c r="C12" s="39" t="s">
        <v>105</v>
      </c>
      <c r="D12" s="42">
        <v>136718</v>
      </c>
      <c r="E12" s="40">
        <v>3127.9711219999999</v>
      </c>
      <c r="F12" s="41">
        <v>2.2788162622517998</v>
      </c>
      <c r="G12" s="40"/>
      <c r="H12" s="40"/>
      <c r="I12" s="43"/>
    </row>
    <row r="13" spans="1:11" x14ac:dyDescent="0.2">
      <c r="A13" s="39" t="s">
        <v>99</v>
      </c>
      <c r="B13" s="39" t="s">
        <v>98</v>
      </c>
      <c r="C13" s="39" t="s">
        <v>95</v>
      </c>
      <c r="D13" s="42">
        <v>230714</v>
      </c>
      <c r="E13" s="40">
        <v>2943.9106400000001</v>
      </c>
      <c r="F13" s="41">
        <v>2.14472294640581</v>
      </c>
      <c r="G13" s="40"/>
      <c r="H13" s="40"/>
      <c r="I13" s="43"/>
    </row>
    <row r="14" spans="1:11" x14ac:dyDescent="0.2">
      <c r="A14" s="39" t="s">
        <v>110</v>
      </c>
      <c r="B14" s="39" t="s">
        <v>109</v>
      </c>
      <c r="C14" s="39" t="s">
        <v>87</v>
      </c>
      <c r="D14" s="42">
        <v>486000</v>
      </c>
      <c r="E14" s="40">
        <v>2748.5729999999999</v>
      </c>
      <c r="F14" s="41">
        <v>2.0024138990072902</v>
      </c>
      <c r="G14" s="40"/>
      <c r="H14" s="40"/>
      <c r="I14" s="43"/>
    </row>
    <row r="15" spans="1:11" x14ac:dyDescent="0.2">
      <c r="A15" s="39" t="s">
        <v>112</v>
      </c>
      <c r="B15" s="39" t="s">
        <v>111</v>
      </c>
      <c r="C15" s="39" t="s">
        <v>113</v>
      </c>
      <c r="D15" s="42">
        <v>427000</v>
      </c>
      <c r="E15" s="40">
        <v>2684.3355000000001</v>
      </c>
      <c r="F15" s="41">
        <v>1.95561504635267</v>
      </c>
      <c r="G15" s="40"/>
      <c r="H15" s="40"/>
      <c r="I15" s="43"/>
    </row>
    <row r="16" spans="1:11" x14ac:dyDescent="0.2">
      <c r="A16" s="39" t="s">
        <v>107</v>
      </c>
      <c r="B16" s="39" t="s">
        <v>106</v>
      </c>
      <c r="C16" s="39" t="s">
        <v>108</v>
      </c>
      <c r="D16" s="42">
        <v>245600</v>
      </c>
      <c r="E16" s="40">
        <v>2673.6016</v>
      </c>
      <c r="F16" s="41">
        <v>1.9477950937625199</v>
      </c>
      <c r="G16" s="40"/>
      <c r="H16" s="40"/>
      <c r="I16" s="43"/>
    </row>
    <row r="17" spans="1:9" x14ac:dyDescent="0.2">
      <c r="A17" s="39" t="s">
        <v>115</v>
      </c>
      <c r="B17" s="39" t="s">
        <v>114</v>
      </c>
      <c r="C17" s="39" t="s">
        <v>116</v>
      </c>
      <c r="D17" s="42">
        <v>1024000</v>
      </c>
      <c r="E17" s="40">
        <v>2414.5920000000001</v>
      </c>
      <c r="F17" s="41">
        <v>1.75909920574488</v>
      </c>
      <c r="G17" s="40"/>
      <c r="H17" s="40"/>
      <c r="I17" s="43"/>
    </row>
    <row r="18" spans="1:9" x14ac:dyDescent="0.2">
      <c r="A18" s="39" t="s">
        <v>101</v>
      </c>
      <c r="B18" s="39" t="s">
        <v>100</v>
      </c>
      <c r="C18" s="39" t="s">
        <v>102</v>
      </c>
      <c r="D18" s="42">
        <v>425000</v>
      </c>
      <c r="E18" s="40">
        <v>2310.7249999999999</v>
      </c>
      <c r="F18" s="41">
        <v>1.6834291309649101</v>
      </c>
      <c r="G18" s="40"/>
      <c r="H18" s="40"/>
      <c r="I18" s="43"/>
    </row>
    <row r="19" spans="1:9" x14ac:dyDescent="0.2">
      <c r="A19" s="39" t="s">
        <v>118</v>
      </c>
      <c r="B19" s="39" t="s">
        <v>117</v>
      </c>
      <c r="C19" s="39" t="s">
        <v>119</v>
      </c>
      <c r="D19" s="42">
        <v>250717</v>
      </c>
      <c r="E19" s="40">
        <v>2292.5562479999999</v>
      </c>
      <c r="F19" s="41">
        <v>1.67019267643654</v>
      </c>
      <c r="G19" s="40"/>
      <c r="H19" s="40"/>
      <c r="I19" s="43"/>
    </row>
    <row r="20" spans="1:9" x14ac:dyDescent="0.2">
      <c r="A20" s="39" t="s">
        <v>121</v>
      </c>
      <c r="B20" s="39" t="s">
        <v>120</v>
      </c>
      <c r="C20" s="39" t="s">
        <v>87</v>
      </c>
      <c r="D20" s="42">
        <v>158200</v>
      </c>
      <c r="E20" s="40">
        <v>2280.1365999999998</v>
      </c>
      <c r="F20" s="41">
        <v>1.6611446083022801</v>
      </c>
      <c r="G20" s="40"/>
      <c r="H20" s="40"/>
      <c r="I20" s="43"/>
    </row>
    <row r="21" spans="1:9" x14ac:dyDescent="0.2">
      <c r="A21" s="39" t="s">
        <v>123</v>
      </c>
      <c r="B21" s="39" t="s">
        <v>122</v>
      </c>
      <c r="C21" s="39" t="s">
        <v>124</v>
      </c>
      <c r="D21" s="42">
        <v>1816000</v>
      </c>
      <c r="E21" s="40">
        <v>2170.12</v>
      </c>
      <c r="F21" s="41">
        <v>1.58099437435851</v>
      </c>
      <c r="G21" s="40"/>
      <c r="H21" s="40"/>
      <c r="I21" s="43"/>
    </row>
    <row r="22" spans="1:9" x14ac:dyDescent="0.2">
      <c r="A22" s="39" t="s">
        <v>132</v>
      </c>
      <c r="B22" s="39" t="s">
        <v>131</v>
      </c>
      <c r="C22" s="39" t="s">
        <v>133</v>
      </c>
      <c r="D22" s="42">
        <v>178000</v>
      </c>
      <c r="E22" s="40">
        <v>1837.316</v>
      </c>
      <c r="F22" s="41">
        <v>1.3385371591980599</v>
      </c>
      <c r="G22" s="40"/>
      <c r="H22" s="40"/>
      <c r="I22" s="43"/>
    </row>
    <row r="23" spans="1:9" x14ac:dyDescent="0.2">
      <c r="A23" s="39" t="s">
        <v>135</v>
      </c>
      <c r="B23" s="39" t="s">
        <v>134</v>
      </c>
      <c r="C23" s="39" t="s">
        <v>136</v>
      </c>
      <c r="D23" s="42">
        <v>1517000</v>
      </c>
      <c r="E23" s="40">
        <v>1801.4375</v>
      </c>
      <c r="F23" s="41">
        <v>1.3123986476593299</v>
      </c>
      <c r="G23" s="40"/>
      <c r="H23" s="40"/>
      <c r="I23" s="43"/>
    </row>
    <row r="24" spans="1:9" x14ac:dyDescent="0.2">
      <c r="A24" s="39" t="s">
        <v>138</v>
      </c>
      <c r="B24" s="39" t="s">
        <v>137</v>
      </c>
      <c r="C24" s="39" t="s">
        <v>139</v>
      </c>
      <c r="D24" s="42">
        <v>1710000</v>
      </c>
      <c r="E24" s="40">
        <v>1797.21</v>
      </c>
      <c r="F24" s="41">
        <v>1.3093187932192101</v>
      </c>
      <c r="G24" s="40"/>
      <c r="H24" s="40"/>
      <c r="I24" s="43"/>
    </row>
    <row r="25" spans="1:9" x14ac:dyDescent="0.2">
      <c r="A25" s="39" t="s">
        <v>129</v>
      </c>
      <c r="B25" s="39" t="s">
        <v>128</v>
      </c>
      <c r="C25" s="39" t="s">
        <v>130</v>
      </c>
      <c r="D25" s="42">
        <v>320000</v>
      </c>
      <c r="E25" s="40">
        <v>1716.96</v>
      </c>
      <c r="F25" s="41">
        <v>1.25085437717665</v>
      </c>
      <c r="G25" s="40"/>
      <c r="H25" s="40"/>
      <c r="I25" s="43"/>
    </row>
    <row r="26" spans="1:9" x14ac:dyDescent="0.2">
      <c r="A26" s="39" t="s">
        <v>126</v>
      </c>
      <c r="B26" s="39" t="s">
        <v>125</v>
      </c>
      <c r="C26" s="39" t="s">
        <v>127</v>
      </c>
      <c r="D26" s="42">
        <v>1282000</v>
      </c>
      <c r="E26" s="40">
        <v>1708.2650000000001</v>
      </c>
      <c r="F26" s="41">
        <v>1.24451982144469</v>
      </c>
      <c r="G26" s="40"/>
      <c r="H26" s="40"/>
      <c r="I26" s="43"/>
    </row>
    <row r="27" spans="1:9" x14ac:dyDescent="0.2">
      <c r="A27" s="39" t="s">
        <v>149</v>
      </c>
      <c r="B27" s="39" t="s">
        <v>148</v>
      </c>
      <c r="C27" s="39" t="s">
        <v>142</v>
      </c>
      <c r="D27" s="42">
        <v>335400</v>
      </c>
      <c r="E27" s="40">
        <v>1680.1863000000001</v>
      </c>
      <c r="F27" s="41">
        <v>1.22406368688102</v>
      </c>
      <c r="G27" s="40"/>
      <c r="H27" s="40"/>
      <c r="I27" s="43"/>
    </row>
    <row r="28" spans="1:9" x14ac:dyDescent="0.2">
      <c r="A28" s="39" t="s">
        <v>141</v>
      </c>
      <c r="B28" s="39" t="s">
        <v>140</v>
      </c>
      <c r="C28" s="39" t="s">
        <v>142</v>
      </c>
      <c r="D28" s="42">
        <v>117500</v>
      </c>
      <c r="E28" s="40">
        <v>1522.1537499999999</v>
      </c>
      <c r="F28" s="41">
        <v>1.10893246256369</v>
      </c>
      <c r="G28" s="40"/>
      <c r="H28" s="40"/>
      <c r="I28" s="43"/>
    </row>
    <row r="29" spans="1:9" x14ac:dyDescent="0.2">
      <c r="A29" s="39" t="s">
        <v>162</v>
      </c>
      <c r="B29" s="39" t="s">
        <v>161</v>
      </c>
      <c r="C29" s="39" t="s">
        <v>163</v>
      </c>
      <c r="D29" s="42">
        <v>269561</v>
      </c>
      <c r="E29" s="40">
        <v>1415.8691530000001</v>
      </c>
      <c r="F29" s="41">
        <v>1.03150109934969</v>
      </c>
      <c r="G29" s="40"/>
      <c r="H29" s="40"/>
      <c r="I29" s="43"/>
    </row>
    <row r="30" spans="1:9" x14ac:dyDescent="0.2">
      <c r="A30" s="39" t="s">
        <v>252</v>
      </c>
      <c r="B30" s="39" t="s">
        <v>251</v>
      </c>
      <c r="C30" s="39" t="s">
        <v>108</v>
      </c>
      <c r="D30" s="42">
        <v>37100</v>
      </c>
      <c r="E30" s="40">
        <v>1380.8063500000001</v>
      </c>
      <c r="F30" s="41">
        <v>1.00595684636265</v>
      </c>
      <c r="G30" s="40"/>
      <c r="H30" s="40"/>
      <c r="I30" s="43"/>
    </row>
    <row r="31" spans="1:9" x14ac:dyDescent="0.2">
      <c r="A31" s="39" t="s">
        <v>250</v>
      </c>
      <c r="B31" s="39" t="s">
        <v>249</v>
      </c>
      <c r="C31" s="39" t="s">
        <v>157</v>
      </c>
      <c r="D31" s="42">
        <v>47000</v>
      </c>
      <c r="E31" s="40">
        <v>1379.0740000000001</v>
      </c>
      <c r="F31" s="41">
        <v>1.0046947799311099</v>
      </c>
      <c r="G31" s="40"/>
      <c r="H31" s="40"/>
      <c r="I31" s="43"/>
    </row>
    <row r="32" spans="1:9" x14ac:dyDescent="0.2">
      <c r="A32" s="39" t="s">
        <v>154</v>
      </c>
      <c r="B32" s="39" t="s">
        <v>153</v>
      </c>
      <c r="C32" s="39" t="s">
        <v>95</v>
      </c>
      <c r="D32" s="42">
        <v>121400</v>
      </c>
      <c r="E32" s="40">
        <v>1375.6441</v>
      </c>
      <c r="F32" s="41">
        <v>1.00219599986152</v>
      </c>
      <c r="G32" s="40"/>
      <c r="H32" s="40"/>
      <c r="I32" s="43"/>
    </row>
    <row r="33" spans="1:9" x14ac:dyDescent="0.2">
      <c r="A33" s="39" t="s">
        <v>165</v>
      </c>
      <c r="B33" s="39" t="s">
        <v>164</v>
      </c>
      <c r="C33" s="39" t="s">
        <v>166</v>
      </c>
      <c r="D33" s="42">
        <v>129500</v>
      </c>
      <c r="E33" s="40">
        <v>1361.4982500000001</v>
      </c>
      <c r="F33" s="41">
        <v>0.99189034428923795</v>
      </c>
      <c r="G33" s="40"/>
      <c r="H33" s="40"/>
      <c r="I33" s="43"/>
    </row>
    <row r="34" spans="1:9" x14ac:dyDescent="0.2">
      <c r="A34" s="39" t="s">
        <v>159</v>
      </c>
      <c r="B34" s="39" t="s">
        <v>158</v>
      </c>
      <c r="C34" s="39" t="s">
        <v>160</v>
      </c>
      <c r="D34" s="42">
        <v>730000</v>
      </c>
      <c r="E34" s="40">
        <v>1358.895</v>
      </c>
      <c r="F34" s="41">
        <v>0.98999380234453005</v>
      </c>
      <c r="G34" s="40"/>
      <c r="H34" s="40"/>
      <c r="I34" s="43"/>
    </row>
    <row r="35" spans="1:9" x14ac:dyDescent="0.2">
      <c r="A35" s="39" t="s">
        <v>151</v>
      </c>
      <c r="B35" s="39" t="s">
        <v>150</v>
      </c>
      <c r="C35" s="39" t="s">
        <v>152</v>
      </c>
      <c r="D35" s="42">
        <v>197000</v>
      </c>
      <c r="E35" s="40">
        <v>1355.7539999999999</v>
      </c>
      <c r="F35" s="41">
        <v>0.98770549417269604</v>
      </c>
      <c r="G35" s="40"/>
      <c r="H35" s="40"/>
      <c r="I35" s="43"/>
    </row>
    <row r="36" spans="1:9" x14ac:dyDescent="0.2">
      <c r="A36" s="39" t="s">
        <v>147</v>
      </c>
      <c r="B36" s="39" t="s">
        <v>146</v>
      </c>
      <c r="C36" s="39" t="s">
        <v>113</v>
      </c>
      <c r="D36" s="42">
        <v>13000</v>
      </c>
      <c r="E36" s="40">
        <v>1350.999</v>
      </c>
      <c r="F36" s="41">
        <v>0.98424134092307203</v>
      </c>
      <c r="G36" s="40"/>
      <c r="H36" s="40"/>
      <c r="I36" s="43"/>
    </row>
    <row r="37" spans="1:9" x14ac:dyDescent="0.2">
      <c r="A37" s="39" t="s">
        <v>168</v>
      </c>
      <c r="B37" s="39" t="s">
        <v>167</v>
      </c>
      <c r="C37" s="39" t="s">
        <v>127</v>
      </c>
      <c r="D37" s="42">
        <v>64800</v>
      </c>
      <c r="E37" s="40">
        <v>1181.3363999999999</v>
      </c>
      <c r="F37" s="41">
        <v>0.860637293156571</v>
      </c>
      <c r="G37" s="40"/>
      <c r="H37" s="40"/>
      <c r="I37" s="43"/>
    </row>
    <row r="38" spans="1:9" x14ac:dyDescent="0.2">
      <c r="A38" s="39" t="s">
        <v>185</v>
      </c>
      <c r="B38" s="39" t="s">
        <v>184</v>
      </c>
      <c r="C38" s="39" t="s">
        <v>186</v>
      </c>
      <c r="D38" s="42">
        <v>168000</v>
      </c>
      <c r="E38" s="40">
        <v>1177.1759999999999</v>
      </c>
      <c r="F38" s="41">
        <v>0.85760632298207295</v>
      </c>
      <c r="G38" s="40"/>
      <c r="H38" s="40"/>
      <c r="I38" s="43"/>
    </row>
    <row r="39" spans="1:9" x14ac:dyDescent="0.2">
      <c r="A39" s="39" t="s">
        <v>144</v>
      </c>
      <c r="B39" s="39" t="s">
        <v>143</v>
      </c>
      <c r="C39" s="39" t="s">
        <v>145</v>
      </c>
      <c r="D39" s="42">
        <v>311000</v>
      </c>
      <c r="E39" s="40">
        <v>1127.6859999999999</v>
      </c>
      <c r="F39" s="41">
        <v>0.82155144510112499</v>
      </c>
      <c r="G39" s="40"/>
      <c r="H39" s="40"/>
      <c r="I39" s="43"/>
    </row>
    <row r="40" spans="1:9" x14ac:dyDescent="0.2">
      <c r="A40" s="39" t="s">
        <v>170</v>
      </c>
      <c r="B40" s="39" t="s">
        <v>169</v>
      </c>
      <c r="C40" s="39" t="s">
        <v>171</v>
      </c>
      <c r="D40" s="42">
        <v>151000</v>
      </c>
      <c r="E40" s="40">
        <v>1126.6865</v>
      </c>
      <c r="F40" s="41">
        <v>0.82082328081658296</v>
      </c>
      <c r="G40" s="40"/>
      <c r="H40" s="40"/>
      <c r="I40" s="43"/>
    </row>
    <row r="41" spans="1:9" x14ac:dyDescent="0.2">
      <c r="A41" s="39" t="s">
        <v>156</v>
      </c>
      <c r="B41" s="39" t="s">
        <v>155</v>
      </c>
      <c r="C41" s="39" t="s">
        <v>157</v>
      </c>
      <c r="D41" s="42">
        <v>389400</v>
      </c>
      <c r="E41" s="40">
        <v>1098.1079999999999</v>
      </c>
      <c r="F41" s="41">
        <v>0.80000302768421905</v>
      </c>
      <c r="G41" s="40"/>
      <c r="H41" s="40"/>
      <c r="I41" s="43"/>
    </row>
    <row r="42" spans="1:9" x14ac:dyDescent="0.2">
      <c r="A42" s="39" t="s">
        <v>175</v>
      </c>
      <c r="B42" s="39" t="s">
        <v>174</v>
      </c>
      <c r="C42" s="39" t="s">
        <v>176</v>
      </c>
      <c r="D42" s="42">
        <v>314000</v>
      </c>
      <c r="E42" s="40">
        <v>1069.0129999999999</v>
      </c>
      <c r="F42" s="41">
        <v>0.77880648955639198</v>
      </c>
      <c r="G42" s="40"/>
      <c r="H42" s="40"/>
      <c r="I42" s="43"/>
    </row>
    <row r="43" spans="1:9" x14ac:dyDescent="0.2">
      <c r="A43" s="39" t="s">
        <v>178</v>
      </c>
      <c r="B43" s="39" t="s">
        <v>177</v>
      </c>
      <c r="C43" s="39" t="s">
        <v>176</v>
      </c>
      <c r="D43" s="42">
        <v>152099</v>
      </c>
      <c r="E43" s="40">
        <v>1044.2356850000001</v>
      </c>
      <c r="F43" s="41">
        <v>0.76075550821586302</v>
      </c>
      <c r="G43" s="40"/>
      <c r="H43" s="40"/>
      <c r="I43" s="43"/>
    </row>
    <row r="44" spans="1:9" x14ac:dyDescent="0.2">
      <c r="A44" s="39" t="s">
        <v>188</v>
      </c>
      <c r="B44" s="39" t="s">
        <v>187</v>
      </c>
      <c r="C44" s="39" t="s">
        <v>189</v>
      </c>
      <c r="D44" s="42">
        <v>41912</v>
      </c>
      <c r="E44" s="40">
        <v>983.33934399999998</v>
      </c>
      <c r="F44" s="41">
        <v>0.71639078527887401</v>
      </c>
      <c r="G44" s="40"/>
      <c r="H44" s="40"/>
      <c r="I44" s="43"/>
    </row>
    <row r="45" spans="1:9" x14ac:dyDescent="0.2">
      <c r="A45" s="39" t="s">
        <v>173</v>
      </c>
      <c r="B45" s="39" t="s">
        <v>172</v>
      </c>
      <c r="C45" s="39" t="s">
        <v>108</v>
      </c>
      <c r="D45" s="42">
        <v>113000</v>
      </c>
      <c r="E45" s="40">
        <v>971.23500000000001</v>
      </c>
      <c r="F45" s="41">
        <v>0.70757242511017404</v>
      </c>
      <c r="G45" s="40"/>
      <c r="H45" s="40"/>
      <c r="I45" s="43"/>
    </row>
    <row r="46" spans="1:9" x14ac:dyDescent="0.2">
      <c r="A46" s="39" t="s">
        <v>180</v>
      </c>
      <c r="B46" s="39" t="s">
        <v>179</v>
      </c>
      <c r="C46" s="39" t="s">
        <v>181</v>
      </c>
      <c r="D46" s="42">
        <v>64000</v>
      </c>
      <c r="E46" s="40">
        <v>899.48800000000006</v>
      </c>
      <c r="F46" s="41">
        <v>0.65530268731820795</v>
      </c>
      <c r="G46" s="40"/>
      <c r="H46" s="40"/>
      <c r="I46" s="43"/>
    </row>
    <row r="47" spans="1:9" x14ac:dyDescent="0.2">
      <c r="A47" s="39" t="s">
        <v>183</v>
      </c>
      <c r="B47" s="39" t="s">
        <v>182</v>
      </c>
      <c r="C47" s="39" t="s">
        <v>176</v>
      </c>
      <c r="D47" s="42">
        <v>10500</v>
      </c>
      <c r="E47" s="40">
        <v>884.33624999999995</v>
      </c>
      <c r="F47" s="41">
        <v>0.64426420487867198</v>
      </c>
      <c r="G47" s="40"/>
      <c r="H47" s="40"/>
      <c r="I47" s="43"/>
    </row>
    <row r="48" spans="1:9" x14ac:dyDescent="0.2">
      <c r="A48" s="39" t="s">
        <v>191</v>
      </c>
      <c r="B48" s="39" t="s">
        <v>190</v>
      </c>
      <c r="C48" s="39" t="s">
        <v>142</v>
      </c>
      <c r="D48" s="42">
        <v>100000</v>
      </c>
      <c r="E48" s="40">
        <v>793.6</v>
      </c>
      <c r="F48" s="41">
        <v>0.57816025634108503</v>
      </c>
      <c r="G48" s="40"/>
      <c r="H48" s="40"/>
      <c r="I48" s="43"/>
    </row>
    <row r="49" spans="1:9" x14ac:dyDescent="0.2">
      <c r="A49" s="39" t="s">
        <v>193</v>
      </c>
      <c r="B49" s="39" t="s">
        <v>192</v>
      </c>
      <c r="C49" s="39" t="s">
        <v>157</v>
      </c>
      <c r="D49" s="42">
        <v>80000</v>
      </c>
      <c r="E49" s="40">
        <v>670</v>
      </c>
      <c r="F49" s="41">
        <v>0.48811412770731699</v>
      </c>
      <c r="G49" s="40"/>
      <c r="H49" s="40"/>
      <c r="I49" s="43"/>
    </row>
    <row r="50" spans="1:9" x14ac:dyDescent="0.2">
      <c r="A50" s="39" t="s">
        <v>195</v>
      </c>
      <c r="B50" s="39" t="s">
        <v>194</v>
      </c>
      <c r="C50" s="39" t="s">
        <v>139</v>
      </c>
      <c r="D50" s="42">
        <v>50000</v>
      </c>
      <c r="E50" s="40">
        <v>362.9</v>
      </c>
      <c r="F50" s="41">
        <v>0.26438301036564998</v>
      </c>
      <c r="G50" s="40"/>
      <c r="H50" s="40"/>
      <c r="I50" s="43"/>
    </row>
    <row r="51" spans="1:9" x14ac:dyDescent="0.2">
      <c r="A51" s="38" t="s">
        <v>26</v>
      </c>
      <c r="B51" s="38"/>
      <c r="C51" s="38"/>
      <c r="D51" s="38"/>
      <c r="E51" s="44">
        <f>SUM(E7:E50)</f>
        <v>89360.673894000007</v>
      </c>
      <c r="F51" s="45">
        <f>SUM(F7:F50)</f>
        <v>65.101802073295318</v>
      </c>
      <c r="G51" s="44">
        <f>SUM(G7:G50)</f>
        <v>0</v>
      </c>
      <c r="H51" s="44">
        <f>SUM(H7:H50)</f>
        <v>0</v>
      </c>
      <c r="I51" s="38"/>
    </row>
    <row r="52" spans="1:9" x14ac:dyDescent="0.2">
      <c r="A52" s="39"/>
      <c r="B52" s="39"/>
      <c r="C52" s="39"/>
      <c r="D52" s="39"/>
      <c r="E52" s="40"/>
      <c r="F52" s="41"/>
      <c r="G52" s="40"/>
      <c r="H52" s="39"/>
      <c r="I52" s="39"/>
    </row>
    <row r="53" spans="1:9" x14ac:dyDescent="0.2">
      <c r="A53" s="38" t="s">
        <v>274</v>
      </c>
      <c r="B53" s="39"/>
      <c r="C53" s="39"/>
      <c r="D53" s="39"/>
      <c r="E53" s="40"/>
      <c r="F53" s="41"/>
      <c r="G53" s="40"/>
      <c r="H53" s="39"/>
      <c r="I53" s="39"/>
    </row>
    <row r="54" spans="1:9" x14ac:dyDescent="0.2">
      <c r="A54" s="39"/>
      <c r="B54" s="21" t="s">
        <v>833</v>
      </c>
      <c r="C54" s="39"/>
      <c r="D54" s="39"/>
      <c r="E54" s="40"/>
      <c r="F54" s="41"/>
      <c r="G54" s="40">
        <v>-22989.84</v>
      </c>
      <c r="H54" s="40">
        <v>-16.7487547727325</v>
      </c>
      <c r="I54" s="43"/>
    </row>
    <row r="55" spans="1:9" x14ac:dyDescent="0.2">
      <c r="A55" s="38" t="s">
        <v>26</v>
      </c>
      <c r="B55" s="38"/>
      <c r="C55" s="38"/>
      <c r="D55" s="38"/>
      <c r="E55" s="44"/>
      <c r="F55" s="45"/>
      <c r="G55" s="44">
        <f>SUM(G53:G54)</f>
        <v>-22989.84</v>
      </c>
      <c r="H55" s="44">
        <f>SUM(H53:H54)</f>
        <v>-16.7487547727325</v>
      </c>
      <c r="I55" s="38"/>
    </row>
    <row r="56" spans="1:9" x14ac:dyDescent="0.2">
      <c r="A56" s="39"/>
      <c r="B56" s="39"/>
      <c r="C56" s="39"/>
      <c r="D56" s="39"/>
      <c r="E56" s="40"/>
      <c r="F56" s="41"/>
      <c r="G56" s="40"/>
      <c r="H56" s="39"/>
      <c r="I56" s="39"/>
    </row>
    <row r="57" spans="1:9" x14ac:dyDescent="0.2">
      <c r="A57" s="38" t="s">
        <v>25</v>
      </c>
      <c r="B57" s="39"/>
      <c r="C57" s="39"/>
      <c r="D57" s="39"/>
      <c r="E57" s="40"/>
      <c r="F57" s="41"/>
      <c r="G57" s="40"/>
      <c r="H57" s="39"/>
      <c r="I57" s="39"/>
    </row>
    <row r="58" spans="1:9" x14ac:dyDescent="0.2">
      <c r="A58" s="38" t="s">
        <v>41</v>
      </c>
      <c r="B58" s="39"/>
      <c r="C58" s="39"/>
      <c r="D58" s="39"/>
      <c r="E58" s="40"/>
      <c r="F58" s="41"/>
      <c r="G58" s="40"/>
      <c r="H58" s="39"/>
      <c r="I58" s="39"/>
    </row>
    <row r="59" spans="1:9" x14ac:dyDescent="0.2">
      <c r="A59" s="39" t="s">
        <v>197</v>
      </c>
      <c r="B59" s="39" t="s">
        <v>196</v>
      </c>
      <c r="C59" s="39" t="s">
        <v>72</v>
      </c>
      <c r="D59" s="42">
        <v>200</v>
      </c>
      <c r="E59" s="40">
        <v>2076.6147759999999</v>
      </c>
      <c r="F59" s="41">
        <v>1.5128731492109899</v>
      </c>
      <c r="G59" s="43"/>
      <c r="H59" s="43"/>
      <c r="I59" s="43">
        <v>7.9356</v>
      </c>
    </row>
    <row r="60" spans="1:9" x14ac:dyDescent="0.2">
      <c r="A60" s="39" t="s">
        <v>270</v>
      </c>
      <c r="B60" s="39" t="s">
        <v>269</v>
      </c>
      <c r="C60" s="39" t="s">
        <v>72</v>
      </c>
      <c r="D60" s="42">
        <v>150</v>
      </c>
      <c r="E60" s="40">
        <v>1531.9323606999999</v>
      </c>
      <c r="F60" s="41">
        <v>1.11605645962641</v>
      </c>
      <c r="G60" s="43"/>
      <c r="H60" s="43"/>
      <c r="I60" s="43">
        <v>8.01</v>
      </c>
    </row>
    <row r="61" spans="1:9" x14ac:dyDescent="0.2">
      <c r="A61" s="39" t="s">
        <v>268</v>
      </c>
      <c r="B61" s="39" t="s">
        <v>267</v>
      </c>
      <c r="C61" s="39" t="s">
        <v>72</v>
      </c>
      <c r="D61" s="42">
        <v>150</v>
      </c>
      <c r="E61" s="40">
        <v>1522.0137130999999</v>
      </c>
      <c r="F61" s="41">
        <v>1.1088304416841499</v>
      </c>
      <c r="G61" s="43"/>
      <c r="H61" s="43"/>
      <c r="I61" s="43">
        <v>7.8849999999999998</v>
      </c>
    </row>
    <row r="62" spans="1:9" x14ac:dyDescent="0.2">
      <c r="A62" s="38" t="s">
        <v>26</v>
      </c>
      <c r="B62" s="38"/>
      <c r="C62" s="38"/>
      <c r="D62" s="38"/>
      <c r="E62" s="44">
        <f>SUM(E58:E61)</f>
        <v>5130.5608498000001</v>
      </c>
      <c r="F62" s="45">
        <f>SUM(F58:F61)</f>
        <v>3.7377600505215498</v>
      </c>
      <c r="G62" s="44"/>
      <c r="H62" s="38"/>
      <c r="I62" s="38"/>
    </row>
    <row r="63" spans="1:9" x14ac:dyDescent="0.2">
      <c r="A63" s="39"/>
      <c r="B63" s="39"/>
      <c r="C63" s="39"/>
      <c r="D63" s="39"/>
      <c r="E63" s="40"/>
      <c r="F63" s="41"/>
      <c r="G63" s="40"/>
      <c r="H63" s="39"/>
      <c r="I63" s="39"/>
    </row>
    <row r="64" spans="1:9" x14ac:dyDescent="0.2">
      <c r="A64" s="38" t="s">
        <v>43</v>
      </c>
      <c r="B64" s="39"/>
      <c r="C64" s="39"/>
      <c r="D64" s="39"/>
      <c r="E64" s="40"/>
      <c r="F64" s="41"/>
      <c r="G64" s="40"/>
      <c r="H64" s="39"/>
      <c r="I64" s="39"/>
    </row>
    <row r="65" spans="1:9" x14ac:dyDescent="0.2">
      <c r="A65" s="38" t="s">
        <v>44</v>
      </c>
      <c r="B65" s="39"/>
      <c r="C65" s="39"/>
      <c r="D65" s="39"/>
      <c r="E65" s="40"/>
      <c r="F65" s="41"/>
      <c r="G65" s="40"/>
      <c r="H65" s="39"/>
      <c r="I65" s="39"/>
    </row>
    <row r="66" spans="1:9" x14ac:dyDescent="0.2">
      <c r="A66" s="39" t="s">
        <v>203</v>
      </c>
      <c r="B66" s="39" t="s">
        <v>202</v>
      </c>
      <c r="C66" s="39" t="s">
        <v>48</v>
      </c>
      <c r="D66" s="42">
        <v>800</v>
      </c>
      <c r="E66" s="40">
        <v>3894.348</v>
      </c>
      <c r="F66" s="41">
        <v>2.83714369702796</v>
      </c>
      <c r="G66" s="43"/>
      <c r="H66" s="43"/>
      <c r="I66" s="43">
        <v>7.3898999999999999</v>
      </c>
    </row>
    <row r="67" spans="1:9" x14ac:dyDescent="0.2">
      <c r="A67" s="39" t="s">
        <v>50</v>
      </c>
      <c r="B67" s="39" t="s">
        <v>49</v>
      </c>
      <c r="C67" s="39" t="s">
        <v>48</v>
      </c>
      <c r="D67" s="42">
        <v>500</v>
      </c>
      <c r="E67" s="40">
        <v>2451.75</v>
      </c>
      <c r="F67" s="41">
        <v>1.78616986956181</v>
      </c>
      <c r="G67" s="43"/>
      <c r="H67" s="43"/>
      <c r="I67" s="43">
        <v>7.3299000000000003</v>
      </c>
    </row>
    <row r="68" spans="1:9" x14ac:dyDescent="0.2">
      <c r="A68" s="39" t="s">
        <v>276</v>
      </c>
      <c r="B68" s="39" t="s">
        <v>275</v>
      </c>
      <c r="C68" s="39" t="s">
        <v>45</v>
      </c>
      <c r="D68" s="42">
        <v>500</v>
      </c>
      <c r="E68" s="40">
        <v>2448.165</v>
      </c>
      <c r="F68" s="41">
        <v>1.7835580947143099</v>
      </c>
      <c r="G68" s="43"/>
      <c r="H68" s="43"/>
      <c r="I68" s="43">
        <v>7.3601000000000001</v>
      </c>
    </row>
    <row r="69" spans="1:9" x14ac:dyDescent="0.2">
      <c r="A69" s="39" t="s">
        <v>52</v>
      </c>
      <c r="B69" s="39" t="s">
        <v>51</v>
      </c>
      <c r="C69" s="39" t="s">
        <v>53</v>
      </c>
      <c r="D69" s="42">
        <v>500</v>
      </c>
      <c r="E69" s="40">
        <v>2447.2575000000002</v>
      </c>
      <c r="F69" s="41">
        <v>1.7828969550562499</v>
      </c>
      <c r="G69" s="43"/>
      <c r="H69" s="43"/>
      <c r="I69" s="43">
        <v>7.3517000000000001</v>
      </c>
    </row>
    <row r="70" spans="1:9" x14ac:dyDescent="0.2">
      <c r="A70" s="39" t="s">
        <v>67</v>
      </c>
      <c r="B70" s="39" t="s">
        <v>66</v>
      </c>
      <c r="C70" s="39" t="s">
        <v>48</v>
      </c>
      <c r="D70" s="42">
        <v>100</v>
      </c>
      <c r="E70" s="40">
        <v>488.23700000000002</v>
      </c>
      <c r="F70" s="41">
        <v>0.35569459308871298</v>
      </c>
      <c r="G70" s="43"/>
      <c r="H70" s="43"/>
      <c r="I70" s="43">
        <v>7.3898000000000001</v>
      </c>
    </row>
    <row r="71" spans="1:9" x14ac:dyDescent="0.2">
      <c r="A71" s="38" t="s">
        <v>26</v>
      </c>
      <c r="B71" s="38"/>
      <c r="C71" s="38"/>
      <c r="D71" s="38"/>
      <c r="E71" s="44">
        <f>SUM(E65:E70)</f>
        <v>11729.757499999998</v>
      </c>
      <c r="F71" s="45">
        <f>SUM(F65:F70)</f>
        <v>8.5454632094490428</v>
      </c>
      <c r="G71" s="44"/>
      <c r="H71" s="38"/>
      <c r="I71" s="38"/>
    </row>
    <row r="72" spans="1:9" x14ac:dyDescent="0.2">
      <c r="A72" s="39"/>
      <c r="B72" s="39"/>
      <c r="C72" s="39"/>
      <c r="D72" s="39"/>
      <c r="E72" s="40"/>
      <c r="F72" s="41"/>
      <c r="G72" s="40"/>
      <c r="H72" s="39"/>
      <c r="I72" s="39"/>
    </row>
    <row r="73" spans="1:9" x14ac:dyDescent="0.2">
      <c r="A73" s="38" t="s">
        <v>55</v>
      </c>
      <c r="B73" s="39"/>
      <c r="C73" s="39"/>
      <c r="D73" s="39"/>
      <c r="E73" s="40"/>
      <c r="F73" s="41"/>
      <c r="G73" s="40"/>
      <c r="H73" s="39"/>
      <c r="I73" s="39"/>
    </row>
    <row r="74" spans="1:9" x14ac:dyDescent="0.2">
      <c r="A74" s="39" t="s">
        <v>278</v>
      </c>
      <c r="B74" s="39" t="s">
        <v>277</v>
      </c>
      <c r="C74" s="39" t="s">
        <v>54</v>
      </c>
      <c r="D74" s="42">
        <v>500</v>
      </c>
      <c r="E74" s="40">
        <v>2475.7449999999999</v>
      </c>
      <c r="F74" s="41">
        <v>1.8036509120906801</v>
      </c>
      <c r="G74" s="43"/>
      <c r="H74" s="43"/>
      <c r="I74" s="43">
        <v>7.4497999999999998</v>
      </c>
    </row>
    <row r="75" spans="1:9" x14ac:dyDescent="0.2">
      <c r="A75" s="39" t="s">
        <v>57</v>
      </c>
      <c r="B75" s="39" t="s">
        <v>56</v>
      </c>
      <c r="C75" s="39" t="s">
        <v>48</v>
      </c>
      <c r="D75" s="42">
        <v>500</v>
      </c>
      <c r="E75" s="40">
        <v>2427.94</v>
      </c>
      <c r="F75" s="41">
        <v>1.7688236048144801</v>
      </c>
      <c r="G75" s="43"/>
      <c r="H75" s="43"/>
      <c r="I75" s="43">
        <v>7.85</v>
      </c>
    </row>
    <row r="76" spans="1:9" x14ac:dyDescent="0.2">
      <c r="A76" s="39" t="s">
        <v>205</v>
      </c>
      <c r="B76" s="39" t="s">
        <v>204</v>
      </c>
      <c r="C76" s="39" t="s">
        <v>48</v>
      </c>
      <c r="D76" s="42">
        <v>500</v>
      </c>
      <c r="E76" s="40">
        <v>2426.83</v>
      </c>
      <c r="F76" s="41">
        <v>1.7680149381253001</v>
      </c>
      <c r="G76" s="43"/>
      <c r="H76" s="43"/>
      <c r="I76" s="43">
        <v>7.7500999999999998</v>
      </c>
    </row>
    <row r="77" spans="1:9" x14ac:dyDescent="0.2">
      <c r="A77" s="38" t="s">
        <v>26</v>
      </c>
      <c r="B77" s="38"/>
      <c r="C77" s="38"/>
      <c r="D77" s="38"/>
      <c r="E77" s="44">
        <f>SUM(E73:E76)</f>
        <v>7330.5149999999994</v>
      </c>
      <c r="F77" s="45">
        <f>SUM(F73:F76)</f>
        <v>5.3404894550304602</v>
      </c>
      <c r="G77" s="44"/>
      <c r="H77" s="38"/>
      <c r="I77" s="38"/>
    </row>
    <row r="78" spans="1:9" x14ac:dyDescent="0.2">
      <c r="A78" s="39"/>
      <c r="B78" s="39"/>
      <c r="C78" s="39"/>
      <c r="D78" s="39"/>
      <c r="E78" s="40"/>
      <c r="F78" s="41"/>
      <c r="G78" s="40"/>
      <c r="H78" s="39"/>
      <c r="I78" s="39"/>
    </row>
    <row r="79" spans="1:9" x14ac:dyDescent="0.2">
      <c r="A79" s="38" t="s">
        <v>64</v>
      </c>
      <c r="B79" s="39"/>
      <c r="C79" s="39"/>
      <c r="D79" s="39"/>
      <c r="E79" s="40"/>
      <c r="F79" s="41"/>
      <c r="G79" s="40"/>
      <c r="H79" s="39"/>
      <c r="I79" s="39"/>
    </row>
    <row r="80" spans="1:9" x14ac:dyDescent="0.2">
      <c r="A80" s="39" t="s">
        <v>210</v>
      </c>
      <c r="B80" s="39" t="s">
        <v>832</v>
      </c>
      <c r="C80" s="39" t="s">
        <v>65</v>
      </c>
      <c r="D80" s="42">
        <v>15000000</v>
      </c>
      <c r="E80" s="40">
        <v>14899.79</v>
      </c>
      <c r="F80" s="41">
        <v>10.8549223863764</v>
      </c>
      <c r="G80" s="43"/>
      <c r="H80" s="43"/>
      <c r="I80" s="43">
        <v>7.4825840322000001</v>
      </c>
    </row>
    <row r="81" spans="1:9" x14ac:dyDescent="0.2">
      <c r="A81" s="39" t="s">
        <v>69</v>
      </c>
      <c r="B81" s="39" t="s">
        <v>68</v>
      </c>
      <c r="C81" s="39" t="s">
        <v>65</v>
      </c>
      <c r="D81" s="42">
        <v>480000</v>
      </c>
      <c r="E81" s="40">
        <v>493.32288</v>
      </c>
      <c r="F81" s="41">
        <v>0.35939980186456999</v>
      </c>
      <c r="G81" s="43"/>
      <c r="H81" s="43"/>
      <c r="I81" s="43">
        <v>7.48202484801251</v>
      </c>
    </row>
    <row r="82" spans="1:9" x14ac:dyDescent="0.2">
      <c r="A82" s="38" t="s">
        <v>26</v>
      </c>
      <c r="B82" s="38"/>
      <c r="C82" s="38"/>
      <c r="D82" s="38"/>
      <c r="E82" s="44">
        <f>SUM(E80:E81)</f>
        <v>15393.112880000001</v>
      </c>
      <c r="F82" s="45">
        <f>SUM(F80:F81)</f>
        <v>11.214322188240969</v>
      </c>
      <c r="G82" s="44"/>
      <c r="H82" s="38"/>
      <c r="I82" s="38"/>
    </row>
    <row r="83" spans="1:9" x14ac:dyDescent="0.2">
      <c r="A83" s="39"/>
      <c r="B83" s="39"/>
      <c r="C83" s="39"/>
      <c r="D83" s="39"/>
      <c r="E83" s="40"/>
      <c r="F83" s="41"/>
      <c r="G83" s="40"/>
      <c r="H83" s="39"/>
      <c r="I83" s="39"/>
    </row>
    <row r="84" spans="1:9" x14ac:dyDescent="0.2">
      <c r="A84" s="38" t="s">
        <v>27</v>
      </c>
      <c r="B84" s="38"/>
      <c r="C84" s="38"/>
      <c r="D84" s="38"/>
      <c r="E84" s="44">
        <f>E51+E55+E62+E71+E77+E82</f>
        <v>128944.62012380001</v>
      </c>
      <c r="F84" s="45">
        <f>F51+F55+F62+F71+F77+F82</f>
        <v>93.939836976537336</v>
      </c>
      <c r="G84" s="44"/>
      <c r="H84" s="38"/>
      <c r="I84" s="38"/>
    </row>
    <row r="85" spans="1:9" x14ac:dyDescent="0.2">
      <c r="A85" s="38"/>
      <c r="B85" s="38"/>
      <c r="C85" s="38"/>
      <c r="D85" s="38"/>
      <c r="E85" s="44"/>
      <c r="F85" s="45"/>
      <c r="G85" s="44"/>
      <c r="H85" s="38"/>
      <c r="I85" s="38"/>
    </row>
    <row r="86" spans="1:9" x14ac:dyDescent="0.2">
      <c r="A86" s="38" t="s">
        <v>254</v>
      </c>
      <c r="B86" s="38"/>
      <c r="C86" s="38"/>
      <c r="D86" s="38"/>
      <c r="E86" s="57">
        <v>3646.85817</v>
      </c>
      <c r="F86" s="57">
        <f>E86/E90*100</f>
        <v>2.6568402903311252</v>
      </c>
      <c r="G86" s="44"/>
      <c r="H86" s="38"/>
      <c r="I86" s="38"/>
    </row>
    <row r="87" spans="1:9" x14ac:dyDescent="0.2">
      <c r="A87" s="38"/>
      <c r="B87" s="38"/>
      <c r="C87" s="38"/>
      <c r="D87" s="38"/>
      <c r="E87" s="44"/>
      <c r="F87" s="45"/>
      <c r="G87" s="44"/>
      <c r="H87" s="38"/>
      <c r="I87" s="38"/>
    </row>
    <row r="88" spans="1:9" x14ac:dyDescent="0.2">
      <c r="A88" s="38" t="s">
        <v>29</v>
      </c>
      <c r="B88" s="38"/>
      <c r="C88" s="38"/>
      <c r="D88" s="38"/>
      <c r="E88" s="44">
        <f>E90-(E51+E55+E62+E71+E77+E82+E86)</f>
        <v>4671.5022199999948</v>
      </c>
      <c r="F88" s="45">
        <f>F90-(F51+F55+F62+F71+F77+F82+F86)</f>
        <v>3.4033227331315459</v>
      </c>
      <c r="G88" s="44"/>
      <c r="H88" s="38"/>
      <c r="I88" s="38"/>
    </row>
    <row r="89" spans="1:9" x14ac:dyDescent="0.2">
      <c r="A89" s="39"/>
      <c r="B89" s="39"/>
      <c r="C89" s="39"/>
      <c r="D89" s="39"/>
      <c r="E89" s="40"/>
      <c r="F89" s="41"/>
      <c r="G89" s="40"/>
      <c r="H89" s="39"/>
      <c r="I89" s="39"/>
    </row>
    <row r="90" spans="1:9" x14ac:dyDescent="0.2">
      <c r="A90" s="46" t="s">
        <v>28</v>
      </c>
      <c r="B90" s="46"/>
      <c r="C90" s="46"/>
      <c r="D90" s="46"/>
      <c r="E90" s="47">
        <v>137262.98051379999</v>
      </c>
      <c r="F90" s="48">
        <v>100</v>
      </c>
      <c r="G90" s="47"/>
      <c r="H90" s="46"/>
      <c r="I90" s="46"/>
    </row>
    <row r="92" spans="1:9" x14ac:dyDescent="0.2">
      <c r="A92" s="14" t="s">
        <v>60</v>
      </c>
    </row>
    <row r="93" spans="1:9" x14ac:dyDescent="0.2">
      <c r="A93" s="14" t="s">
        <v>31</v>
      </c>
    </row>
    <row r="95" spans="1:9" x14ac:dyDescent="0.2">
      <c r="A95" s="14" t="s">
        <v>32</v>
      </c>
    </row>
    <row r="96" spans="1:9" x14ac:dyDescent="0.2">
      <c r="A96" s="14" t="s">
        <v>33</v>
      </c>
    </row>
    <row r="97" spans="1:4" x14ac:dyDescent="0.2">
      <c r="A97" s="14" t="s">
        <v>34</v>
      </c>
      <c r="B97" s="14"/>
      <c r="C97" s="30" t="s">
        <v>36</v>
      </c>
      <c r="D97" s="14" t="s">
        <v>35</v>
      </c>
    </row>
    <row r="98" spans="1:4" x14ac:dyDescent="0.2">
      <c r="A98" s="7" t="s">
        <v>70</v>
      </c>
      <c r="C98" s="31">
        <v>10.197100000000001</v>
      </c>
      <c r="D98" s="31">
        <v>11.161</v>
      </c>
    </row>
    <row r="99" spans="1:4" x14ac:dyDescent="0.2">
      <c r="A99" s="7" t="s">
        <v>80</v>
      </c>
      <c r="C99" s="31">
        <v>10.197100000000001</v>
      </c>
      <c r="D99" s="31">
        <v>11.161</v>
      </c>
    </row>
    <row r="100" spans="1:4" x14ac:dyDescent="0.2">
      <c r="A100" s="7" t="s">
        <v>71</v>
      </c>
      <c r="C100" s="31">
        <v>10.321099999999999</v>
      </c>
      <c r="D100" s="31">
        <v>11.4053</v>
      </c>
    </row>
    <row r="101" spans="1:4" x14ac:dyDescent="0.2">
      <c r="A101" s="7" t="s">
        <v>81</v>
      </c>
      <c r="C101" s="31">
        <v>10.321099999999999</v>
      </c>
      <c r="D101" s="31">
        <v>11.4053</v>
      </c>
    </row>
    <row r="103" spans="1:4" x14ac:dyDescent="0.2">
      <c r="A103" s="7" t="s">
        <v>37</v>
      </c>
    </row>
    <row r="105" spans="1:4" x14ac:dyDescent="0.2">
      <c r="A105" s="14" t="s">
        <v>38</v>
      </c>
      <c r="D105" s="30" t="s">
        <v>39</v>
      </c>
    </row>
    <row r="107" spans="1:4" x14ac:dyDescent="0.2">
      <c r="A107" s="14" t="s">
        <v>255</v>
      </c>
      <c r="D107" s="32" t="s">
        <v>279</v>
      </c>
    </row>
    <row r="109" spans="1:4" x14ac:dyDescent="0.2">
      <c r="A109" s="14" t="s">
        <v>257</v>
      </c>
      <c r="D109" s="32">
        <f>ABS(+H51+H55)</f>
        <v>16.7487547727325</v>
      </c>
    </row>
    <row r="111" spans="1:4" x14ac:dyDescent="0.2">
      <c r="A111" s="14" t="s">
        <v>258</v>
      </c>
      <c r="D111" s="49">
        <v>1.4235</v>
      </c>
    </row>
    <row r="113" spans="1:9" x14ac:dyDescent="0.2">
      <c r="A113" s="14" t="s">
        <v>259</v>
      </c>
      <c r="D113" s="32">
        <v>1.9643609244789799</v>
      </c>
      <c r="E113" s="10" t="s">
        <v>40</v>
      </c>
    </row>
    <row r="115" spans="1:9" x14ac:dyDescent="0.2">
      <c r="A115" s="14" t="s">
        <v>260</v>
      </c>
      <c r="D115" s="30" t="s">
        <v>39</v>
      </c>
    </row>
    <row r="117" spans="1:9" x14ac:dyDescent="0.2">
      <c r="A117" s="81" t="s">
        <v>1212</v>
      </c>
      <c r="B117" s="54"/>
      <c r="C117" s="54"/>
      <c r="D117" s="30"/>
    </row>
    <row r="118" spans="1:9" x14ac:dyDescent="0.2">
      <c r="A118" s="54"/>
      <c r="B118" s="54"/>
      <c r="C118" s="54"/>
      <c r="D118" s="30"/>
    </row>
    <row r="119" spans="1:9" x14ac:dyDescent="0.2">
      <c r="A119" s="82" t="s">
        <v>1207</v>
      </c>
      <c r="B119" s="82" t="s">
        <v>1208</v>
      </c>
      <c r="C119" s="82" t="s">
        <v>1209</v>
      </c>
      <c r="D119" s="83" t="s">
        <v>3</v>
      </c>
    </row>
    <row r="120" spans="1:9" x14ac:dyDescent="0.2">
      <c r="A120" s="84" t="s">
        <v>149</v>
      </c>
      <c r="B120" s="85">
        <v>104252</v>
      </c>
      <c r="C120" s="86">
        <v>522.25039400000003</v>
      </c>
      <c r="D120" s="87">
        <f>C120/E90</f>
        <v>3.8047432165986997E-3</v>
      </c>
    </row>
    <row r="122" spans="1:9" x14ac:dyDescent="0.2">
      <c r="A122" s="14" t="s">
        <v>1188</v>
      </c>
      <c r="G122" s="11"/>
      <c r="H122" s="11"/>
      <c r="I122" s="11"/>
    </row>
    <row r="123" spans="1:9" x14ac:dyDescent="0.2">
      <c r="G123" s="11"/>
      <c r="H123" s="11"/>
      <c r="I123" s="11"/>
    </row>
    <row r="124" spans="1:9" x14ac:dyDescent="0.2">
      <c r="A124" s="51" t="s">
        <v>805</v>
      </c>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A140" s="51" t="s">
        <v>808</v>
      </c>
      <c r="G140" s="11"/>
      <c r="H140" s="11"/>
      <c r="I140" s="11"/>
    </row>
    <row r="141" spans="1:9" x14ac:dyDescent="0.2">
      <c r="G141" s="11"/>
      <c r="H141" s="11"/>
      <c r="I141" s="11"/>
    </row>
    <row r="142" spans="1:9" x14ac:dyDescent="0.2">
      <c r="A142" s="51" t="s">
        <v>806</v>
      </c>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sheetData>
  <mergeCells count="1">
    <mergeCell ref="A1:I1"/>
  </mergeCells>
  <conditionalFormatting sqref="F2:F3 F5:F121 F258:F65541">
    <cfRule type="cellIs" dxfId="55" priority="2" stopIfTrue="1" operator="between">
      <formula>0.009</formula>
      <formula>-0.009</formula>
    </cfRule>
  </conditionalFormatting>
  <conditionalFormatting sqref="F122:I155">
    <cfRule type="cellIs" dxfId="5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7"/>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285156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11</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86</v>
      </c>
      <c r="B7" s="21" t="s">
        <v>85</v>
      </c>
      <c r="C7" s="21" t="s">
        <v>87</v>
      </c>
      <c r="D7" s="24">
        <v>650000</v>
      </c>
      <c r="E7" s="22">
        <v>9597.25</v>
      </c>
      <c r="F7" s="23">
        <v>7.0575233791954899</v>
      </c>
    </row>
    <row r="8" spans="1:6" x14ac:dyDescent="0.2">
      <c r="A8" s="21" t="s">
        <v>89</v>
      </c>
      <c r="B8" s="21" t="s">
        <v>88</v>
      </c>
      <c r="C8" s="21" t="s">
        <v>87</v>
      </c>
      <c r="D8" s="24">
        <v>720000</v>
      </c>
      <c r="E8" s="22">
        <v>6590.52</v>
      </c>
      <c r="F8" s="23">
        <v>4.8464663295272601</v>
      </c>
    </row>
    <row r="9" spans="1:6" x14ac:dyDescent="0.2">
      <c r="A9" s="21" t="s">
        <v>110</v>
      </c>
      <c r="B9" s="21" t="s">
        <v>109</v>
      </c>
      <c r="C9" s="21" t="s">
        <v>87</v>
      </c>
      <c r="D9" s="24">
        <v>950000</v>
      </c>
      <c r="E9" s="22">
        <v>5372.7250000000004</v>
      </c>
      <c r="F9" s="23">
        <v>3.9509372265480298</v>
      </c>
    </row>
    <row r="10" spans="1:6" x14ac:dyDescent="0.2">
      <c r="A10" s="21" t="s">
        <v>99</v>
      </c>
      <c r="B10" s="21" t="s">
        <v>98</v>
      </c>
      <c r="C10" s="21" t="s">
        <v>95</v>
      </c>
      <c r="D10" s="24">
        <v>400000</v>
      </c>
      <c r="E10" s="22">
        <v>5104</v>
      </c>
      <c r="F10" s="23">
        <v>3.75332510119188</v>
      </c>
    </row>
    <row r="11" spans="1:6" x14ac:dyDescent="0.2">
      <c r="A11" s="21" t="s">
        <v>281</v>
      </c>
      <c r="B11" s="21" t="s">
        <v>280</v>
      </c>
      <c r="C11" s="21" t="s">
        <v>282</v>
      </c>
      <c r="D11" s="24">
        <v>1500000</v>
      </c>
      <c r="E11" s="22">
        <v>4713.75</v>
      </c>
      <c r="F11" s="23">
        <v>3.4663472170343299</v>
      </c>
    </row>
    <row r="12" spans="1:6" x14ac:dyDescent="0.2">
      <c r="A12" s="21" t="s">
        <v>284</v>
      </c>
      <c r="B12" s="21" t="s">
        <v>283</v>
      </c>
      <c r="C12" s="21" t="s">
        <v>113</v>
      </c>
      <c r="D12" s="24">
        <v>1100000</v>
      </c>
      <c r="E12" s="22">
        <v>4621.1000000000004</v>
      </c>
      <c r="F12" s="23">
        <v>3.3982152478679102</v>
      </c>
    </row>
    <row r="13" spans="1:6" x14ac:dyDescent="0.2">
      <c r="A13" s="21" t="s">
        <v>115</v>
      </c>
      <c r="B13" s="21" t="s">
        <v>114</v>
      </c>
      <c r="C13" s="21" t="s">
        <v>116</v>
      </c>
      <c r="D13" s="24">
        <v>1900000</v>
      </c>
      <c r="E13" s="22">
        <v>4480.2</v>
      </c>
      <c r="F13" s="23">
        <v>3.29460170814261</v>
      </c>
    </row>
    <row r="14" spans="1:6" x14ac:dyDescent="0.2">
      <c r="A14" s="21" t="s">
        <v>121</v>
      </c>
      <c r="B14" s="21" t="s">
        <v>120</v>
      </c>
      <c r="C14" s="21" t="s">
        <v>87</v>
      </c>
      <c r="D14" s="24">
        <v>300000</v>
      </c>
      <c r="E14" s="22">
        <v>4323.8999999999996</v>
      </c>
      <c r="F14" s="23">
        <v>3.1796634806119899</v>
      </c>
    </row>
    <row r="15" spans="1:6" x14ac:dyDescent="0.2">
      <c r="A15" s="21" t="s">
        <v>159</v>
      </c>
      <c r="B15" s="21" t="s">
        <v>158</v>
      </c>
      <c r="C15" s="21" t="s">
        <v>160</v>
      </c>
      <c r="D15" s="24">
        <v>2300000</v>
      </c>
      <c r="E15" s="22">
        <v>4281.45</v>
      </c>
      <c r="F15" s="23">
        <v>3.1484470522135499</v>
      </c>
    </row>
    <row r="16" spans="1:6" x14ac:dyDescent="0.2">
      <c r="A16" s="21" t="s">
        <v>123</v>
      </c>
      <c r="B16" s="21" t="s">
        <v>122</v>
      </c>
      <c r="C16" s="21" t="s">
        <v>124</v>
      </c>
      <c r="D16" s="24">
        <v>3400000</v>
      </c>
      <c r="E16" s="22">
        <v>4063</v>
      </c>
      <c r="F16" s="23">
        <v>2.9878056203257501</v>
      </c>
    </row>
    <row r="17" spans="1:6" x14ac:dyDescent="0.2">
      <c r="A17" s="21" t="s">
        <v>97</v>
      </c>
      <c r="B17" s="21" t="s">
        <v>96</v>
      </c>
      <c r="C17" s="21" t="s">
        <v>87</v>
      </c>
      <c r="D17" s="24">
        <v>400000</v>
      </c>
      <c r="E17" s="22">
        <v>3927.4</v>
      </c>
      <c r="F17" s="23">
        <v>2.8880895380918901</v>
      </c>
    </row>
    <row r="18" spans="1:6" x14ac:dyDescent="0.2">
      <c r="A18" s="21" t="s">
        <v>286</v>
      </c>
      <c r="B18" s="21" t="s">
        <v>285</v>
      </c>
      <c r="C18" s="21" t="s">
        <v>218</v>
      </c>
      <c r="D18" s="24">
        <v>900000</v>
      </c>
      <c r="E18" s="22">
        <v>3855.6</v>
      </c>
      <c r="F18" s="23">
        <v>2.83529001962293</v>
      </c>
    </row>
    <row r="19" spans="1:6" x14ac:dyDescent="0.2">
      <c r="A19" s="21" t="s">
        <v>288</v>
      </c>
      <c r="B19" s="21" t="s">
        <v>287</v>
      </c>
      <c r="C19" s="21" t="s">
        <v>289</v>
      </c>
      <c r="D19" s="24">
        <v>710000</v>
      </c>
      <c r="E19" s="22">
        <v>3620.29</v>
      </c>
      <c r="F19" s="23">
        <v>2.6622502606963101</v>
      </c>
    </row>
    <row r="20" spans="1:6" x14ac:dyDescent="0.2">
      <c r="A20" s="21" t="s">
        <v>291</v>
      </c>
      <c r="B20" s="21" t="s">
        <v>290</v>
      </c>
      <c r="C20" s="21" t="s">
        <v>176</v>
      </c>
      <c r="D20" s="24">
        <v>190000</v>
      </c>
      <c r="E20" s="22">
        <v>3584.73</v>
      </c>
      <c r="F20" s="23">
        <v>2.6361005270367501</v>
      </c>
    </row>
    <row r="21" spans="1:6" x14ac:dyDescent="0.2">
      <c r="A21" s="21" t="s">
        <v>154</v>
      </c>
      <c r="B21" s="21" t="s">
        <v>153</v>
      </c>
      <c r="C21" s="21" t="s">
        <v>95</v>
      </c>
      <c r="D21" s="24">
        <v>300000</v>
      </c>
      <c r="E21" s="22">
        <v>3399.45</v>
      </c>
      <c r="F21" s="23">
        <v>2.49985129609066</v>
      </c>
    </row>
    <row r="22" spans="1:6" x14ac:dyDescent="0.2">
      <c r="A22" s="21" t="s">
        <v>101</v>
      </c>
      <c r="B22" s="21" t="s">
        <v>100</v>
      </c>
      <c r="C22" s="21" t="s">
        <v>102</v>
      </c>
      <c r="D22" s="24">
        <v>600000</v>
      </c>
      <c r="E22" s="22">
        <v>3262.2</v>
      </c>
      <c r="F22" s="23">
        <v>2.3989218544490898</v>
      </c>
    </row>
    <row r="23" spans="1:6" x14ac:dyDescent="0.2">
      <c r="A23" s="21" t="s">
        <v>248</v>
      </c>
      <c r="B23" s="21" t="s">
        <v>247</v>
      </c>
      <c r="C23" s="21" t="s">
        <v>176</v>
      </c>
      <c r="D23" s="24">
        <v>160000</v>
      </c>
      <c r="E23" s="22">
        <v>3021.12</v>
      </c>
      <c r="F23" s="23">
        <v>2.2216390144421698</v>
      </c>
    </row>
    <row r="24" spans="1:6" x14ac:dyDescent="0.2">
      <c r="A24" s="21" t="s">
        <v>175</v>
      </c>
      <c r="B24" s="21" t="s">
        <v>174</v>
      </c>
      <c r="C24" s="21" t="s">
        <v>176</v>
      </c>
      <c r="D24" s="24">
        <v>800000</v>
      </c>
      <c r="E24" s="22">
        <v>2723.6</v>
      </c>
      <c r="F24" s="23">
        <v>2.00285192899808</v>
      </c>
    </row>
    <row r="25" spans="1:6" x14ac:dyDescent="0.2">
      <c r="A25" s="21" t="s">
        <v>141</v>
      </c>
      <c r="B25" s="21" t="s">
        <v>140</v>
      </c>
      <c r="C25" s="21" t="s">
        <v>142</v>
      </c>
      <c r="D25" s="24">
        <v>200000</v>
      </c>
      <c r="E25" s="22">
        <v>2590.9</v>
      </c>
      <c r="F25" s="23">
        <v>1.9052684178444399</v>
      </c>
    </row>
    <row r="26" spans="1:6" x14ac:dyDescent="0.2">
      <c r="A26" s="21" t="s">
        <v>126</v>
      </c>
      <c r="B26" s="21" t="s">
        <v>125</v>
      </c>
      <c r="C26" s="21" t="s">
        <v>127</v>
      </c>
      <c r="D26" s="24">
        <v>1800000</v>
      </c>
      <c r="E26" s="22">
        <v>2398.5</v>
      </c>
      <c r="F26" s="23">
        <v>1.7637833572117401</v>
      </c>
    </row>
    <row r="27" spans="1:6" x14ac:dyDescent="0.2">
      <c r="A27" s="21" t="s">
        <v>180</v>
      </c>
      <c r="B27" s="21" t="s">
        <v>179</v>
      </c>
      <c r="C27" s="21" t="s">
        <v>181</v>
      </c>
      <c r="D27" s="24">
        <v>170000</v>
      </c>
      <c r="E27" s="22">
        <v>2389.2649999999999</v>
      </c>
      <c r="F27" s="23">
        <v>1.75699222137524</v>
      </c>
    </row>
    <row r="28" spans="1:6" x14ac:dyDescent="0.2">
      <c r="A28" s="21" t="s">
        <v>162</v>
      </c>
      <c r="B28" s="21" t="s">
        <v>161</v>
      </c>
      <c r="C28" s="21" t="s">
        <v>163</v>
      </c>
      <c r="D28" s="24">
        <v>420000</v>
      </c>
      <c r="E28" s="22">
        <v>2206.0500000000002</v>
      </c>
      <c r="F28" s="23">
        <v>1.62226152811214</v>
      </c>
    </row>
    <row r="29" spans="1:6" x14ac:dyDescent="0.2">
      <c r="A29" s="21" t="s">
        <v>242</v>
      </c>
      <c r="B29" s="21" t="s">
        <v>241</v>
      </c>
      <c r="C29" s="21" t="s">
        <v>116</v>
      </c>
      <c r="D29" s="24">
        <v>1066666</v>
      </c>
      <c r="E29" s="22">
        <v>2156.2653190000001</v>
      </c>
      <c r="F29" s="23">
        <v>1.5856514002022399</v>
      </c>
    </row>
    <row r="30" spans="1:6" x14ac:dyDescent="0.2">
      <c r="A30" s="21" t="s">
        <v>293</v>
      </c>
      <c r="B30" s="21" t="s">
        <v>292</v>
      </c>
      <c r="C30" s="21" t="s">
        <v>87</v>
      </c>
      <c r="D30" s="24">
        <v>1500000</v>
      </c>
      <c r="E30" s="22">
        <v>2071.5</v>
      </c>
      <c r="F30" s="23">
        <v>1.52331758368319</v>
      </c>
    </row>
    <row r="31" spans="1:6" x14ac:dyDescent="0.2">
      <c r="A31" s="21" t="s">
        <v>178</v>
      </c>
      <c r="B31" s="21" t="s">
        <v>177</v>
      </c>
      <c r="C31" s="21" t="s">
        <v>176</v>
      </c>
      <c r="D31" s="24">
        <v>300000</v>
      </c>
      <c r="E31" s="22">
        <v>2059.65</v>
      </c>
      <c r="F31" s="23">
        <v>1.51460345702779</v>
      </c>
    </row>
    <row r="32" spans="1:6" x14ac:dyDescent="0.2">
      <c r="A32" s="21" t="s">
        <v>295</v>
      </c>
      <c r="B32" s="21" t="s">
        <v>294</v>
      </c>
      <c r="C32" s="21" t="s">
        <v>105</v>
      </c>
      <c r="D32" s="24">
        <v>1500000</v>
      </c>
      <c r="E32" s="22">
        <v>2042.25</v>
      </c>
      <c r="F32" s="23">
        <v>1.5018080305464601</v>
      </c>
    </row>
    <row r="33" spans="1:9" x14ac:dyDescent="0.2">
      <c r="A33" s="21" t="s">
        <v>156</v>
      </c>
      <c r="B33" s="21" t="s">
        <v>155</v>
      </c>
      <c r="C33" s="21" t="s">
        <v>157</v>
      </c>
      <c r="D33" s="24">
        <v>700000</v>
      </c>
      <c r="E33" s="22">
        <v>1974</v>
      </c>
      <c r="F33" s="23">
        <v>1.4516190732274199</v>
      </c>
    </row>
    <row r="34" spans="1:9" x14ac:dyDescent="0.2">
      <c r="A34" s="21" t="s">
        <v>244</v>
      </c>
      <c r="B34" s="21" t="s">
        <v>243</v>
      </c>
      <c r="C34" s="21" t="s">
        <v>105</v>
      </c>
      <c r="D34" s="24">
        <v>2200000</v>
      </c>
      <c r="E34" s="22">
        <v>1973.4</v>
      </c>
      <c r="F34" s="23">
        <v>1.4511778516246201</v>
      </c>
    </row>
    <row r="35" spans="1:9" x14ac:dyDescent="0.2">
      <c r="A35" s="21" t="s">
        <v>135</v>
      </c>
      <c r="B35" s="21" t="s">
        <v>134</v>
      </c>
      <c r="C35" s="21" t="s">
        <v>136</v>
      </c>
      <c r="D35" s="24">
        <v>1600000</v>
      </c>
      <c r="E35" s="22">
        <v>1900</v>
      </c>
      <c r="F35" s="23">
        <v>1.3972017422148499</v>
      </c>
    </row>
    <row r="36" spans="1:9" x14ac:dyDescent="0.2">
      <c r="A36" s="21" t="s">
        <v>228</v>
      </c>
      <c r="B36" s="21" t="s">
        <v>227</v>
      </c>
      <c r="C36" s="21" t="s">
        <v>105</v>
      </c>
      <c r="D36" s="24">
        <v>720000</v>
      </c>
      <c r="E36" s="22">
        <v>1783.44</v>
      </c>
      <c r="F36" s="23">
        <v>1.3114870921766599</v>
      </c>
    </row>
    <row r="37" spans="1:9" x14ac:dyDescent="0.2">
      <c r="A37" s="21" t="s">
        <v>297</v>
      </c>
      <c r="B37" s="21" t="s">
        <v>296</v>
      </c>
      <c r="C37" s="21" t="s">
        <v>124</v>
      </c>
      <c r="D37" s="24">
        <v>600000</v>
      </c>
      <c r="E37" s="22">
        <v>1605</v>
      </c>
      <c r="F37" s="23">
        <v>1.18026778750254</v>
      </c>
    </row>
    <row r="38" spans="1:9" x14ac:dyDescent="0.2">
      <c r="A38" s="21" t="s">
        <v>195</v>
      </c>
      <c r="B38" s="21" t="s">
        <v>194</v>
      </c>
      <c r="C38" s="21" t="s">
        <v>139</v>
      </c>
      <c r="D38" s="24">
        <v>200000</v>
      </c>
      <c r="E38" s="22">
        <v>1451.6</v>
      </c>
      <c r="F38" s="23">
        <v>1.0674621310521399</v>
      </c>
    </row>
    <row r="39" spans="1:9" x14ac:dyDescent="0.2">
      <c r="A39" s="21" t="s">
        <v>299</v>
      </c>
      <c r="B39" s="21" t="s">
        <v>298</v>
      </c>
      <c r="C39" s="21" t="s">
        <v>300</v>
      </c>
      <c r="D39" s="24">
        <v>300000</v>
      </c>
      <c r="E39" s="22">
        <v>1378.5</v>
      </c>
      <c r="F39" s="23">
        <v>1.01370663244377</v>
      </c>
    </row>
    <row r="40" spans="1:9" x14ac:dyDescent="0.2">
      <c r="A40" s="21" t="s">
        <v>236</v>
      </c>
      <c r="B40" s="21" t="s">
        <v>235</v>
      </c>
      <c r="C40" s="21" t="s">
        <v>108</v>
      </c>
      <c r="D40" s="24">
        <v>120000</v>
      </c>
      <c r="E40" s="22">
        <v>1353.78</v>
      </c>
      <c r="F40" s="23">
        <v>0.99552830240821799</v>
      </c>
    </row>
    <row r="41" spans="1:9" x14ac:dyDescent="0.2">
      <c r="A41" s="21" t="s">
        <v>302</v>
      </c>
      <c r="B41" s="21" t="s">
        <v>301</v>
      </c>
      <c r="C41" s="21" t="s">
        <v>142</v>
      </c>
      <c r="D41" s="24">
        <v>1200000</v>
      </c>
      <c r="E41" s="22">
        <v>1337.4</v>
      </c>
      <c r="F41" s="23">
        <v>0.98348295265164998</v>
      </c>
    </row>
    <row r="42" spans="1:9" x14ac:dyDescent="0.2">
      <c r="A42" s="21" t="s">
        <v>188</v>
      </c>
      <c r="B42" s="21" t="s">
        <v>187</v>
      </c>
      <c r="C42" s="21" t="s">
        <v>189</v>
      </c>
      <c r="D42" s="24">
        <v>55000</v>
      </c>
      <c r="E42" s="22">
        <v>1290.4100000000001</v>
      </c>
      <c r="F42" s="23">
        <v>0.94892794745866305</v>
      </c>
    </row>
    <row r="43" spans="1:9" x14ac:dyDescent="0.2">
      <c r="A43" s="21" t="s">
        <v>304</v>
      </c>
      <c r="B43" s="21" t="s">
        <v>303</v>
      </c>
      <c r="C43" s="21" t="s">
        <v>157</v>
      </c>
      <c r="D43" s="24">
        <v>50000</v>
      </c>
      <c r="E43" s="22">
        <v>1208.125</v>
      </c>
      <c r="F43" s="23">
        <v>0.88841808148069001</v>
      </c>
    </row>
    <row r="44" spans="1:9" x14ac:dyDescent="0.2">
      <c r="A44" s="21" t="s">
        <v>306</v>
      </c>
      <c r="B44" s="21" t="s">
        <v>305</v>
      </c>
      <c r="C44" s="21" t="s">
        <v>139</v>
      </c>
      <c r="D44" s="24">
        <v>300000</v>
      </c>
      <c r="E44" s="22">
        <v>644.25</v>
      </c>
      <c r="F44" s="23">
        <v>0.47376169601153401</v>
      </c>
    </row>
    <row r="45" spans="1:9" x14ac:dyDescent="0.2">
      <c r="A45" s="21" t="s">
        <v>308</v>
      </c>
      <c r="B45" s="21" t="s">
        <v>307</v>
      </c>
      <c r="C45" s="21" t="s">
        <v>309</v>
      </c>
      <c r="D45" s="24">
        <v>275000</v>
      </c>
      <c r="E45" s="22">
        <v>597.02499999999998</v>
      </c>
      <c r="F45" s="23">
        <v>0.439033879024115</v>
      </c>
    </row>
    <row r="46" spans="1:9" x14ac:dyDescent="0.2">
      <c r="A46" s="21" t="s">
        <v>311</v>
      </c>
      <c r="B46" s="21" t="s">
        <v>310</v>
      </c>
      <c r="C46" s="21" t="s">
        <v>312</v>
      </c>
      <c r="D46" s="24">
        <v>10000</v>
      </c>
      <c r="E46" s="22">
        <v>541.46500000000003</v>
      </c>
      <c r="F46" s="23">
        <v>0.39817675860440099</v>
      </c>
    </row>
    <row r="47" spans="1:9" x14ac:dyDescent="0.2">
      <c r="A47" s="21" t="s">
        <v>313</v>
      </c>
      <c r="B47" s="21" t="s">
        <v>1206</v>
      </c>
      <c r="C47" s="21" t="s">
        <v>102</v>
      </c>
      <c r="D47" s="24">
        <v>658</v>
      </c>
      <c r="E47" s="22">
        <v>5.1271360000000001</v>
      </c>
      <c r="F47" s="23">
        <v>3.7703386061960298E-3</v>
      </c>
    </row>
    <row r="48" spans="1:9" x14ac:dyDescent="0.2">
      <c r="A48" s="20" t="s">
        <v>26</v>
      </c>
      <c r="B48" s="20"/>
      <c r="C48" s="20"/>
      <c r="D48" s="20"/>
      <c r="E48" s="25">
        <f>SUM(E7:E47)</f>
        <v>117500.18745499996</v>
      </c>
      <c r="F48" s="26">
        <f>SUM(F7:F47)</f>
        <v>86.406035064577395</v>
      </c>
      <c r="G48" s="14"/>
      <c r="H48" s="14"/>
      <c r="I48" s="14"/>
    </row>
    <row r="49" spans="1:9" x14ac:dyDescent="0.2">
      <c r="A49" s="21"/>
      <c r="B49" s="21"/>
      <c r="C49" s="21"/>
      <c r="D49" s="21"/>
      <c r="E49" s="22"/>
      <c r="F49" s="23"/>
    </row>
    <row r="50" spans="1:9" x14ac:dyDescent="0.2">
      <c r="A50" s="20" t="s">
        <v>314</v>
      </c>
      <c r="B50" s="21"/>
      <c r="C50" s="21"/>
      <c r="D50" s="21"/>
      <c r="E50" s="22"/>
      <c r="F50" s="23"/>
    </row>
    <row r="51" spans="1:9" x14ac:dyDescent="0.2">
      <c r="A51" s="21" t="s">
        <v>316</v>
      </c>
      <c r="B51" s="21" t="s">
        <v>315</v>
      </c>
      <c r="C51" s="21" t="s">
        <v>431</v>
      </c>
      <c r="D51" s="24">
        <v>1600000</v>
      </c>
      <c r="E51" s="22">
        <v>3893.28</v>
      </c>
      <c r="F51" s="23">
        <v>2.8629987362790601</v>
      </c>
    </row>
    <row r="52" spans="1:9" x14ac:dyDescent="0.2">
      <c r="A52" s="20" t="s">
        <v>26</v>
      </c>
      <c r="B52" s="20"/>
      <c r="C52" s="20"/>
      <c r="D52" s="20"/>
      <c r="E52" s="25">
        <f>SUM(E50:E51)</f>
        <v>3893.28</v>
      </c>
      <c r="F52" s="26">
        <f>SUM(F50:F51)</f>
        <v>2.8629987362790601</v>
      </c>
      <c r="G52" s="14"/>
      <c r="H52" s="14"/>
      <c r="I52" s="14"/>
    </row>
    <row r="53" spans="1:9" x14ac:dyDescent="0.2">
      <c r="A53" s="21"/>
      <c r="B53" s="21"/>
      <c r="C53" s="21"/>
      <c r="D53" s="21"/>
      <c r="E53" s="22"/>
      <c r="F53" s="23"/>
    </row>
    <row r="54" spans="1:9" x14ac:dyDescent="0.2">
      <c r="A54" s="20" t="s">
        <v>317</v>
      </c>
      <c r="B54" s="21"/>
      <c r="C54" s="21"/>
      <c r="D54" s="21"/>
      <c r="E54" s="22"/>
      <c r="F54" s="23"/>
    </row>
    <row r="55" spans="1:9" x14ac:dyDescent="0.2">
      <c r="A55" s="21" t="s">
        <v>319</v>
      </c>
      <c r="B55" s="21" t="s">
        <v>318</v>
      </c>
      <c r="C55" s="21" t="s">
        <v>166</v>
      </c>
      <c r="D55" s="24">
        <v>46000</v>
      </c>
      <c r="E55" s="22">
        <v>2468.893478</v>
      </c>
      <c r="F55" s="23">
        <v>1.81554856252867</v>
      </c>
    </row>
    <row r="56" spans="1:9" x14ac:dyDescent="0.2">
      <c r="A56" s="20" t="s">
        <v>26</v>
      </c>
      <c r="B56" s="20"/>
      <c r="C56" s="20"/>
      <c r="D56" s="20"/>
      <c r="E56" s="25">
        <f>SUM(E54:E55)</f>
        <v>2468.893478</v>
      </c>
      <c r="F56" s="26">
        <f>SUM(F54:F55)</f>
        <v>1.81554856252867</v>
      </c>
      <c r="G56" s="14"/>
      <c r="H56" s="14"/>
      <c r="I56" s="14"/>
    </row>
    <row r="57" spans="1:9" x14ac:dyDescent="0.2">
      <c r="A57" s="21"/>
      <c r="B57" s="21"/>
      <c r="C57" s="21"/>
      <c r="D57" s="21"/>
      <c r="E57" s="22"/>
      <c r="F57" s="23"/>
    </row>
    <row r="58" spans="1:9" x14ac:dyDescent="0.2">
      <c r="A58" s="20" t="s">
        <v>27</v>
      </c>
      <c r="B58" s="20"/>
      <c r="C58" s="20"/>
      <c r="D58" s="20"/>
      <c r="E58" s="25">
        <f>E48+E52+E56</f>
        <v>123862.36093299996</v>
      </c>
      <c r="F58" s="26">
        <f>F48+F52+F56</f>
        <v>91.084582363385124</v>
      </c>
      <c r="G58" s="14"/>
      <c r="H58" s="14"/>
      <c r="I58" s="14"/>
    </row>
    <row r="59" spans="1:9" x14ac:dyDescent="0.2">
      <c r="A59" s="20"/>
      <c r="B59" s="20"/>
      <c r="C59" s="20"/>
      <c r="D59" s="20"/>
      <c r="E59" s="25"/>
      <c r="F59" s="26"/>
      <c r="G59" s="14"/>
      <c r="H59" s="14"/>
      <c r="I59" s="14"/>
    </row>
    <row r="60" spans="1:9" x14ac:dyDescent="0.2">
      <c r="A60" s="20" t="s">
        <v>29</v>
      </c>
      <c r="B60" s="20"/>
      <c r="C60" s="20"/>
      <c r="D60" s="20"/>
      <c r="E60" s="25">
        <f>E62-(E48+E52+E56)</f>
        <v>12123.72773220003</v>
      </c>
      <c r="F60" s="26">
        <f>F62-(F48+F52+F56)</f>
        <v>8.9154176366148761</v>
      </c>
      <c r="G60" s="14"/>
      <c r="H60" s="14"/>
      <c r="I60" s="14"/>
    </row>
    <row r="61" spans="1:9" x14ac:dyDescent="0.2">
      <c r="A61" s="20"/>
      <c r="B61" s="20"/>
      <c r="C61" s="20"/>
      <c r="D61" s="20"/>
      <c r="E61" s="25"/>
      <c r="F61" s="26"/>
      <c r="G61" s="14"/>
      <c r="H61" s="14"/>
      <c r="I61" s="14"/>
    </row>
    <row r="62" spans="1:9" x14ac:dyDescent="0.2">
      <c r="A62" s="27" t="s">
        <v>28</v>
      </c>
      <c r="B62" s="27"/>
      <c r="C62" s="27"/>
      <c r="D62" s="27"/>
      <c r="E62" s="28">
        <v>135986.08866519999</v>
      </c>
      <c r="F62" s="29">
        <v>100</v>
      </c>
      <c r="G62" s="14"/>
      <c r="H62" s="14"/>
      <c r="I62" s="14"/>
    </row>
    <row r="63" spans="1:9" x14ac:dyDescent="0.2">
      <c r="F63" s="15" t="s">
        <v>30</v>
      </c>
    </row>
    <row r="64" spans="1:9" x14ac:dyDescent="0.2">
      <c r="A64" s="7" t="s">
        <v>1205</v>
      </c>
      <c r="F64" s="15"/>
    </row>
    <row r="66" spans="1:4" x14ac:dyDescent="0.2">
      <c r="A66" s="14" t="s">
        <v>32</v>
      </c>
    </row>
    <row r="67" spans="1:4" x14ac:dyDescent="0.2">
      <c r="A67" s="14" t="s">
        <v>33</v>
      </c>
    </row>
    <row r="68" spans="1:4" x14ac:dyDescent="0.2">
      <c r="A68" s="14" t="s">
        <v>34</v>
      </c>
      <c r="B68" s="14"/>
      <c r="C68" s="30" t="s">
        <v>36</v>
      </c>
      <c r="D68" s="14" t="s">
        <v>35</v>
      </c>
    </row>
    <row r="69" spans="1:4" x14ac:dyDescent="0.2">
      <c r="A69" s="7" t="s">
        <v>70</v>
      </c>
      <c r="C69" s="31">
        <v>455.88380000000001</v>
      </c>
      <c r="D69" s="31">
        <v>521.47590000000002</v>
      </c>
    </row>
    <row r="70" spans="1:4" x14ac:dyDescent="0.2">
      <c r="A70" s="7" t="s">
        <v>80</v>
      </c>
      <c r="C70" s="31">
        <v>77.156700000000001</v>
      </c>
      <c r="D70" s="31">
        <v>88.257900000000006</v>
      </c>
    </row>
    <row r="71" spans="1:4" x14ac:dyDescent="0.2">
      <c r="A71" s="7" t="s">
        <v>71</v>
      </c>
      <c r="C71" s="31">
        <v>495.05919999999998</v>
      </c>
      <c r="D71" s="31">
        <v>570.00210000000004</v>
      </c>
    </row>
    <row r="72" spans="1:4" x14ac:dyDescent="0.2">
      <c r="A72" s="7" t="s">
        <v>81</v>
      </c>
      <c r="C72" s="31">
        <v>86.571299999999994</v>
      </c>
      <c r="D72" s="31">
        <v>99.672200000000004</v>
      </c>
    </row>
    <row r="74" spans="1:4" x14ac:dyDescent="0.2">
      <c r="A74" s="7" t="s">
        <v>37</v>
      </c>
    </row>
    <row r="76" spans="1:4" x14ac:dyDescent="0.2">
      <c r="A76" s="14" t="s">
        <v>38</v>
      </c>
      <c r="D76" s="30" t="s">
        <v>39</v>
      </c>
    </row>
    <row r="78" spans="1:4" x14ac:dyDescent="0.2">
      <c r="A78" s="14" t="s">
        <v>271</v>
      </c>
      <c r="D78" s="49">
        <v>0.18959999999999999</v>
      </c>
    </row>
    <row r="80" spans="1:4" x14ac:dyDescent="0.2">
      <c r="A80" s="97" t="s">
        <v>834</v>
      </c>
      <c r="B80" s="97"/>
      <c r="C80" s="97"/>
      <c r="D80" s="30" t="s">
        <v>39</v>
      </c>
    </row>
    <row r="81" spans="1:4" x14ac:dyDescent="0.2">
      <c r="A81" s="54"/>
      <c r="B81" s="54"/>
      <c r="C81" s="54"/>
      <c r="D81" s="30"/>
    </row>
    <row r="82" spans="1:4" x14ac:dyDescent="0.2">
      <c r="A82" s="14" t="s">
        <v>809</v>
      </c>
    </row>
    <row r="83" spans="1:4" x14ac:dyDescent="0.2">
      <c r="A83" s="50"/>
    </row>
    <row r="84" spans="1:4" x14ac:dyDescent="0.2">
      <c r="A84" s="51" t="s">
        <v>805</v>
      </c>
    </row>
    <row r="85" spans="1:4" x14ac:dyDescent="0.2">
      <c r="A85" s="52"/>
    </row>
    <row r="86" spans="1:4" x14ac:dyDescent="0.2">
      <c r="A86" s="53"/>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1" t="s">
        <v>810</v>
      </c>
    </row>
    <row r="99" spans="1:1" x14ac:dyDescent="0.2">
      <c r="A99" s="53"/>
    </row>
    <row r="100" spans="1:1" x14ac:dyDescent="0.2">
      <c r="A100" s="51" t="s">
        <v>1219</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5" spans="1:1" x14ac:dyDescent="0.2">
      <c r="A115" s="14" t="s">
        <v>811</v>
      </c>
    </row>
    <row r="117" spans="1:1" x14ac:dyDescent="0.2">
      <c r="A117" s="51" t="s">
        <v>1220</v>
      </c>
    </row>
  </sheetData>
  <mergeCells count="2">
    <mergeCell ref="A1:F1"/>
    <mergeCell ref="A80:C80"/>
  </mergeCells>
  <conditionalFormatting sqref="F2:F3 F220:F65538">
    <cfRule type="cellIs" dxfId="53" priority="3" stopIfTrue="1" operator="between">
      <formula>0.009</formula>
      <formula>-0.009</formula>
    </cfRule>
  </conditionalFormatting>
  <conditionalFormatting sqref="F5:F131">
    <cfRule type="cellIs" dxfId="52"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0"/>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12</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115</v>
      </c>
      <c r="B7" s="21" t="s">
        <v>114</v>
      </c>
      <c r="C7" s="21" t="s">
        <v>116</v>
      </c>
      <c r="D7" s="24">
        <v>3800000</v>
      </c>
      <c r="E7" s="22">
        <v>8960.4</v>
      </c>
      <c r="F7" s="23">
        <v>5.6635277545822298</v>
      </c>
    </row>
    <row r="8" spans="1:6" x14ac:dyDescent="0.2">
      <c r="A8" s="21" t="s">
        <v>242</v>
      </c>
      <c r="B8" s="21" t="s">
        <v>241</v>
      </c>
      <c r="C8" s="21" t="s">
        <v>116</v>
      </c>
      <c r="D8" s="24">
        <v>3733333</v>
      </c>
      <c r="E8" s="22">
        <v>7546.9326600000004</v>
      </c>
      <c r="F8" s="23">
        <v>4.7701288538316504</v>
      </c>
    </row>
    <row r="9" spans="1:6" x14ac:dyDescent="0.2">
      <c r="A9" s="21" t="s">
        <v>322</v>
      </c>
      <c r="B9" s="21" t="s">
        <v>321</v>
      </c>
      <c r="C9" s="21" t="s">
        <v>116</v>
      </c>
      <c r="D9" s="24">
        <v>14000000</v>
      </c>
      <c r="E9" s="22">
        <v>7028</v>
      </c>
      <c r="F9" s="23">
        <v>4.4421312730686102</v>
      </c>
    </row>
    <row r="10" spans="1:6" x14ac:dyDescent="0.2">
      <c r="A10" s="21" t="s">
        <v>281</v>
      </c>
      <c r="B10" s="21" t="s">
        <v>280</v>
      </c>
      <c r="C10" s="21" t="s">
        <v>282</v>
      </c>
      <c r="D10" s="24">
        <v>2200000</v>
      </c>
      <c r="E10" s="22">
        <v>6913.5</v>
      </c>
      <c r="F10" s="23">
        <v>4.3697601816106699</v>
      </c>
    </row>
    <row r="11" spans="1:6" x14ac:dyDescent="0.2">
      <c r="A11" s="21" t="s">
        <v>94</v>
      </c>
      <c r="B11" s="21" t="s">
        <v>93</v>
      </c>
      <c r="C11" s="21" t="s">
        <v>95</v>
      </c>
      <c r="D11" s="24">
        <v>500000</v>
      </c>
      <c r="E11" s="22">
        <v>6842</v>
      </c>
      <c r="F11" s="23">
        <v>4.3245677533203501</v>
      </c>
    </row>
    <row r="12" spans="1:6" x14ac:dyDescent="0.2">
      <c r="A12" s="21" t="s">
        <v>99</v>
      </c>
      <c r="B12" s="21" t="s">
        <v>98</v>
      </c>
      <c r="C12" s="21" t="s">
        <v>95</v>
      </c>
      <c r="D12" s="24">
        <v>530000</v>
      </c>
      <c r="E12" s="22">
        <v>6762.8</v>
      </c>
      <c r="F12" s="23">
        <v>4.2745084481372198</v>
      </c>
    </row>
    <row r="13" spans="1:6" x14ac:dyDescent="0.2">
      <c r="A13" s="21" t="s">
        <v>159</v>
      </c>
      <c r="B13" s="21" t="s">
        <v>158</v>
      </c>
      <c r="C13" s="21" t="s">
        <v>160</v>
      </c>
      <c r="D13" s="24">
        <v>3500000</v>
      </c>
      <c r="E13" s="22">
        <v>6515.25</v>
      </c>
      <c r="F13" s="23">
        <v>4.1180415163432302</v>
      </c>
    </row>
    <row r="14" spans="1:6" x14ac:dyDescent="0.2">
      <c r="A14" s="21" t="s">
        <v>286</v>
      </c>
      <c r="B14" s="21" t="s">
        <v>285</v>
      </c>
      <c r="C14" s="21" t="s">
        <v>218</v>
      </c>
      <c r="D14" s="24">
        <v>1500000</v>
      </c>
      <c r="E14" s="22">
        <v>6426</v>
      </c>
      <c r="F14" s="23">
        <v>4.0616299887220899</v>
      </c>
    </row>
    <row r="15" spans="1:6" x14ac:dyDescent="0.2">
      <c r="A15" s="21" t="s">
        <v>123</v>
      </c>
      <c r="B15" s="21" t="s">
        <v>122</v>
      </c>
      <c r="C15" s="21" t="s">
        <v>124</v>
      </c>
      <c r="D15" s="24">
        <v>5250000</v>
      </c>
      <c r="E15" s="22">
        <v>6273.75</v>
      </c>
      <c r="F15" s="23">
        <v>3.9653985592507399</v>
      </c>
    </row>
    <row r="16" spans="1:6" x14ac:dyDescent="0.2">
      <c r="A16" s="21" t="s">
        <v>86</v>
      </c>
      <c r="B16" s="21" t="s">
        <v>85</v>
      </c>
      <c r="C16" s="21" t="s">
        <v>87</v>
      </c>
      <c r="D16" s="24">
        <v>420000</v>
      </c>
      <c r="E16" s="22">
        <v>6201.3</v>
      </c>
      <c r="F16" s="23">
        <v>3.9196056721229899</v>
      </c>
    </row>
    <row r="17" spans="1:6" x14ac:dyDescent="0.2">
      <c r="A17" s="21" t="s">
        <v>324</v>
      </c>
      <c r="B17" s="21" t="s">
        <v>323</v>
      </c>
      <c r="C17" s="21" t="s">
        <v>95</v>
      </c>
      <c r="D17" s="24">
        <v>120000</v>
      </c>
      <c r="E17" s="22">
        <v>4042.5</v>
      </c>
      <c r="F17" s="23">
        <v>2.5551103687222301</v>
      </c>
    </row>
    <row r="18" spans="1:6" x14ac:dyDescent="0.2">
      <c r="A18" s="21" t="s">
        <v>154</v>
      </c>
      <c r="B18" s="21" t="s">
        <v>153</v>
      </c>
      <c r="C18" s="21" t="s">
        <v>95</v>
      </c>
      <c r="D18" s="24">
        <v>350000</v>
      </c>
      <c r="E18" s="22">
        <v>3966.0250000000001</v>
      </c>
      <c r="F18" s="23">
        <v>2.5067734323096098</v>
      </c>
    </row>
    <row r="19" spans="1:6" x14ac:dyDescent="0.2">
      <c r="A19" s="21" t="s">
        <v>326</v>
      </c>
      <c r="B19" s="21" t="s">
        <v>325</v>
      </c>
      <c r="C19" s="21" t="s">
        <v>124</v>
      </c>
      <c r="D19" s="24">
        <v>1900000</v>
      </c>
      <c r="E19" s="22">
        <v>3792.4</v>
      </c>
      <c r="F19" s="23">
        <v>2.3970316789962101</v>
      </c>
    </row>
    <row r="20" spans="1:6" x14ac:dyDescent="0.2">
      <c r="A20" s="21" t="s">
        <v>228</v>
      </c>
      <c r="B20" s="21" t="s">
        <v>227</v>
      </c>
      <c r="C20" s="21" t="s">
        <v>105</v>
      </c>
      <c r="D20" s="24">
        <v>1500000</v>
      </c>
      <c r="E20" s="22">
        <v>3715.5</v>
      </c>
      <c r="F20" s="23">
        <v>2.3484261162615798</v>
      </c>
    </row>
    <row r="21" spans="1:6" x14ac:dyDescent="0.2">
      <c r="A21" s="21" t="s">
        <v>295</v>
      </c>
      <c r="B21" s="21" t="s">
        <v>294</v>
      </c>
      <c r="C21" s="21" t="s">
        <v>105</v>
      </c>
      <c r="D21" s="24">
        <v>2700000</v>
      </c>
      <c r="E21" s="22">
        <v>3676.05</v>
      </c>
      <c r="F21" s="23">
        <v>2.32349127296014</v>
      </c>
    </row>
    <row r="22" spans="1:6" x14ac:dyDescent="0.2">
      <c r="A22" s="21" t="s">
        <v>217</v>
      </c>
      <c r="B22" s="21" t="s">
        <v>216</v>
      </c>
      <c r="C22" s="21" t="s">
        <v>218</v>
      </c>
      <c r="D22" s="24">
        <v>120000</v>
      </c>
      <c r="E22" s="22">
        <v>2980.8</v>
      </c>
      <c r="F22" s="23">
        <v>1.88405021325596</v>
      </c>
    </row>
    <row r="23" spans="1:6" x14ac:dyDescent="0.2">
      <c r="A23" s="21" t="s">
        <v>304</v>
      </c>
      <c r="B23" s="21" t="s">
        <v>303</v>
      </c>
      <c r="C23" s="21" t="s">
        <v>157</v>
      </c>
      <c r="D23" s="24">
        <v>115000</v>
      </c>
      <c r="E23" s="22">
        <v>2778.6875</v>
      </c>
      <c r="F23" s="23">
        <v>1.7563025955940299</v>
      </c>
    </row>
    <row r="24" spans="1:6" x14ac:dyDescent="0.2">
      <c r="A24" s="21" t="s">
        <v>244</v>
      </c>
      <c r="B24" s="21" t="s">
        <v>243</v>
      </c>
      <c r="C24" s="21" t="s">
        <v>105</v>
      </c>
      <c r="D24" s="24">
        <v>2550000</v>
      </c>
      <c r="E24" s="22">
        <v>2287.35</v>
      </c>
      <c r="F24" s="23">
        <v>1.4457468650332199</v>
      </c>
    </row>
    <row r="25" spans="1:6" x14ac:dyDescent="0.2">
      <c r="A25" s="21" t="s">
        <v>126</v>
      </c>
      <c r="B25" s="21" t="s">
        <v>125</v>
      </c>
      <c r="C25" s="21" t="s">
        <v>127</v>
      </c>
      <c r="D25" s="24">
        <v>1700000</v>
      </c>
      <c r="E25" s="22">
        <v>2265.25</v>
      </c>
      <c r="F25" s="23">
        <v>1.43177829628894</v>
      </c>
    </row>
    <row r="26" spans="1:6" x14ac:dyDescent="0.2">
      <c r="A26" s="21" t="s">
        <v>328</v>
      </c>
      <c r="B26" s="21" t="s">
        <v>327</v>
      </c>
      <c r="C26" s="21" t="s">
        <v>289</v>
      </c>
      <c r="D26" s="24">
        <v>100000</v>
      </c>
      <c r="E26" s="22">
        <v>2113.8000000000002</v>
      </c>
      <c r="F26" s="23">
        <v>1.33605251636489</v>
      </c>
    </row>
    <row r="27" spans="1:6" x14ac:dyDescent="0.2">
      <c r="A27" s="21" t="s">
        <v>291</v>
      </c>
      <c r="B27" s="21" t="s">
        <v>290</v>
      </c>
      <c r="C27" s="21" t="s">
        <v>176</v>
      </c>
      <c r="D27" s="24">
        <v>100000</v>
      </c>
      <c r="E27" s="22">
        <v>1886.7</v>
      </c>
      <c r="F27" s="23">
        <v>1.19251125112387</v>
      </c>
    </row>
    <row r="28" spans="1:6" x14ac:dyDescent="0.2">
      <c r="A28" s="21" t="s">
        <v>330</v>
      </c>
      <c r="B28" s="21" t="s">
        <v>329</v>
      </c>
      <c r="C28" s="21" t="s">
        <v>171</v>
      </c>
      <c r="D28" s="24">
        <v>335961</v>
      </c>
      <c r="E28" s="22">
        <v>1764.1312109999999</v>
      </c>
      <c r="F28" s="23">
        <v>1.1150401852845</v>
      </c>
    </row>
    <row r="29" spans="1:6" x14ac:dyDescent="0.2">
      <c r="A29" s="21" t="s">
        <v>332</v>
      </c>
      <c r="B29" s="21" t="s">
        <v>331</v>
      </c>
      <c r="C29" s="21" t="s">
        <v>309</v>
      </c>
      <c r="D29" s="24">
        <v>600000</v>
      </c>
      <c r="E29" s="22">
        <v>1731.3</v>
      </c>
      <c r="F29" s="23">
        <v>1.0942888265599999</v>
      </c>
    </row>
    <row r="30" spans="1:6" x14ac:dyDescent="0.2">
      <c r="A30" s="21" t="s">
        <v>334</v>
      </c>
      <c r="B30" s="21" t="s">
        <v>333</v>
      </c>
      <c r="C30" s="21" t="s">
        <v>116</v>
      </c>
      <c r="D30" s="24">
        <v>2000000</v>
      </c>
      <c r="E30" s="22">
        <v>1695</v>
      </c>
      <c r="F30" s="23">
        <v>1.07134497835107</v>
      </c>
    </row>
    <row r="31" spans="1:6" x14ac:dyDescent="0.2">
      <c r="A31" s="21" t="s">
        <v>297</v>
      </c>
      <c r="B31" s="21" t="s">
        <v>296</v>
      </c>
      <c r="C31" s="21" t="s">
        <v>124</v>
      </c>
      <c r="D31" s="24">
        <v>600000</v>
      </c>
      <c r="E31" s="22">
        <v>1605</v>
      </c>
      <c r="F31" s="23">
        <v>1.01445940427933</v>
      </c>
    </row>
    <row r="32" spans="1:6" x14ac:dyDescent="0.2">
      <c r="A32" s="21" t="s">
        <v>308</v>
      </c>
      <c r="B32" s="21" t="s">
        <v>307</v>
      </c>
      <c r="C32" s="21" t="s">
        <v>309</v>
      </c>
      <c r="D32" s="24">
        <v>500000</v>
      </c>
      <c r="E32" s="22">
        <v>1085.5</v>
      </c>
      <c r="F32" s="23">
        <v>0.68610322949857305</v>
      </c>
    </row>
    <row r="33" spans="1:9" x14ac:dyDescent="0.2">
      <c r="A33" s="21" t="s">
        <v>336</v>
      </c>
      <c r="B33" s="21" t="s">
        <v>335</v>
      </c>
      <c r="C33" s="21" t="s">
        <v>102</v>
      </c>
      <c r="D33" s="24">
        <v>500000</v>
      </c>
      <c r="E33" s="22">
        <v>960.25</v>
      </c>
      <c r="F33" s="23">
        <v>0.60693747224873795</v>
      </c>
    </row>
    <row r="34" spans="1:9" x14ac:dyDescent="0.2">
      <c r="A34" s="20" t="s">
        <v>26</v>
      </c>
      <c r="B34" s="20"/>
      <c r="C34" s="20"/>
      <c r="D34" s="20"/>
      <c r="E34" s="25">
        <f>SUM(E7:E33)</f>
        <v>111816.17637100001</v>
      </c>
      <c r="F34" s="26">
        <f>SUM(F7:F33)</f>
        <v>70.674748704122663</v>
      </c>
      <c r="G34" s="14"/>
      <c r="H34" s="14"/>
      <c r="I34" s="14"/>
    </row>
    <row r="35" spans="1:9" x14ac:dyDescent="0.2">
      <c r="A35" s="21"/>
      <c r="B35" s="21"/>
      <c r="C35" s="21"/>
      <c r="D35" s="21"/>
      <c r="E35" s="22"/>
      <c r="F35" s="23"/>
    </row>
    <row r="36" spans="1:9" x14ac:dyDescent="0.2">
      <c r="A36" s="20" t="s">
        <v>314</v>
      </c>
      <c r="B36" s="21"/>
      <c r="C36" s="21"/>
      <c r="D36" s="21"/>
      <c r="E36" s="22"/>
      <c r="F36" s="23"/>
    </row>
    <row r="37" spans="1:9" x14ac:dyDescent="0.2">
      <c r="A37" s="21" t="s">
        <v>338</v>
      </c>
      <c r="B37" s="21" t="s">
        <v>337</v>
      </c>
      <c r="C37" s="21" t="s">
        <v>431</v>
      </c>
      <c r="D37" s="24">
        <v>1900000</v>
      </c>
      <c r="E37" s="22">
        <v>5921.54</v>
      </c>
      <c r="F37" s="23">
        <v>3.74278002543066</v>
      </c>
    </row>
    <row r="38" spans="1:9" x14ac:dyDescent="0.2">
      <c r="A38" s="21" t="s">
        <v>316</v>
      </c>
      <c r="B38" s="21" t="s">
        <v>315</v>
      </c>
      <c r="C38" s="21" t="s">
        <v>431</v>
      </c>
      <c r="D38" s="24">
        <v>2350000</v>
      </c>
      <c r="E38" s="22">
        <v>5718.2550000000001</v>
      </c>
      <c r="F38" s="23">
        <v>3.6142913151509601</v>
      </c>
    </row>
    <row r="39" spans="1:9" x14ac:dyDescent="0.2">
      <c r="A39" s="20" t="s">
        <v>26</v>
      </c>
      <c r="B39" s="20"/>
      <c r="C39" s="20"/>
      <c r="D39" s="20"/>
      <c r="E39" s="25">
        <f>SUM(E36:E38)</f>
        <v>11639.795</v>
      </c>
      <c r="F39" s="26">
        <f>SUM(F36:F38)</f>
        <v>7.3570713405816202</v>
      </c>
      <c r="G39" s="14"/>
      <c r="H39" s="14"/>
      <c r="I39" s="14"/>
    </row>
    <row r="40" spans="1:9" x14ac:dyDescent="0.2">
      <c r="A40" s="21"/>
      <c r="B40" s="21"/>
      <c r="C40" s="21"/>
      <c r="D40" s="21"/>
      <c r="E40" s="22"/>
      <c r="F40" s="23"/>
    </row>
    <row r="41" spans="1:9" x14ac:dyDescent="0.2">
      <c r="A41" s="20" t="s">
        <v>317</v>
      </c>
      <c r="B41" s="21"/>
      <c r="C41" s="21"/>
      <c r="D41" s="21"/>
      <c r="E41" s="22"/>
      <c r="F41" s="23"/>
    </row>
    <row r="42" spans="1:9" x14ac:dyDescent="0.2">
      <c r="A42" s="21" t="s">
        <v>340</v>
      </c>
      <c r="B42" s="21" t="s">
        <v>339</v>
      </c>
      <c r="C42" s="21" t="s">
        <v>341</v>
      </c>
      <c r="D42" s="24">
        <v>86900</v>
      </c>
      <c r="E42" s="22">
        <v>3425.5208109999999</v>
      </c>
      <c r="F42" s="23">
        <v>2.1651413092046701</v>
      </c>
    </row>
    <row r="43" spans="1:9" x14ac:dyDescent="0.2">
      <c r="A43" s="21" t="s">
        <v>343</v>
      </c>
      <c r="B43" s="21" t="s">
        <v>342</v>
      </c>
      <c r="C43" s="21" t="s">
        <v>344</v>
      </c>
      <c r="D43" s="24">
        <v>155000</v>
      </c>
      <c r="E43" s="22">
        <v>3351.2299910000002</v>
      </c>
      <c r="F43" s="23">
        <v>2.11818490982734</v>
      </c>
    </row>
    <row r="44" spans="1:9" x14ac:dyDescent="0.2">
      <c r="A44" s="21" t="s">
        <v>346</v>
      </c>
      <c r="B44" s="21" t="s">
        <v>345</v>
      </c>
      <c r="C44" s="21" t="s">
        <v>344</v>
      </c>
      <c r="D44" s="24">
        <v>187038</v>
      </c>
      <c r="E44" s="22">
        <v>2182.851451</v>
      </c>
      <c r="F44" s="23">
        <v>1.37969731003846</v>
      </c>
    </row>
    <row r="45" spans="1:9" x14ac:dyDescent="0.2">
      <c r="A45" s="21" t="s">
        <v>348</v>
      </c>
      <c r="B45" s="21" t="s">
        <v>347</v>
      </c>
      <c r="C45" s="21" t="s">
        <v>157</v>
      </c>
      <c r="D45" s="24">
        <v>2297307</v>
      </c>
      <c r="E45" s="22">
        <v>1735.409977</v>
      </c>
      <c r="F45" s="23">
        <v>1.09688658657185</v>
      </c>
    </row>
    <row r="46" spans="1:9" x14ac:dyDescent="0.2">
      <c r="A46" s="21" t="s">
        <v>350</v>
      </c>
      <c r="B46" s="21" t="s">
        <v>349</v>
      </c>
      <c r="C46" s="21" t="s">
        <v>344</v>
      </c>
      <c r="D46" s="24">
        <v>858000</v>
      </c>
      <c r="E46" s="22">
        <v>1520.18633</v>
      </c>
      <c r="F46" s="23">
        <v>0.96085191197842801</v>
      </c>
    </row>
    <row r="47" spans="1:9" x14ac:dyDescent="0.2">
      <c r="A47" s="21" t="s">
        <v>352</v>
      </c>
      <c r="B47" s="21" t="s">
        <v>351</v>
      </c>
      <c r="C47" s="21" t="s">
        <v>157</v>
      </c>
      <c r="D47" s="24">
        <v>65000</v>
      </c>
      <c r="E47" s="22">
        <v>1434.9754800000001</v>
      </c>
      <c r="F47" s="23">
        <v>0.90699337731853102</v>
      </c>
    </row>
    <row r="48" spans="1:9" x14ac:dyDescent="0.2">
      <c r="A48" s="21" t="s">
        <v>354</v>
      </c>
      <c r="B48" s="21" t="s">
        <v>353</v>
      </c>
      <c r="C48" s="21" t="s">
        <v>133</v>
      </c>
      <c r="D48" s="24">
        <v>4177000</v>
      </c>
      <c r="E48" s="22">
        <v>1375.7145889999999</v>
      </c>
      <c r="F48" s="23">
        <v>0.86953682393477905</v>
      </c>
    </row>
    <row r="49" spans="1:9" x14ac:dyDescent="0.2">
      <c r="A49" s="21" t="s">
        <v>319</v>
      </c>
      <c r="B49" s="21" t="s">
        <v>318</v>
      </c>
      <c r="C49" s="21" t="s">
        <v>166</v>
      </c>
      <c r="D49" s="24">
        <v>25300</v>
      </c>
      <c r="E49" s="22">
        <v>1357.8914130000001</v>
      </c>
      <c r="F49" s="23">
        <v>0.85827147283987204</v>
      </c>
    </row>
    <row r="50" spans="1:9" x14ac:dyDescent="0.2">
      <c r="A50" s="21" t="s">
        <v>356</v>
      </c>
      <c r="B50" s="21" t="s">
        <v>355</v>
      </c>
      <c r="C50" s="21" t="s">
        <v>119</v>
      </c>
      <c r="D50" s="24">
        <v>43300</v>
      </c>
      <c r="E50" s="22">
        <v>1314.21523</v>
      </c>
      <c r="F50" s="23">
        <v>0.83066542013745703</v>
      </c>
    </row>
    <row r="51" spans="1:9" x14ac:dyDescent="0.2">
      <c r="A51" s="21" t="s">
        <v>358</v>
      </c>
      <c r="B51" s="21" t="s">
        <v>357</v>
      </c>
      <c r="C51" s="21" t="s">
        <v>113</v>
      </c>
      <c r="D51" s="24">
        <v>12220</v>
      </c>
      <c r="E51" s="22">
        <v>1280.5841600000001</v>
      </c>
      <c r="F51" s="23">
        <v>0.80940850098638195</v>
      </c>
    </row>
    <row r="52" spans="1:9" x14ac:dyDescent="0.2">
      <c r="A52" s="21" t="s">
        <v>360</v>
      </c>
      <c r="B52" s="21" t="s">
        <v>359</v>
      </c>
      <c r="C52" s="21" t="s">
        <v>289</v>
      </c>
      <c r="D52" s="24">
        <v>1316500</v>
      </c>
      <c r="E52" s="22">
        <v>1238.220055</v>
      </c>
      <c r="F52" s="23">
        <v>0.78263176284237801</v>
      </c>
    </row>
    <row r="53" spans="1:9" x14ac:dyDescent="0.2">
      <c r="A53" s="21" t="s">
        <v>362</v>
      </c>
      <c r="B53" s="21" t="s">
        <v>361</v>
      </c>
      <c r="C53" s="21" t="s">
        <v>363</v>
      </c>
      <c r="D53" s="24">
        <v>1575983</v>
      </c>
      <c r="E53" s="22">
        <v>771.31906370000002</v>
      </c>
      <c r="F53" s="23">
        <v>0.48752141923388798</v>
      </c>
    </row>
    <row r="54" spans="1:9" x14ac:dyDescent="0.2">
      <c r="A54" s="21" t="s">
        <v>365</v>
      </c>
      <c r="B54" s="21" t="s">
        <v>364</v>
      </c>
      <c r="C54" s="21" t="s">
        <v>363</v>
      </c>
      <c r="D54" s="24">
        <v>244000</v>
      </c>
      <c r="E54" s="22">
        <v>604.61314359999994</v>
      </c>
      <c r="F54" s="23">
        <v>0.38215295294449098</v>
      </c>
    </row>
    <row r="55" spans="1:9" x14ac:dyDescent="0.2">
      <c r="A55" s="20" t="s">
        <v>26</v>
      </c>
      <c r="B55" s="20"/>
      <c r="C55" s="20"/>
      <c r="D55" s="20"/>
      <c r="E55" s="25">
        <f>SUM(E41:E54)</f>
        <v>21592.731694300001</v>
      </c>
      <c r="F55" s="26">
        <f>SUM(F41:F54)</f>
        <v>13.647943757858526</v>
      </c>
      <c r="G55" s="14"/>
      <c r="H55" s="14"/>
      <c r="I55" s="14"/>
    </row>
    <row r="56" spans="1:9" x14ac:dyDescent="0.2">
      <c r="A56" s="21"/>
      <c r="B56" s="21"/>
      <c r="C56" s="21"/>
      <c r="D56" s="21"/>
      <c r="E56" s="22"/>
      <c r="F56" s="23"/>
    </row>
    <row r="57" spans="1:9" x14ac:dyDescent="0.2">
      <c r="A57" s="20" t="s">
        <v>366</v>
      </c>
      <c r="B57" s="21"/>
      <c r="C57" s="21"/>
      <c r="D57" s="21"/>
      <c r="E57" s="22"/>
      <c r="F57" s="23"/>
    </row>
    <row r="58" spans="1:9" x14ac:dyDescent="0.2">
      <c r="A58" s="21" t="s">
        <v>368</v>
      </c>
      <c r="B58" s="21" t="s">
        <v>367</v>
      </c>
      <c r="C58" s="21" t="s">
        <v>369</v>
      </c>
      <c r="D58" s="24">
        <v>3408000</v>
      </c>
      <c r="E58" s="22">
        <v>2860.717357</v>
      </c>
      <c r="F58" s="23">
        <v>1.80815054566589</v>
      </c>
    </row>
    <row r="59" spans="1:9" x14ac:dyDescent="0.2">
      <c r="A59" s="20" t="s">
        <v>26</v>
      </c>
      <c r="B59" s="20"/>
      <c r="C59" s="20"/>
      <c r="D59" s="20"/>
      <c r="E59" s="25">
        <f>SUM(E58:E58)</f>
        <v>2860.717357</v>
      </c>
      <c r="F59" s="26">
        <f>SUM(F58:F58)</f>
        <v>1.80815054566589</v>
      </c>
      <c r="G59" s="14"/>
      <c r="H59" s="14"/>
      <c r="I59" s="14"/>
    </row>
    <row r="60" spans="1:9" x14ac:dyDescent="0.2">
      <c r="A60" s="21"/>
      <c r="B60" s="21"/>
      <c r="C60" s="21"/>
      <c r="D60" s="21"/>
      <c r="E60" s="22"/>
      <c r="F60" s="23"/>
    </row>
    <row r="61" spans="1:9" x14ac:dyDescent="0.2">
      <c r="A61" s="20" t="s">
        <v>27</v>
      </c>
      <c r="B61" s="20"/>
      <c r="C61" s="20"/>
      <c r="D61" s="20"/>
      <c r="E61" s="25">
        <f>E34+E39+E55+E59</f>
        <v>147909.4204223</v>
      </c>
      <c r="F61" s="26">
        <f>F34+F39+F55+F59</f>
        <v>93.487914348228713</v>
      </c>
      <c r="G61" s="14"/>
      <c r="H61" s="14"/>
      <c r="I61" s="14"/>
    </row>
    <row r="62" spans="1:9" x14ac:dyDescent="0.2">
      <c r="A62" s="20"/>
      <c r="B62" s="20"/>
      <c r="C62" s="20"/>
      <c r="D62" s="20"/>
      <c r="E62" s="25"/>
      <c r="F62" s="26"/>
      <c r="G62" s="14"/>
      <c r="H62" s="14"/>
      <c r="I62" s="14"/>
    </row>
    <row r="63" spans="1:9" x14ac:dyDescent="0.2">
      <c r="A63" s="20" t="s">
        <v>29</v>
      </c>
      <c r="B63" s="20"/>
      <c r="C63" s="20"/>
      <c r="D63" s="20"/>
      <c r="E63" s="25">
        <f>E65-(E34+E39+E55+E59)</f>
        <v>10302.923337299988</v>
      </c>
      <c r="F63" s="26">
        <f>F65-(F34+F39+F55+F59)</f>
        <v>6.5120856517712866</v>
      </c>
      <c r="G63" s="14"/>
      <c r="H63" s="14"/>
      <c r="I63" s="14"/>
    </row>
    <row r="64" spans="1:9" x14ac:dyDescent="0.2">
      <c r="A64" s="20"/>
      <c r="B64" s="20"/>
      <c r="C64" s="20"/>
      <c r="D64" s="20"/>
      <c r="E64" s="25"/>
      <c r="F64" s="26"/>
      <c r="G64" s="14"/>
      <c r="H64" s="14"/>
      <c r="I64" s="14"/>
    </row>
    <row r="65" spans="1:9" x14ac:dyDescent="0.2">
      <c r="A65" s="27" t="s">
        <v>28</v>
      </c>
      <c r="B65" s="27"/>
      <c r="C65" s="27"/>
      <c r="D65" s="27"/>
      <c r="E65" s="28">
        <v>158212.34375959999</v>
      </c>
      <c r="F65" s="29">
        <v>100</v>
      </c>
      <c r="G65" s="14"/>
      <c r="H65" s="14"/>
      <c r="I65" s="14"/>
    </row>
    <row r="67" spans="1:9" x14ac:dyDescent="0.2">
      <c r="A67" s="14" t="s">
        <v>32</v>
      </c>
    </row>
    <row r="68" spans="1:9" x14ac:dyDescent="0.2">
      <c r="A68" s="14" t="s">
        <v>33</v>
      </c>
    </row>
    <row r="69" spans="1:9" x14ac:dyDescent="0.2">
      <c r="A69" s="14" t="s">
        <v>34</v>
      </c>
      <c r="B69" s="14"/>
      <c r="C69" s="30" t="s">
        <v>36</v>
      </c>
      <c r="D69" s="14" t="s">
        <v>35</v>
      </c>
    </row>
    <row r="70" spans="1:9" x14ac:dyDescent="0.2">
      <c r="A70" s="7" t="s">
        <v>70</v>
      </c>
      <c r="C70" s="31">
        <v>89.385000000000005</v>
      </c>
      <c r="D70" s="31">
        <v>97.249099999999999</v>
      </c>
    </row>
    <row r="71" spans="1:9" x14ac:dyDescent="0.2">
      <c r="A71" s="7" t="s">
        <v>80</v>
      </c>
      <c r="C71" s="31">
        <v>19.789400000000001</v>
      </c>
      <c r="D71" s="31">
        <v>20.6495</v>
      </c>
    </row>
    <row r="72" spans="1:9" x14ac:dyDescent="0.2">
      <c r="A72" s="7" t="s">
        <v>71</v>
      </c>
      <c r="C72" s="31">
        <v>96.007199999999997</v>
      </c>
      <c r="D72" s="31">
        <v>104.9521</v>
      </c>
    </row>
    <row r="73" spans="1:9" x14ac:dyDescent="0.2">
      <c r="A73" s="7" t="s">
        <v>81</v>
      </c>
      <c r="C73" s="31">
        <v>21.9254</v>
      </c>
      <c r="D73" s="31">
        <v>23.033999999999999</v>
      </c>
    </row>
    <row r="75" spans="1:9" x14ac:dyDescent="0.2">
      <c r="A75" s="14" t="s">
        <v>38</v>
      </c>
    </row>
    <row r="76" spans="1:9" x14ac:dyDescent="0.2">
      <c r="A76" s="92" t="s">
        <v>61</v>
      </c>
      <c r="B76" s="93"/>
      <c r="C76" s="34" t="s">
        <v>62</v>
      </c>
    </row>
    <row r="77" spans="1:9" x14ac:dyDescent="0.2">
      <c r="A77" s="88" t="s">
        <v>80</v>
      </c>
      <c r="B77" s="89"/>
      <c r="C77" s="35">
        <v>0.9</v>
      </c>
    </row>
    <row r="78" spans="1:9" x14ac:dyDescent="0.2">
      <c r="A78" s="88" t="s">
        <v>81</v>
      </c>
      <c r="B78" s="89"/>
      <c r="C78" s="35">
        <v>0.95</v>
      </c>
    </row>
    <row r="79" spans="1:9" x14ac:dyDescent="0.2">
      <c r="A79" s="7" t="s">
        <v>63</v>
      </c>
    </row>
    <row r="80" spans="1:9" x14ac:dyDescent="0.2">
      <c r="A80" s="7" t="s">
        <v>37</v>
      </c>
    </row>
    <row r="82" spans="1:4" x14ac:dyDescent="0.2">
      <c r="A82" s="14" t="s">
        <v>271</v>
      </c>
      <c r="D82" s="49">
        <v>8.6199999999999999E-2</v>
      </c>
    </row>
    <row r="84" spans="1:4" x14ac:dyDescent="0.2">
      <c r="A84" s="97" t="s">
        <v>834</v>
      </c>
      <c r="B84" s="97"/>
      <c r="C84" s="97"/>
      <c r="D84" s="30" t="s">
        <v>39</v>
      </c>
    </row>
    <row r="85" spans="1:4" x14ac:dyDescent="0.2">
      <c r="A85" s="54"/>
      <c r="B85" s="54"/>
      <c r="C85" s="54"/>
      <c r="D85" s="30"/>
    </row>
    <row r="86" spans="1:4" x14ac:dyDescent="0.2">
      <c r="A86" s="14" t="s">
        <v>809</v>
      </c>
    </row>
    <row r="87" spans="1:4" x14ac:dyDescent="0.2">
      <c r="A87" s="50"/>
    </row>
    <row r="88" spans="1:4" x14ac:dyDescent="0.2">
      <c r="A88" s="51" t="s">
        <v>805</v>
      </c>
    </row>
    <row r="89" spans="1:4" x14ac:dyDescent="0.2">
      <c r="A89" s="52"/>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1" t="s">
        <v>812</v>
      </c>
    </row>
    <row r="102" spans="1:1" x14ac:dyDescent="0.2">
      <c r="A102" s="53"/>
    </row>
    <row r="103" spans="1:1" x14ac:dyDescent="0.2">
      <c r="A103" s="51" t="s">
        <v>1219</v>
      </c>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8" spans="1:1" x14ac:dyDescent="0.2">
      <c r="A118" s="14" t="s">
        <v>813</v>
      </c>
    </row>
    <row r="120" spans="1:1" x14ac:dyDescent="0.2">
      <c r="A120" s="51" t="s">
        <v>1220</v>
      </c>
    </row>
  </sheetData>
  <mergeCells count="5">
    <mergeCell ref="A1:F1"/>
    <mergeCell ref="A76:B76"/>
    <mergeCell ref="A77:B77"/>
    <mergeCell ref="A78:B78"/>
    <mergeCell ref="A84:C84"/>
  </mergeCells>
  <conditionalFormatting sqref="F2:F3 F223:F65536">
    <cfRule type="cellIs" dxfId="51" priority="2" stopIfTrue="1" operator="between">
      <formula>0.009</formula>
      <formula>-0.009</formula>
    </cfRule>
  </conditionalFormatting>
  <conditionalFormatting sqref="F5:F134">
    <cfRule type="cellIs" dxfId="50"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1"/>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3.5703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13</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138</v>
      </c>
      <c r="B7" s="21" t="s">
        <v>137</v>
      </c>
      <c r="C7" s="21" t="s">
        <v>139</v>
      </c>
      <c r="D7" s="24">
        <v>8244316</v>
      </c>
      <c r="E7" s="22">
        <v>8664.7761159999991</v>
      </c>
      <c r="F7" s="23">
        <v>8.9927262265951899</v>
      </c>
    </row>
    <row r="8" spans="1:6" x14ac:dyDescent="0.2">
      <c r="A8" s="21" t="s">
        <v>185</v>
      </c>
      <c r="B8" s="21" t="s">
        <v>184</v>
      </c>
      <c r="C8" s="21" t="s">
        <v>186</v>
      </c>
      <c r="D8" s="24">
        <v>1071994</v>
      </c>
      <c r="E8" s="22">
        <v>7511.4619579999999</v>
      </c>
      <c r="F8" s="23">
        <v>7.7957606804227204</v>
      </c>
    </row>
    <row r="9" spans="1:6" x14ac:dyDescent="0.2">
      <c r="A9" s="21" t="s">
        <v>99</v>
      </c>
      <c r="B9" s="21" t="s">
        <v>98</v>
      </c>
      <c r="C9" s="21" t="s">
        <v>95</v>
      </c>
      <c r="D9" s="24">
        <v>342450</v>
      </c>
      <c r="E9" s="22">
        <v>4369.6620000000003</v>
      </c>
      <c r="F9" s="23">
        <v>4.53504782382036</v>
      </c>
    </row>
    <row r="10" spans="1:6" x14ac:dyDescent="0.2">
      <c r="A10" s="21" t="s">
        <v>371</v>
      </c>
      <c r="B10" s="21" t="s">
        <v>370</v>
      </c>
      <c r="C10" s="21" t="s">
        <v>95</v>
      </c>
      <c r="D10" s="24">
        <v>883842</v>
      </c>
      <c r="E10" s="22">
        <v>4331.2677210000002</v>
      </c>
      <c r="F10" s="23">
        <v>4.4952003730504604</v>
      </c>
    </row>
    <row r="11" spans="1:6" x14ac:dyDescent="0.2">
      <c r="A11" s="21" t="s">
        <v>373</v>
      </c>
      <c r="B11" s="21" t="s">
        <v>372</v>
      </c>
      <c r="C11" s="21" t="s">
        <v>95</v>
      </c>
      <c r="D11" s="24">
        <v>716322</v>
      </c>
      <c r="E11" s="22">
        <v>3922.9374330000001</v>
      </c>
      <c r="F11" s="23">
        <v>4.0714153333850698</v>
      </c>
    </row>
    <row r="12" spans="1:6" x14ac:dyDescent="0.2">
      <c r="A12" s="21" t="s">
        <v>324</v>
      </c>
      <c r="B12" s="21" t="s">
        <v>323</v>
      </c>
      <c r="C12" s="21" t="s">
        <v>95</v>
      </c>
      <c r="D12" s="24">
        <v>109822</v>
      </c>
      <c r="E12" s="22">
        <v>3699.6286249999998</v>
      </c>
      <c r="F12" s="23">
        <v>3.8396545876431101</v>
      </c>
    </row>
    <row r="13" spans="1:6" x14ac:dyDescent="0.2">
      <c r="A13" s="21" t="s">
        <v>154</v>
      </c>
      <c r="B13" s="21" t="s">
        <v>153</v>
      </c>
      <c r="C13" s="21" t="s">
        <v>95</v>
      </c>
      <c r="D13" s="24">
        <v>301488</v>
      </c>
      <c r="E13" s="22">
        <v>3416.3112719999999</v>
      </c>
      <c r="F13" s="23">
        <v>3.5456140542624501</v>
      </c>
    </row>
    <row r="14" spans="1:6" x14ac:dyDescent="0.2">
      <c r="A14" s="21" t="s">
        <v>375</v>
      </c>
      <c r="B14" s="21" t="s">
        <v>374</v>
      </c>
      <c r="C14" s="21" t="s">
        <v>95</v>
      </c>
      <c r="D14" s="24">
        <v>155858</v>
      </c>
      <c r="E14" s="22">
        <v>3246.366282</v>
      </c>
      <c r="F14" s="23">
        <v>3.3692368751880299</v>
      </c>
    </row>
    <row r="15" spans="1:6" x14ac:dyDescent="0.2">
      <c r="A15" s="21" t="s">
        <v>377</v>
      </c>
      <c r="B15" s="21" t="s">
        <v>376</v>
      </c>
      <c r="C15" s="21" t="s">
        <v>139</v>
      </c>
      <c r="D15" s="24">
        <v>120667</v>
      </c>
      <c r="E15" s="22">
        <v>3197.1928320000002</v>
      </c>
      <c r="F15" s="23">
        <v>3.3182022763077899</v>
      </c>
    </row>
    <row r="16" spans="1:6" x14ac:dyDescent="0.2">
      <c r="A16" s="21" t="s">
        <v>379</v>
      </c>
      <c r="B16" s="21" t="s">
        <v>378</v>
      </c>
      <c r="C16" s="21" t="s">
        <v>95</v>
      </c>
      <c r="D16" s="24">
        <v>148150</v>
      </c>
      <c r="E16" s="22">
        <v>3145.8171000000002</v>
      </c>
      <c r="F16" s="23">
        <v>3.2648820420187801</v>
      </c>
    </row>
    <row r="17" spans="1:9" x14ac:dyDescent="0.2">
      <c r="A17" s="21" t="s">
        <v>381</v>
      </c>
      <c r="B17" s="21" t="s">
        <v>380</v>
      </c>
      <c r="C17" s="21" t="s">
        <v>95</v>
      </c>
      <c r="D17" s="24">
        <v>497001</v>
      </c>
      <c r="E17" s="22">
        <v>3102.0317420000001</v>
      </c>
      <c r="F17" s="23">
        <v>3.2194394671667399</v>
      </c>
    </row>
    <row r="18" spans="1:9" x14ac:dyDescent="0.2">
      <c r="A18" s="21" t="s">
        <v>383</v>
      </c>
      <c r="B18" s="21" t="s">
        <v>382</v>
      </c>
      <c r="C18" s="21" t="s">
        <v>95</v>
      </c>
      <c r="D18" s="24">
        <v>59135</v>
      </c>
      <c r="E18" s="22">
        <v>2947.4362379999998</v>
      </c>
      <c r="F18" s="23">
        <v>3.0589927314723999</v>
      </c>
    </row>
    <row r="19" spans="1:9" x14ac:dyDescent="0.2">
      <c r="A19" s="21" t="s">
        <v>165</v>
      </c>
      <c r="B19" s="21" t="s">
        <v>164</v>
      </c>
      <c r="C19" s="21" t="s">
        <v>166</v>
      </c>
      <c r="D19" s="24">
        <v>250691</v>
      </c>
      <c r="E19" s="22">
        <v>2635.6398290000002</v>
      </c>
      <c r="F19" s="23">
        <v>2.73539524816352</v>
      </c>
    </row>
    <row r="20" spans="1:9" x14ac:dyDescent="0.2">
      <c r="A20" s="21" t="s">
        <v>94</v>
      </c>
      <c r="B20" s="21" t="s">
        <v>93</v>
      </c>
      <c r="C20" s="21" t="s">
        <v>95</v>
      </c>
      <c r="D20" s="24">
        <v>182145</v>
      </c>
      <c r="E20" s="22">
        <v>2492.4721800000002</v>
      </c>
      <c r="F20" s="23">
        <v>2.5868088963956</v>
      </c>
    </row>
    <row r="21" spans="1:9" x14ac:dyDescent="0.2">
      <c r="A21" s="21" t="s">
        <v>188</v>
      </c>
      <c r="B21" s="21" t="s">
        <v>187</v>
      </c>
      <c r="C21" s="21" t="s">
        <v>189</v>
      </c>
      <c r="D21" s="24">
        <v>103578</v>
      </c>
      <c r="E21" s="22">
        <v>2430.1470359999998</v>
      </c>
      <c r="F21" s="23">
        <v>2.5221248296035901</v>
      </c>
    </row>
    <row r="22" spans="1:9" x14ac:dyDescent="0.2">
      <c r="A22" s="21" t="s">
        <v>385</v>
      </c>
      <c r="B22" s="21" t="s">
        <v>384</v>
      </c>
      <c r="C22" s="21" t="s">
        <v>95</v>
      </c>
      <c r="D22" s="24">
        <v>335464</v>
      </c>
      <c r="E22" s="22">
        <v>2278.8069519999999</v>
      </c>
      <c r="F22" s="23">
        <v>2.3650567271734699</v>
      </c>
    </row>
    <row r="23" spans="1:9" x14ac:dyDescent="0.2">
      <c r="A23" s="21" t="s">
        <v>118</v>
      </c>
      <c r="B23" s="21" t="s">
        <v>117</v>
      </c>
      <c r="C23" s="21" t="s">
        <v>119</v>
      </c>
      <c r="D23" s="24">
        <v>242266</v>
      </c>
      <c r="E23" s="22">
        <v>2215.2803039999999</v>
      </c>
      <c r="F23" s="23">
        <v>2.2991256810726499</v>
      </c>
    </row>
    <row r="24" spans="1:9" x14ac:dyDescent="0.2">
      <c r="A24" s="21" t="s">
        <v>387</v>
      </c>
      <c r="B24" s="21" t="s">
        <v>386</v>
      </c>
      <c r="C24" s="21" t="s">
        <v>139</v>
      </c>
      <c r="D24" s="24">
        <v>47601</v>
      </c>
      <c r="E24" s="22">
        <v>1944.1438430000001</v>
      </c>
      <c r="F24" s="23">
        <v>2.01772707005505</v>
      </c>
    </row>
    <row r="25" spans="1:9" x14ac:dyDescent="0.2">
      <c r="A25" s="21" t="s">
        <v>389</v>
      </c>
      <c r="B25" s="21" t="s">
        <v>388</v>
      </c>
      <c r="C25" s="21" t="s">
        <v>189</v>
      </c>
      <c r="D25" s="24">
        <v>1075255</v>
      </c>
      <c r="E25" s="22">
        <v>1677.935428</v>
      </c>
      <c r="F25" s="23">
        <v>1.7414430249439199</v>
      </c>
    </row>
    <row r="26" spans="1:9" x14ac:dyDescent="0.2">
      <c r="A26" s="21" t="s">
        <v>391</v>
      </c>
      <c r="B26" s="21" t="s">
        <v>390</v>
      </c>
      <c r="C26" s="21" t="s">
        <v>186</v>
      </c>
      <c r="D26" s="24">
        <v>180000</v>
      </c>
      <c r="E26" s="22">
        <v>1657.35</v>
      </c>
      <c r="F26" s="23">
        <v>1.72007846620829</v>
      </c>
    </row>
    <row r="27" spans="1:9" x14ac:dyDescent="0.2">
      <c r="A27" s="21" t="s">
        <v>393</v>
      </c>
      <c r="B27" s="21" t="s">
        <v>392</v>
      </c>
      <c r="C27" s="21" t="s">
        <v>139</v>
      </c>
      <c r="D27" s="24">
        <v>1171319</v>
      </c>
      <c r="E27" s="22">
        <v>1632.233027</v>
      </c>
      <c r="F27" s="23">
        <v>1.6940108495952499</v>
      </c>
    </row>
    <row r="28" spans="1:9" x14ac:dyDescent="0.2">
      <c r="A28" s="21" t="s">
        <v>395</v>
      </c>
      <c r="B28" s="21" t="s">
        <v>394</v>
      </c>
      <c r="C28" s="21" t="s">
        <v>95</v>
      </c>
      <c r="D28" s="24">
        <v>23996</v>
      </c>
      <c r="E28" s="22">
        <v>1478.2015919999999</v>
      </c>
      <c r="F28" s="23">
        <v>1.53414953215315</v>
      </c>
    </row>
    <row r="29" spans="1:9" x14ac:dyDescent="0.2">
      <c r="A29" s="21" t="s">
        <v>397</v>
      </c>
      <c r="B29" s="21" t="s">
        <v>396</v>
      </c>
      <c r="C29" s="21" t="s">
        <v>344</v>
      </c>
      <c r="D29" s="24">
        <v>93840</v>
      </c>
      <c r="E29" s="22">
        <v>703.00235999999995</v>
      </c>
      <c r="F29" s="23">
        <v>0.72961005287332803</v>
      </c>
    </row>
    <row r="30" spans="1:9" x14ac:dyDescent="0.2">
      <c r="A30" s="21" t="s">
        <v>399</v>
      </c>
      <c r="B30" s="21" t="s">
        <v>398</v>
      </c>
      <c r="C30" s="21" t="s">
        <v>189</v>
      </c>
      <c r="D30" s="24">
        <v>624353</v>
      </c>
      <c r="E30" s="22">
        <v>436.73492349999998</v>
      </c>
      <c r="F30" s="23">
        <v>0.453264752377878</v>
      </c>
    </row>
    <row r="31" spans="1:9" x14ac:dyDescent="0.2">
      <c r="A31" s="21" t="s">
        <v>401</v>
      </c>
      <c r="B31" s="21" t="s">
        <v>400</v>
      </c>
      <c r="C31" s="21" t="s">
        <v>95</v>
      </c>
      <c r="D31" s="24">
        <v>63629</v>
      </c>
      <c r="E31" s="22">
        <v>48.071709499999997</v>
      </c>
      <c r="F31" s="23">
        <v>4.9891158985591898E-2</v>
      </c>
    </row>
    <row r="32" spans="1:9" x14ac:dyDescent="0.2">
      <c r="A32" s="20" t="s">
        <v>26</v>
      </c>
      <c r="B32" s="20"/>
      <c r="C32" s="20"/>
      <c r="D32" s="20"/>
      <c r="E32" s="25">
        <f>SUM(E7:E31)</f>
        <v>73184.908502999999</v>
      </c>
      <c r="F32" s="26">
        <f>SUM(F7:F31)</f>
        <v>75.954858760934371</v>
      </c>
      <c r="G32" s="14"/>
      <c r="H32" s="14"/>
      <c r="I32" s="14"/>
    </row>
    <row r="33" spans="1:9" x14ac:dyDescent="0.2">
      <c r="A33" s="21"/>
      <c r="B33" s="21"/>
      <c r="C33" s="21"/>
      <c r="D33" s="21"/>
      <c r="E33" s="22"/>
      <c r="F33" s="23"/>
    </row>
    <row r="34" spans="1:9" x14ac:dyDescent="0.2">
      <c r="A34" s="20" t="s">
        <v>317</v>
      </c>
      <c r="B34" s="21"/>
      <c r="C34" s="21"/>
      <c r="D34" s="21"/>
      <c r="E34" s="22"/>
      <c r="F34" s="23"/>
    </row>
    <row r="35" spans="1:9" x14ac:dyDescent="0.2">
      <c r="A35" s="21" t="s">
        <v>319</v>
      </c>
      <c r="B35" s="21" t="s">
        <v>318</v>
      </c>
      <c r="C35" s="21" t="s">
        <v>166</v>
      </c>
      <c r="D35" s="24">
        <v>62010</v>
      </c>
      <c r="E35" s="22">
        <v>3328.1757520000001</v>
      </c>
      <c r="F35" s="23">
        <v>3.4541427234873701</v>
      </c>
    </row>
    <row r="36" spans="1:9" x14ac:dyDescent="0.2">
      <c r="A36" s="21" t="s">
        <v>403</v>
      </c>
      <c r="B36" s="21" t="s">
        <v>402</v>
      </c>
      <c r="C36" s="21" t="s">
        <v>139</v>
      </c>
      <c r="D36" s="24">
        <v>14487</v>
      </c>
      <c r="E36" s="22">
        <v>1605.131936</v>
      </c>
      <c r="F36" s="23">
        <v>1.66588401878712</v>
      </c>
    </row>
    <row r="37" spans="1:9" x14ac:dyDescent="0.2">
      <c r="A37" s="21" t="s">
        <v>405</v>
      </c>
      <c r="B37" s="21" t="s">
        <v>404</v>
      </c>
      <c r="C37" s="21" t="s">
        <v>166</v>
      </c>
      <c r="D37" s="24">
        <v>94899</v>
      </c>
      <c r="E37" s="22">
        <v>1417.3298219999999</v>
      </c>
      <c r="F37" s="23">
        <v>1.47097384761036</v>
      </c>
    </row>
    <row r="38" spans="1:9" x14ac:dyDescent="0.2">
      <c r="A38" s="21" t="s">
        <v>407</v>
      </c>
      <c r="B38" s="21" t="s">
        <v>406</v>
      </c>
      <c r="C38" s="21" t="s">
        <v>95</v>
      </c>
      <c r="D38" s="24">
        <v>4715</v>
      </c>
      <c r="E38" s="22">
        <v>1182.563404</v>
      </c>
      <c r="F38" s="23">
        <v>1.2273218367552901</v>
      </c>
    </row>
    <row r="39" spans="1:9" x14ac:dyDescent="0.2">
      <c r="A39" s="21" t="s">
        <v>409</v>
      </c>
      <c r="B39" s="21" t="s">
        <v>408</v>
      </c>
      <c r="C39" s="21" t="s">
        <v>95</v>
      </c>
      <c r="D39" s="24">
        <v>3698</v>
      </c>
      <c r="E39" s="22">
        <v>1040.906626</v>
      </c>
      <c r="F39" s="23">
        <v>1.08030354042063</v>
      </c>
    </row>
    <row r="40" spans="1:9" x14ac:dyDescent="0.2">
      <c r="A40" s="21" t="s">
        <v>411</v>
      </c>
      <c r="B40" s="21" t="s">
        <v>410</v>
      </c>
      <c r="C40" s="21" t="s">
        <v>344</v>
      </c>
      <c r="D40" s="24">
        <v>6859</v>
      </c>
      <c r="E40" s="22">
        <v>975.12262199999998</v>
      </c>
      <c r="F40" s="23">
        <v>1.01202970043429</v>
      </c>
    </row>
    <row r="41" spans="1:9" x14ac:dyDescent="0.2">
      <c r="A41" s="21" t="s">
        <v>413</v>
      </c>
      <c r="B41" s="21" t="s">
        <v>412</v>
      </c>
      <c r="C41" s="21" t="s">
        <v>95</v>
      </c>
      <c r="D41" s="24">
        <v>9392</v>
      </c>
      <c r="E41" s="22">
        <v>970.16749400000003</v>
      </c>
      <c r="F41" s="23">
        <v>1.0068870275105799</v>
      </c>
    </row>
    <row r="42" spans="1:9" x14ac:dyDescent="0.2">
      <c r="A42" s="21" t="s">
        <v>415</v>
      </c>
      <c r="B42" s="21" t="s">
        <v>414</v>
      </c>
      <c r="C42" s="21" t="s">
        <v>139</v>
      </c>
      <c r="D42" s="24">
        <v>111883</v>
      </c>
      <c r="E42" s="22">
        <v>952.90618189999998</v>
      </c>
      <c r="F42" s="23">
        <v>0.98897239798651704</v>
      </c>
    </row>
    <row r="43" spans="1:9" x14ac:dyDescent="0.2">
      <c r="A43" s="21" t="s">
        <v>343</v>
      </c>
      <c r="B43" s="21" t="s">
        <v>342</v>
      </c>
      <c r="C43" s="21" t="s">
        <v>344</v>
      </c>
      <c r="D43" s="24">
        <v>37000</v>
      </c>
      <c r="E43" s="22">
        <v>799.97103019999997</v>
      </c>
      <c r="F43" s="23">
        <v>0.83024885669139603</v>
      </c>
    </row>
    <row r="44" spans="1:9" x14ac:dyDescent="0.2">
      <c r="A44" s="21" t="s">
        <v>417</v>
      </c>
      <c r="B44" s="21" t="s">
        <v>416</v>
      </c>
      <c r="C44" s="21" t="s">
        <v>95</v>
      </c>
      <c r="D44" s="24">
        <v>25217</v>
      </c>
      <c r="E44" s="22">
        <v>775.91904590000001</v>
      </c>
      <c r="F44" s="23">
        <v>0.80528653716684795</v>
      </c>
    </row>
    <row r="45" spans="1:9" x14ac:dyDescent="0.2">
      <c r="A45" s="21" t="s">
        <v>419</v>
      </c>
      <c r="B45" s="21" t="s">
        <v>418</v>
      </c>
      <c r="C45" s="21" t="s">
        <v>95</v>
      </c>
      <c r="D45" s="24">
        <v>7250</v>
      </c>
      <c r="E45" s="22">
        <v>362.0189618</v>
      </c>
      <c r="F45" s="23">
        <v>0.37572089211769599</v>
      </c>
    </row>
    <row r="46" spans="1:9" x14ac:dyDescent="0.2">
      <c r="A46" s="21" t="s">
        <v>421</v>
      </c>
      <c r="B46" s="21" t="s">
        <v>420</v>
      </c>
      <c r="C46" s="21" t="s">
        <v>422</v>
      </c>
      <c r="D46" s="24">
        <v>1273</v>
      </c>
      <c r="E46" s="22">
        <v>345.88852750000001</v>
      </c>
      <c r="F46" s="23">
        <v>0.35897994259585803</v>
      </c>
    </row>
    <row r="47" spans="1:9" x14ac:dyDescent="0.2">
      <c r="A47" s="21" t="s">
        <v>424</v>
      </c>
      <c r="B47" s="21" t="s">
        <v>423</v>
      </c>
      <c r="C47" s="21" t="s">
        <v>344</v>
      </c>
      <c r="D47" s="24">
        <v>1149</v>
      </c>
      <c r="E47" s="22">
        <v>301.9080343</v>
      </c>
      <c r="F47" s="23">
        <v>0.31333484693921299</v>
      </c>
    </row>
    <row r="48" spans="1:9" x14ac:dyDescent="0.2">
      <c r="A48" s="20" t="s">
        <v>26</v>
      </c>
      <c r="B48" s="20"/>
      <c r="C48" s="20"/>
      <c r="D48" s="20"/>
      <c r="E48" s="25">
        <f>SUM(E34:E47)</f>
        <v>14058.0094376</v>
      </c>
      <c r="F48" s="26">
        <f>SUM(F34:F47)</f>
        <v>14.59008616850317</v>
      </c>
      <c r="G48" s="14"/>
      <c r="H48" s="14"/>
      <c r="I48" s="14"/>
    </row>
    <row r="49" spans="1:9" x14ac:dyDescent="0.2">
      <c r="A49" s="21"/>
      <c r="B49" s="21"/>
      <c r="C49" s="21"/>
      <c r="D49" s="21"/>
      <c r="E49" s="22"/>
      <c r="F49" s="23"/>
    </row>
    <row r="50" spans="1:9" x14ac:dyDescent="0.2">
      <c r="A50" s="20" t="s">
        <v>366</v>
      </c>
      <c r="B50" s="21"/>
      <c r="C50" s="21"/>
      <c r="D50" s="21"/>
      <c r="E50" s="22"/>
      <c r="F50" s="23"/>
    </row>
    <row r="51" spans="1:9" x14ac:dyDescent="0.2">
      <c r="A51" s="21" t="s">
        <v>426</v>
      </c>
      <c r="B51" s="21" t="s">
        <v>425</v>
      </c>
      <c r="C51" s="21" t="s">
        <v>369</v>
      </c>
      <c r="D51" s="24">
        <v>175810.12400000001</v>
      </c>
      <c r="E51" s="22">
        <v>7127.8687159999999</v>
      </c>
      <c r="F51" s="23">
        <v>7.3976489506449203</v>
      </c>
    </row>
    <row r="52" spans="1:9" x14ac:dyDescent="0.2">
      <c r="A52" s="20" t="s">
        <v>26</v>
      </c>
      <c r="B52" s="20"/>
      <c r="C52" s="20"/>
      <c r="D52" s="20"/>
      <c r="E52" s="25">
        <f>SUM(E51:E51)</f>
        <v>7127.8687159999999</v>
      </c>
      <c r="F52" s="26">
        <f>SUM(F51:F51)</f>
        <v>7.3976489506449203</v>
      </c>
      <c r="G52" s="14"/>
      <c r="H52" s="14"/>
      <c r="I52" s="14"/>
    </row>
    <row r="53" spans="1:9" x14ac:dyDescent="0.2">
      <c r="A53" s="21"/>
      <c r="B53" s="21"/>
      <c r="C53" s="21"/>
      <c r="D53" s="21"/>
      <c r="E53" s="22"/>
      <c r="F53" s="23"/>
    </row>
    <row r="54" spans="1:9" x14ac:dyDescent="0.2">
      <c r="A54" s="20" t="s">
        <v>27</v>
      </c>
      <c r="B54" s="20"/>
      <c r="C54" s="20"/>
      <c r="D54" s="20"/>
      <c r="E54" s="25">
        <f>E32+E48+E52</f>
        <v>94370.786656600001</v>
      </c>
      <c r="F54" s="26">
        <f>F32+F48+F52</f>
        <v>97.94259388008247</v>
      </c>
      <c r="G54" s="14"/>
      <c r="H54" s="14"/>
      <c r="I54" s="14"/>
    </row>
    <row r="55" spans="1:9" x14ac:dyDescent="0.2">
      <c r="A55" s="20"/>
      <c r="B55" s="20"/>
      <c r="C55" s="20"/>
      <c r="D55" s="20"/>
      <c r="E55" s="25"/>
      <c r="F55" s="26"/>
      <c r="G55" s="14"/>
      <c r="H55" s="14"/>
      <c r="I55" s="14"/>
    </row>
    <row r="56" spans="1:9" x14ac:dyDescent="0.2">
      <c r="A56" s="20" t="s">
        <v>29</v>
      </c>
      <c r="B56" s="20"/>
      <c r="C56" s="20"/>
      <c r="D56" s="20"/>
      <c r="E56" s="25">
        <f>E58-(E32+E48+E52)</f>
        <v>1982.3758624000038</v>
      </c>
      <c r="F56" s="26">
        <f>F58-(F32+F48+F52)</f>
        <v>2.0574061199175304</v>
      </c>
      <c r="G56" s="14"/>
      <c r="H56" s="14"/>
      <c r="I56" s="14"/>
    </row>
    <row r="57" spans="1:9" x14ac:dyDescent="0.2">
      <c r="A57" s="20"/>
      <c r="B57" s="20"/>
      <c r="C57" s="20"/>
      <c r="D57" s="20"/>
      <c r="E57" s="25"/>
      <c r="F57" s="26"/>
      <c r="G57" s="14"/>
      <c r="H57" s="14"/>
      <c r="I57" s="14"/>
    </row>
    <row r="58" spans="1:9" x14ac:dyDescent="0.2">
      <c r="A58" s="27" t="s">
        <v>28</v>
      </c>
      <c r="B58" s="27"/>
      <c r="C58" s="27"/>
      <c r="D58" s="27"/>
      <c r="E58" s="28">
        <v>96353.162519000005</v>
      </c>
      <c r="F58" s="29">
        <v>100</v>
      </c>
      <c r="G58" s="14"/>
      <c r="H58" s="14"/>
      <c r="I58" s="14"/>
    </row>
    <row r="60" spans="1:9" x14ac:dyDescent="0.2">
      <c r="A60" s="14" t="s">
        <v>32</v>
      </c>
    </row>
    <row r="61" spans="1:9" x14ac:dyDescent="0.2">
      <c r="A61" s="14" t="s">
        <v>33</v>
      </c>
    </row>
    <row r="62" spans="1:9" x14ac:dyDescent="0.2">
      <c r="A62" s="14" t="s">
        <v>34</v>
      </c>
      <c r="B62" s="14"/>
      <c r="C62" s="30" t="s">
        <v>36</v>
      </c>
      <c r="D62" s="14" t="s">
        <v>35</v>
      </c>
    </row>
    <row r="63" spans="1:9" x14ac:dyDescent="0.2">
      <c r="A63" s="7" t="s">
        <v>70</v>
      </c>
      <c r="C63" s="31">
        <v>290.0326</v>
      </c>
      <c r="D63" s="31">
        <v>358.36610000000002</v>
      </c>
    </row>
    <row r="64" spans="1:9" x14ac:dyDescent="0.2">
      <c r="A64" s="7" t="s">
        <v>80</v>
      </c>
      <c r="C64" s="31">
        <v>32.445500000000003</v>
      </c>
      <c r="D64" s="31">
        <v>40.0899</v>
      </c>
    </row>
    <row r="65" spans="1:4" x14ac:dyDescent="0.2">
      <c r="A65" s="7" t="s">
        <v>71</v>
      </c>
      <c r="C65" s="31">
        <v>311.96780000000001</v>
      </c>
      <c r="D65" s="31">
        <v>387.72359999999998</v>
      </c>
    </row>
    <row r="66" spans="1:4" x14ac:dyDescent="0.2">
      <c r="A66" s="7" t="s">
        <v>81</v>
      </c>
      <c r="C66" s="31">
        <v>35.580300000000001</v>
      </c>
      <c r="D66" s="31">
        <v>44.2164</v>
      </c>
    </row>
    <row r="68" spans="1:4" x14ac:dyDescent="0.2">
      <c r="A68" s="7" t="s">
        <v>37</v>
      </c>
    </row>
    <row r="70" spans="1:4" x14ac:dyDescent="0.2">
      <c r="A70" s="14" t="s">
        <v>38</v>
      </c>
      <c r="D70" s="30" t="s">
        <v>39</v>
      </c>
    </row>
    <row r="72" spans="1:4" x14ac:dyDescent="0.2">
      <c r="A72" s="14" t="s">
        <v>271</v>
      </c>
      <c r="D72" s="49">
        <v>0.3231</v>
      </c>
    </row>
    <row r="74" spans="1:4" x14ac:dyDescent="0.2">
      <c r="A74" s="97" t="s">
        <v>834</v>
      </c>
      <c r="B74" s="97"/>
      <c r="C74" s="97"/>
      <c r="D74" s="30" t="s">
        <v>39</v>
      </c>
    </row>
    <row r="75" spans="1:4" x14ac:dyDescent="0.2">
      <c r="A75" s="54"/>
      <c r="B75" s="54"/>
      <c r="C75" s="54"/>
      <c r="D75" s="30"/>
    </row>
    <row r="76" spans="1:4" x14ac:dyDescent="0.2">
      <c r="A76" s="81" t="s">
        <v>1211</v>
      </c>
      <c r="B76" s="54"/>
      <c r="C76" s="54"/>
      <c r="D76" s="30"/>
    </row>
    <row r="77" spans="1:4" x14ac:dyDescent="0.2">
      <c r="A77" s="54"/>
      <c r="B77" s="54"/>
      <c r="C77" s="54"/>
      <c r="D77" s="30"/>
    </row>
    <row r="78" spans="1:4" x14ac:dyDescent="0.2">
      <c r="A78" s="82" t="s">
        <v>1207</v>
      </c>
      <c r="B78" s="82" t="s">
        <v>1208</v>
      </c>
      <c r="C78" s="82" t="s">
        <v>1209</v>
      </c>
      <c r="D78" s="83" t="s">
        <v>3</v>
      </c>
    </row>
    <row r="79" spans="1:4" x14ac:dyDescent="0.2">
      <c r="A79" s="84" t="s">
        <v>377</v>
      </c>
      <c r="B79" s="85">
        <v>40000</v>
      </c>
      <c r="C79" s="86">
        <v>1059.8399999999999</v>
      </c>
      <c r="D79" s="87">
        <f>C79/E58</f>
        <v>1.099953517136512E-2</v>
      </c>
    </row>
    <row r="80" spans="1:4" x14ac:dyDescent="0.2">
      <c r="A80" s="54"/>
      <c r="B80" s="54"/>
      <c r="C80" s="54"/>
      <c r="D80" s="30"/>
    </row>
    <row r="81" spans="1:1" x14ac:dyDescent="0.2">
      <c r="A81" s="14" t="s">
        <v>814</v>
      </c>
    </row>
    <row r="82" spans="1:1" x14ac:dyDescent="0.2">
      <c r="A82" s="14"/>
    </row>
    <row r="83" spans="1:1" x14ac:dyDescent="0.2">
      <c r="A83" s="51" t="s">
        <v>805</v>
      </c>
    </row>
    <row r="84" spans="1:1" x14ac:dyDescent="0.2">
      <c r="A84" s="52"/>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1" t="s">
        <v>815</v>
      </c>
    </row>
    <row r="98" spans="1:1" x14ac:dyDescent="0.2">
      <c r="A98" s="53"/>
    </row>
    <row r="99" spans="1:1" x14ac:dyDescent="0.2">
      <c r="A99" s="51" t="s">
        <v>806</v>
      </c>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sheetData>
  <mergeCells count="2">
    <mergeCell ref="A1:F1"/>
    <mergeCell ref="A74:C74"/>
  </mergeCells>
  <conditionalFormatting sqref="F2:F3 F214:F65541">
    <cfRule type="cellIs" dxfId="49" priority="2" stopIfTrue="1" operator="between">
      <formula>0.009</formula>
      <formula>-0.009</formula>
    </cfRule>
  </conditionalFormatting>
  <conditionalFormatting sqref="F5:F113">
    <cfRule type="cellIs" dxfId="4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7"/>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25.5703125" style="7" bestFit="1" customWidth="1"/>
    <col min="4" max="4" width="15" style="7" bestFit="1" customWidth="1"/>
    <col min="5" max="5" width="22.85546875" style="10" customWidth="1"/>
    <col min="6" max="6" width="13.5703125" style="11" bestFit="1" customWidth="1"/>
    <col min="7" max="16384" width="9.140625" style="7"/>
  </cols>
  <sheetData>
    <row r="1" spans="1:7" s="1" customFormat="1" ht="15" customHeight="1" x14ac:dyDescent="0.2">
      <c r="A1" s="90" t="s">
        <v>14</v>
      </c>
      <c r="B1" s="91"/>
      <c r="C1" s="91"/>
      <c r="D1" s="91"/>
      <c r="E1" s="91"/>
      <c r="F1" s="91"/>
      <c r="G1" s="91"/>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5" t="s">
        <v>6</v>
      </c>
      <c r="F4" s="12" t="s">
        <v>3</v>
      </c>
      <c r="G4" s="56" t="s">
        <v>5</v>
      </c>
    </row>
    <row r="5" spans="1:7" x14ac:dyDescent="0.2">
      <c r="A5" s="16" t="s">
        <v>84</v>
      </c>
      <c r="B5" s="17"/>
      <c r="C5" s="17"/>
      <c r="D5" s="17"/>
      <c r="E5" s="18"/>
      <c r="F5" s="19"/>
      <c r="G5" s="39"/>
    </row>
    <row r="6" spans="1:7" x14ac:dyDescent="0.2">
      <c r="A6" s="20" t="s">
        <v>41</v>
      </c>
      <c r="B6" s="21"/>
      <c r="C6" s="21"/>
      <c r="D6" s="21"/>
      <c r="E6" s="22"/>
      <c r="F6" s="23"/>
      <c r="G6" s="39"/>
    </row>
    <row r="7" spans="1:7" x14ac:dyDescent="0.2">
      <c r="A7" s="21" t="s">
        <v>428</v>
      </c>
      <c r="B7" s="21" t="s">
        <v>427</v>
      </c>
      <c r="C7" s="21" t="s">
        <v>87</v>
      </c>
      <c r="D7" s="24">
        <v>48064081</v>
      </c>
      <c r="E7" s="22">
        <v>44579.435129999998</v>
      </c>
      <c r="F7" s="23">
        <v>4.6035940174556202</v>
      </c>
      <c r="G7" s="43"/>
    </row>
    <row r="8" spans="1:7" x14ac:dyDescent="0.2">
      <c r="A8" s="21" t="s">
        <v>430</v>
      </c>
      <c r="B8" s="21" t="s">
        <v>429</v>
      </c>
      <c r="C8" s="21" t="s">
        <v>431</v>
      </c>
      <c r="D8" s="24">
        <v>5893691</v>
      </c>
      <c r="E8" s="22">
        <v>36272.721259999998</v>
      </c>
      <c r="F8" s="23">
        <v>3.74578282794341</v>
      </c>
      <c r="G8" s="43"/>
    </row>
    <row r="9" spans="1:7" x14ac:dyDescent="0.2">
      <c r="A9" s="21" t="s">
        <v>433</v>
      </c>
      <c r="B9" s="21" t="s">
        <v>432</v>
      </c>
      <c r="C9" s="21" t="s">
        <v>157</v>
      </c>
      <c r="D9" s="24">
        <v>11013469</v>
      </c>
      <c r="E9" s="22">
        <v>31795.884999999998</v>
      </c>
      <c r="F9" s="23">
        <v>3.2834724248715901</v>
      </c>
      <c r="G9" s="43"/>
    </row>
    <row r="10" spans="1:7" x14ac:dyDescent="0.2">
      <c r="A10" s="21" t="s">
        <v>435</v>
      </c>
      <c r="B10" s="21" t="s">
        <v>434</v>
      </c>
      <c r="C10" s="21" t="s">
        <v>422</v>
      </c>
      <c r="D10" s="24">
        <v>1387967</v>
      </c>
      <c r="E10" s="22">
        <v>27575.434369999999</v>
      </c>
      <c r="F10" s="23">
        <v>2.8476382512312899</v>
      </c>
      <c r="G10" s="43"/>
    </row>
    <row r="11" spans="1:7" x14ac:dyDescent="0.2">
      <c r="A11" s="21" t="s">
        <v>144</v>
      </c>
      <c r="B11" s="21" t="s">
        <v>143</v>
      </c>
      <c r="C11" s="21" t="s">
        <v>145</v>
      </c>
      <c r="D11" s="24">
        <v>6413765</v>
      </c>
      <c r="E11" s="22">
        <v>23256.311890000001</v>
      </c>
      <c r="F11" s="23">
        <v>2.4016145106521898</v>
      </c>
      <c r="G11" s="43"/>
    </row>
    <row r="12" spans="1:7" x14ac:dyDescent="0.2">
      <c r="A12" s="21" t="s">
        <v>437</v>
      </c>
      <c r="B12" s="21" t="s">
        <v>436</v>
      </c>
      <c r="C12" s="21" t="s">
        <v>95</v>
      </c>
      <c r="D12" s="24">
        <v>1872610</v>
      </c>
      <c r="E12" s="22">
        <v>22799.963059999998</v>
      </c>
      <c r="F12" s="23">
        <v>2.3544886388789301</v>
      </c>
      <c r="G12" s="43"/>
    </row>
    <row r="13" spans="1:7" x14ac:dyDescent="0.2">
      <c r="A13" s="21" t="s">
        <v>439</v>
      </c>
      <c r="B13" s="21" t="s">
        <v>438</v>
      </c>
      <c r="C13" s="21" t="s">
        <v>87</v>
      </c>
      <c r="D13" s="24">
        <v>15898917</v>
      </c>
      <c r="E13" s="22">
        <v>22751.35023</v>
      </c>
      <c r="F13" s="23">
        <v>2.3494685274148202</v>
      </c>
      <c r="G13" s="43"/>
    </row>
    <row r="14" spans="1:7" x14ac:dyDescent="0.2">
      <c r="A14" s="21" t="s">
        <v>441</v>
      </c>
      <c r="B14" s="21" t="s">
        <v>440</v>
      </c>
      <c r="C14" s="21" t="s">
        <v>442</v>
      </c>
      <c r="D14" s="24">
        <v>954140</v>
      </c>
      <c r="E14" s="22">
        <v>22240.04926</v>
      </c>
      <c r="F14" s="23">
        <v>2.29666790130219</v>
      </c>
      <c r="G14" s="43"/>
    </row>
    <row r="15" spans="1:7" x14ac:dyDescent="0.2">
      <c r="A15" s="21" t="s">
        <v>444</v>
      </c>
      <c r="B15" s="21" t="s">
        <v>443</v>
      </c>
      <c r="C15" s="21" t="s">
        <v>108</v>
      </c>
      <c r="D15" s="24">
        <v>1588976</v>
      </c>
      <c r="E15" s="22">
        <v>22217.856919999998</v>
      </c>
      <c r="F15" s="23">
        <v>2.2943761602031998</v>
      </c>
      <c r="G15" s="43"/>
    </row>
    <row r="16" spans="1:7" x14ac:dyDescent="0.2">
      <c r="A16" s="21" t="s">
        <v>89</v>
      </c>
      <c r="B16" s="21" t="s">
        <v>88</v>
      </c>
      <c r="C16" s="21" t="s">
        <v>87</v>
      </c>
      <c r="D16" s="24">
        <v>2259945</v>
      </c>
      <c r="E16" s="22">
        <v>20686.406559999999</v>
      </c>
      <c r="F16" s="23">
        <v>2.1362275498682601</v>
      </c>
      <c r="G16" s="43"/>
    </row>
    <row r="17" spans="1:7" x14ac:dyDescent="0.2">
      <c r="A17" s="21" t="s">
        <v>446</v>
      </c>
      <c r="B17" s="21" t="s">
        <v>445</v>
      </c>
      <c r="C17" s="21" t="s">
        <v>102</v>
      </c>
      <c r="D17" s="24">
        <v>1812883</v>
      </c>
      <c r="E17" s="22">
        <v>19433.19932</v>
      </c>
      <c r="F17" s="23">
        <v>2.0068123310376</v>
      </c>
      <c r="G17" s="43"/>
    </row>
    <row r="18" spans="1:7" x14ac:dyDescent="0.2">
      <c r="A18" s="21" t="s">
        <v>448</v>
      </c>
      <c r="B18" s="21" t="s">
        <v>447</v>
      </c>
      <c r="C18" s="21" t="s">
        <v>363</v>
      </c>
      <c r="D18" s="24">
        <v>2748613</v>
      </c>
      <c r="E18" s="22">
        <v>16996.048490000001</v>
      </c>
      <c r="F18" s="23">
        <v>1.75513455746539</v>
      </c>
      <c r="G18" s="43"/>
    </row>
    <row r="19" spans="1:7" x14ac:dyDescent="0.2">
      <c r="A19" s="21" t="s">
        <v>450</v>
      </c>
      <c r="B19" s="21" t="s">
        <v>449</v>
      </c>
      <c r="C19" s="21" t="s">
        <v>130</v>
      </c>
      <c r="D19" s="24">
        <v>2860279</v>
      </c>
      <c r="E19" s="22">
        <v>16879.936519999999</v>
      </c>
      <c r="F19" s="23">
        <v>1.7431439979419601</v>
      </c>
      <c r="G19" s="43"/>
    </row>
    <row r="20" spans="1:7" x14ac:dyDescent="0.2">
      <c r="A20" s="21" t="s">
        <v>452</v>
      </c>
      <c r="B20" s="21" t="s">
        <v>451</v>
      </c>
      <c r="C20" s="21" t="s">
        <v>453</v>
      </c>
      <c r="D20" s="24">
        <v>2060963</v>
      </c>
      <c r="E20" s="22">
        <v>16591.782630000002</v>
      </c>
      <c r="F20" s="23">
        <v>1.71338714884233</v>
      </c>
      <c r="G20" s="43"/>
    </row>
    <row r="21" spans="1:7" x14ac:dyDescent="0.2">
      <c r="A21" s="21" t="s">
        <v>455</v>
      </c>
      <c r="B21" s="21" t="s">
        <v>454</v>
      </c>
      <c r="C21" s="21" t="s">
        <v>166</v>
      </c>
      <c r="D21" s="24">
        <v>1035911</v>
      </c>
      <c r="E21" s="22">
        <v>16454.92828</v>
      </c>
      <c r="F21" s="23">
        <v>1.6992545815478901</v>
      </c>
      <c r="G21" s="43"/>
    </row>
    <row r="22" spans="1:7" x14ac:dyDescent="0.2">
      <c r="A22" s="21" t="s">
        <v>457</v>
      </c>
      <c r="B22" s="21" t="s">
        <v>456</v>
      </c>
      <c r="C22" s="21" t="s">
        <v>92</v>
      </c>
      <c r="D22" s="24">
        <v>2354035</v>
      </c>
      <c r="E22" s="22">
        <v>15996.84484</v>
      </c>
      <c r="F22" s="23">
        <v>1.6519495814345</v>
      </c>
      <c r="G22" s="43"/>
    </row>
    <row r="23" spans="1:7" x14ac:dyDescent="0.2">
      <c r="A23" s="21" t="s">
        <v>86</v>
      </c>
      <c r="B23" s="21" t="s">
        <v>85</v>
      </c>
      <c r="C23" s="21" t="s">
        <v>87</v>
      </c>
      <c r="D23" s="24">
        <v>1036125</v>
      </c>
      <c r="E23" s="22">
        <v>15298.385630000001</v>
      </c>
      <c r="F23" s="23">
        <v>1.57982164551032</v>
      </c>
      <c r="G23" s="43"/>
    </row>
    <row r="24" spans="1:7" x14ac:dyDescent="0.2">
      <c r="A24" s="21" t="s">
        <v>459</v>
      </c>
      <c r="B24" s="21" t="s">
        <v>458</v>
      </c>
      <c r="C24" s="21" t="s">
        <v>312</v>
      </c>
      <c r="D24" s="24">
        <v>485000</v>
      </c>
      <c r="E24" s="22">
        <v>15278.47</v>
      </c>
      <c r="F24" s="23">
        <v>1.5777650139075501</v>
      </c>
      <c r="G24" s="43"/>
    </row>
    <row r="25" spans="1:7" x14ac:dyDescent="0.2">
      <c r="A25" s="21" t="s">
        <v>461</v>
      </c>
      <c r="B25" s="21" t="s">
        <v>460</v>
      </c>
      <c r="C25" s="21" t="s">
        <v>92</v>
      </c>
      <c r="D25" s="24">
        <v>2804074</v>
      </c>
      <c r="E25" s="22">
        <v>14916.271640000001</v>
      </c>
      <c r="F25" s="23">
        <v>1.5403617987621401</v>
      </c>
      <c r="G25" s="43"/>
    </row>
    <row r="26" spans="1:7" x14ac:dyDescent="0.2">
      <c r="A26" s="21" t="s">
        <v>178</v>
      </c>
      <c r="B26" s="21" t="s">
        <v>177</v>
      </c>
      <c r="C26" s="21" t="s">
        <v>176</v>
      </c>
      <c r="D26" s="24">
        <v>2148727</v>
      </c>
      <c r="E26" s="22">
        <v>14752.085220000001</v>
      </c>
      <c r="F26" s="23">
        <v>1.5234067247766701</v>
      </c>
      <c r="G26" s="43"/>
    </row>
    <row r="27" spans="1:7" x14ac:dyDescent="0.2">
      <c r="A27" s="21" t="s">
        <v>173</v>
      </c>
      <c r="B27" s="21" t="s">
        <v>172</v>
      </c>
      <c r="C27" s="21" t="s">
        <v>108</v>
      </c>
      <c r="D27" s="24">
        <v>1710900</v>
      </c>
      <c r="E27" s="22">
        <v>14705.1855</v>
      </c>
      <c r="F27" s="23">
        <v>1.5185635214076201</v>
      </c>
      <c r="G27" s="43"/>
    </row>
    <row r="28" spans="1:7" x14ac:dyDescent="0.2">
      <c r="A28" s="21" t="s">
        <v>463</v>
      </c>
      <c r="B28" s="21" t="s">
        <v>462</v>
      </c>
      <c r="C28" s="21" t="s">
        <v>431</v>
      </c>
      <c r="D28" s="24">
        <v>2031243</v>
      </c>
      <c r="E28" s="22">
        <v>14479.71573</v>
      </c>
      <c r="F28" s="23">
        <v>1.4952798866719501</v>
      </c>
      <c r="G28" s="43"/>
    </row>
    <row r="29" spans="1:7" x14ac:dyDescent="0.2">
      <c r="A29" s="21" t="s">
        <v>465</v>
      </c>
      <c r="B29" s="21" t="s">
        <v>464</v>
      </c>
      <c r="C29" s="21" t="s">
        <v>157</v>
      </c>
      <c r="D29" s="24">
        <v>1605632</v>
      </c>
      <c r="E29" s="22">
        <v>14204.22349</v>
      </c>
      <c r="F29" s="23">
        <v>1.4668305708782201</v>
      </c>
      <c r="G29" s="43"/>
    </row>
    <row r="30" spans="1:7" x14ac:dyDescent="0.2">
      <c r="A30" s="21" t="s">
        <v>467</v>
      </c>
      <c r="B30" s="21" t="s">
        <v>466</v>
      </c>
      <c r="C30" s="21" t="s">
        <v>92</v>
      </c>
      <c r="D30" s="24">
        <v>5297684</v>
      </c>
      <c r="E30" s="22">
        <v>13983.236919999999</v>
      </c>
      <c r="F30" s="23">
        <v>1.4440099037113301</v>
      </c>
      <c r="G30" s="43"/>
    </row>
    <row r="31" spans="1:7" x14ac:dyDescent="0.2">
      <c r="A31" s="21" t="s">
        <v>469</v>
      </c>
      <c r="B31" s="21" t="s">
        <v>468</v>
      </c>
      <c r="C31" s="21" t="s">
        <v>102</v>
      </c>
      <c r="D31" s="24">
        <v>1482046</v>
      </c>
      <c r="E31" s="22">
        <v>13287.28341</v>
      </c>
      <c r="F31" s="23">
        <v>1.3721407244424499</v>
      </c>
      <c r="G31" s="43"/>
    </row>
    <row r="32" spans="1:7" x14ac:dyDescent="0.2">
      <c r="A32" s="21" t="s">
        <v>330</v>
      </c>
      <c r="B32" s="21" t="s">
        <v>329</v>
      </c>
      <c r="C32" s="21" t="s">
        <v>171</v>
      </c>
      <c r="D32" s="24">
        <v>2452684</v>
      </c>
      <c r="E32" s="22">
        <v>12879.043680000001</v>
      </c>
      <c r="F32" s="23">
        <v>1.3299829453401499</v>
      </c>
      <c r="G32" s="43"/>
    </row>
    <row r="33" spans="1:7" x14ac:dyDescent="0.2">
      <c r="A33" s="21" t="s">
        <v>471</v>
      </c>
      <c r="B33" s="21" t="s">
        <v>470</v>
      </c>
      <c r="C33" s="21" t="s">
        <v>87</v>
      </c>
      <c r="D33" s="24">
        <v>10449095</v>
      </c>
      <c r="E33" s="22">
        <v>11979.887419999999</v>
      </c>
      <c r="F33" s="23">
        <v>1.23712958443006</v>
      </c>
      <c r="G33" s="43"/>
    </row>
    <row r="34" spans="1:7" x14ac:dyDescent="0.2">
      <c r="A34" s="21" t="s">
        <v>101</v>
      </c>
      <c r="B34" s="21" t="s">
        <v>100</v>
      </c>
      <c r="C34" s="21" t="s">
        <v>102</v>
      </c>
      <c r="D34" s="24">
        <v>2108245</v>
      </c>
      <c r="E34" s="22">
        <v>11462.52807</v>
      </c>
      <c r="F34" s="23">
        <v>1.1837033263002901</v>
      </c>
      <c r="G34" s="43"/>
    </row>
    <row r="35" spans="1:7" x14ac:dyDescent="0.2">
      <c r="A35" s="21" t="s">
        <v>473</v>
      </c>
      <c r="B35" s="21" t="s">
        <v>472</v>
      </c>
      <c r="C35" s="21" t="s">
        <v>422</v>
      </c>
      <c r="D35" s="24">
        <v>2539678</v>
      </c>
      <c r="E35" s="22">
        <v>11279.97984</v>
      </c>
      <c r="F35" s="23">
        <v>1.1648520793727699</v>
      </c>
      <c r="G35" s="43"/>
    </row>
    <row r="36" spans="1:7" x14ac:dyDescent="0.2">
      <c r="A36" s="21" t="s">
        <v>475</v>
      </c>
      <c r="B36" s="21" t="s">
        <v>474</v>
      </c>
      <c r="C36" s="21" t="s">
        <v>341</v>
      </c>
      <c r="D36" s="24">
        <v>992102</v>
      </c>
      <c r="E36" s="22">
        <v>11117.99106</v>
      </c>
      <c r="F36" s="23">
        <v>1.14812394954501</v>
      </c>
      <c r="G36" s="43"/>
    </row>
    <row r="37" spans="1:7" x14ac:dyDescent="0.2">
      <c r="A37" s="21" t="s">
        <v>385</v>
      </c>
      <c r="B37" s="21" t="s">
        <v>384</v>
      </c>
      <c r="C37" s="21" t="s">
        <v>95</v>
      </c>
      <c r="D37" s="24">
        <v>1631444</v>
      </c>
      <c r="E37" s="22">
        <v>11082.399090000001</v>
      </c>
      <c r="F37" s="23">
        <v>1.14444846600235</v>
      </c>
      <c r="G37" s="43"/>
    </row>
    <row r="38" spans="1:7" x14ac:dyDescent="0.2">
      <c r="A38" s="21" t="s">
        <v>477</v>
      </c>
      <c r="B38" s="21" t="s">
        <v>476</v>
      </c>
      <c r="C38" s="21" t="s">
        <v>171</v>
      </c>
      <c r="D38" s="24">
        <v>952883</v>
      </c>
      <c r="E38" s="22">
        <v>10845.714309999999</v>
      </c>
      <c r="F38" s="23">
        <v>1.12000668844161</v>
      </c>
      <c r="G38" s="43"/>
    </row>
    <row r="39" spans="1:7" x14ac:dyDescent="0.2">
      <c r="A39" s="21" t="s">
        <v>191</v>
      </c>
      <c r="B39" s="21" t="s">
        <v>190</v>
      </c>
      <c r="C39" s="21" t="s">
        <v>142</v>
      </c>
      <c r="D39" s="24">
        <v>1340117</v>
      </c>
      <c r="E39" s="22">
        <v>10635.16851</v>
      </c>
      <c r="F39" s="23">
        <v>1.0982642104928899</v>
      </c>
      <c r="G39" s="43"/>
    </row>
    <row r="40" spans="1:7" x14ac:dyDescent="0.2">
      <c r="A40" s="21" t="s">
        <v>479</v>
      </c>
      <c r="B40" s="21" t="s">
        <v>478</v>
      </c>
      <c r="C40" s="21" t="s">
        <v>312</v>
      </c>
      <c r="D40" s="24">
        <v>4118888</v>
      </c>
      <c r="E40" s="22">
        <v>10519.639950000001</v>
      </c>
      <c r="F40" s="23">
        <v>1.0863338980941299</v>
      </c>
      <c r="G40" s="43"/>
    </row>
    <row r="41" spans="1:7" x14ac:dyDescent="0.2">
      <c r="A41" s="21" t="s">
        <v>371</v>
      </c>
      <c r="B41" s="21" t="s">
        <v>370</v>
      </c>
      <c r="C41" s="21" t="s">
        <v>95</v>
      </c>
      <c r="D41" s="24">
        <v>2129112</v>
      </c>
      <c r="E41" s="22">
        <v>10433.71336</v>
      </c>
      <c r="F41" s="23">
        <v>1.0774604986328999</v>
      </c>
      <c r="G41" s="43"/>
    </row>
    <row r="42" spans="1:7" x14ac:dyDescent="0.2">
      <c r="A42" s="21" t="s">
        <v>481</v>
      </c>
      <c r="B42" s="21" t="s">
        <v>480</v>
      </c>
      <c r="C42" s="21" t="s">
        <v>142</v>
      </c>
      <c r="D42" s="24">
        <v>9388074</v>
      </c>
      <c r="E42" s="22">
        <v>10312.799290000001</v>
      </c>
      <c r="F42" s="23">
        <v>1.0649740396265199</v>
      </c>
      <c r="G42" s="43"/>
    </row>
    <row r="43" spans="1:7" x14ac:dyDescent="0.2">
      <c r="A43" s="21" t="s">
        <v>180</v>
      </c>
      <c r="B43" s="21" t="s">
        <v>179</v>
      </c>
      <c r="C43" s="21" t="s">
        <v>181</v>
      </c>
      <c r="D43" s="24">
        <v>715459</v>
      </c>
      <c r="E43" s="22">
        <v>10055.418519999999</v>
      </c>
      <c r="F43" s="23">
        <v>1.0383950448607799</v>
      </c>
      <c r="G43" s="43"/>
    </row>
    <row r="44" spans="1:7" x14ac:dyDescent="0.2">
      <c r="A44" s="21" t="s">
        <v>141</v>
      </c>
      <c r="B44" s="21" t="s">
        <v>140</v>
      </c>
      <c r="C44" s="21" t="s">
        <v>142</v>
      </c>
      <c r="D44" s="24">
        <v>775258</v>
      </c>
      <c r="E44" s="22">
        <v>10043.079760000001</v>
      </c>
      <c r="F44" s="23">
        <v>1.03712085550523</v>
      </c>
      <c r="G44" s="43"/>
    </row>
    <row r="45" spans="1:7" x14ac:dyDescent="0.2">
      <c r="A45" s="21" t="s">
        <v>483</v>
      </c>
      <c r="B45" s="21" t="s">
        <v>482</v>
      </c>
      <c r="C45" s="21" t="s">
        <v>92</v>
      </c>
      <c r="D45" s="24">
        <v>1988022</v>
      </c>
      <c r="E45" s="22">
        <v>9975.8943959999997</v>
      </c>
      <c r="F45" s="23">
        <v>1.0301828102188999</v>
      </c>
      <c r="G45" s="43"/>
    </row>
    <row r="46" spans="1:7" x14ac:dyDescent="0.2">
      <c r="A46" s="21" t="s">
        <v>485</v>
      </c>
      <c r="B46" s="21" t="s">
        <v>484</v>
      </c>
      <c r="C46" s="21" t="s">
        <v>152</v>
      </c>
      <c r="D46" s="24">
        <v>11343660</v>
      </c>
      <c r="E46" s="22">
        <v>9925.7024999999994</v>
      </c>
      <c r="F46" s="23">
        <v>1.0249996330100299</v>
      </c>
      <c r="G46" s="43"/>
    </row>
    <row r="47" spans="1:7" x14ac:dyDescent="0.2">
      <c r="A47" s="21" t="s">
        <v>487</v>
      </c>
      <c r="B47" s="21" t="s">
        <v>486</v>
      </c>
      <c r="C47" s="21" t="s">
        <v>189</v>
      </c>
      <c r="D47" s="24">
        <v>1479164</v>
      </c>
      <c r="E47" s="22">
        <v>9562.7952600000008</v>
      </c>
      <c r="F47" s="23">
        <v>0.98752321380275399</v>
      </c>
      <c r="G47" s="43"/>
    </row>
    <row r="48" spans="1:7" x14ac:dyDescent="0.2">
      <c r="A48" s="21" t="s">
        <v>489</v>
      </c>
      <c r="B48" s="21" t="s">
        <v>488</v>
      </c>
      <c r="C48" s="21" t="s">
        <v>363</v>
      </c>
      <c r="D48" s="24">
        <v>1754373</v>
      </c>
      <c r="E48" s="22">
        <v>9395.5446019999999</v>
      </c>
      <c r="F48" s="23">
        <v>0.97025170449943898</v>
      </c>
      <c r="G48" s="43"/>
    </row>
    <row r="49" spans="1:7" x14ac:dyDescent="0.2">
      <c r="A49" s="21" t="s">
        <v>297</v>
      </c>
      <c r="B49" s="21" t="s">
        <v>296</v>
      </c>
      <c r="C49" s="21" t="s">
        <v>124</v>
      </c>
      <c r="D49" s="24">
        <v>3500000</v>
      </c>
      <c r="E49" s="22">
        <v>9362.5</v>
      </c>
      <c r="F49" s="23">
        <v>0.96683928055030699</v>
      </c>
      <c r="G49" s="43"/>
    </row>
    <row r="50" spans="1:7" x14ac:dyDescent="0.2">
      <c r="A50" s="21" t="s">
        <v>491</v>
      </c>
      <c r="B50" s="21" t="s">
        <v>490</v>
      </c>
      <c r="C50" s="21" t="s">
        <v>127</v>
      </c>
      <c r="D50" s="24">
        <v>498732</v>
      </c>
      <c r="E50" s="22">
        <v>9313.3213680000008</v>
      </c>
      <c r="F50" s="23">
        <v>0.96176074029061798</v>
      </c>
      <c r="G50" s="43"/>
    </row>
    <row r="51" spans="1:7" x14ac:dyDescent="0.2">
      <c r="A51" s="21" t="s">
        <v>293</v>
      </c>
      <c r="B51" s="21" t="s">
        <v>292</v>
      </c>
      <c r="C51" s="21" t="s">
        <v>87</v>
      </c>
      <c r="D51" s="24">
        <v>6708453</v>
      </c>
      <c r="E51" s="22">
        <v>9264.3735930000003</v>
      </c>
      <c r="F51" s="23">
        <v>0.95670603998989301</v>
      </c>
      <c r="G51" s="43"/>
    </row>
    <row r="52" spans="1:7" x14ac:dyDescent="0.2">
      <c r="A52" s="21" t="s">
        <v>493</v>
      </c>
      <c r="B52" s="21" t="s">
        <v>492</v>
      </c>
      <c r="C52" s="21" t="s">
        <v>189</v>
      </c>
      <c r="D52" s="24">
        <v>2172601</v>
      </c>
      <c r="E52" s="22">
        <v>9184.6707279999991</v>
      </c>
      <c r="F52" s="23">
        <v>0.94847534726312199</v>
      </c>
      <c r="G52" s="43"/>
    </row>
    <row r="53" spans="1:7" x14ac:dyDescent="0.2">
      <c r="A53" s="21" t="s">
        <v>188</v>
      </c>
      <c r="B53" s="21" t="s">
        <v>187</v>
      </c>
      <c r="C53" s="21" t="s">
        <v>189</v>
      </c>
      <c r="D53" s="24">
        <v>378887</v>
      </c>
      <c r="E53" s="22">
        <v>8889.4467939999995</v>
      </c>
      <c r="F53" s="23">
        <v>0.91798839442469304</v>
      </c>
      <c r="G53" s="43"/>
    </row>
    <row r="54" spans="1:7" x14ac:dyDescent="0.2">
      <c r="A54" s="21" t="s">
        <v>336</v>
      </c>
      <c r="B54" s="21" t="s">
        <v>335</v>
      </c>
      <c r="C54" s="21" t="s">
        <v>102</v>
      </c>
      <c r="D54" s="24">
        <v>4618864</v>
      </c>
      <c r="E54" s="22">
        <v>8870.5283120000004</v>
      </c>
      <c r="F54" s="23">
        <v>0.916034735516711</v>
      </c>
      <c r="G54" s="43"/>
    </row>
    <row r="55" spans="1:7" x14ac:dyDescent="0.2">
      <c r="A55" s="21" t="s">
        <v>495</v>
      </c>
      <c r="B55" s="21" t="s">
        <v>494</v>
      </c>
      <c r="C55" s="21" t="s">
        <v>422</v>
      </c>
      <c r="D55" s="24">
        <v>1499472</v>
      </c>
      <c r="E55" s="22">
        <v>8716.4307360000003</v>
      </c>
      <c r="F55" s="23">
        <v>0.90012150833226401</v>
      </c>
      <c r="G55" s="43"/>
    </row>
    <row r="56" spans="1:7" x14ac:dyDescent="0.2">
      <c r="A56" s="21" t="s">
        <v>497</v>
      </c>
      <c r="B56" s="21" t="s">
        <v>496</v>
      </c>
      <c r="C56" s="21" t="s">
        <v>87</v>
      </c>
      <c r="D56" s="24">
        <v>16181469</v>
      </c>
      <c r="E56" s="22">
        <v>8430.545349</v>
      </c>
      <c r="F56" s="23">
        <v>0.87059892121483495</v>
      </c>
      <c r="G56" s="43"/>
    </row>
    <row r="57" spans="1:7" x14ac:dyDescent="0.2">
      <c r="A57" s="21" t="s">
        <v>499</v>
      </c>
      <c r="B57" s="21" t="s">
        <v>498</v>
      </c>
      <c r="C57" s="21" t="s">
        <v>181</v>
      </c>
      <c r="D57" s="24">
        <v>2551768</v>
      </c>
      <c r="E57" s="22">
        <v>8411.9032119999993</v>
      </c>
      <c r="F57" s="23">
        <v>0.86867379968479497</v>
      </c>
      <c r="G57" s="43"/>
    </row>
    <row r="58" spans="1:7" x14ac:dyDescent="0.2">
      <c r="A58" s="21" t="s">
        <v>501</v>
      </c>
      <c r="B58" s="21" t="s">
        <v>500</v>
      </c>
      <c r="C58" s="21" t="s">
        <v>157</v>
      </c>
      <c r="D58" s="24">
        <v>1326602</v>
      </c>
      <c r="E58" s="22">
        <v>8083.6492870000002</v>
      </c>
      <c r="F58" s="23">
        <v>0.83477593173448095</v>
      </c>
      <c r="G58" s="43"/>
    </row>
    <row r="59" spans="1:7" x14ac:dyDescent="0.2">
      <c r="A59" s="21" t="s">
        <v>195</v>
      </c>
      <c r="B59" s="21" t="s">
        <v>194</v>
      </c>
      <c r="C59" s="21" t="s">
        <v>139</v>
      </c>
      <c r="D59" s="24">
        <v>1071467</v>
      </c>
      <c r="E59" s="22">
        <v>7776.7074860000002</v>
      </c>
      <c r="F59" s="23">
        <v>0.80307890743011201</v>
      </c>
      <c r="G59" s="43"/>
    </row>
    <row r="60" spans="1:7" x14ac:dyDescent="0.2">
      <c r="A60" s="21" t="s">
        <v>503</v>
      </c>
      <c r="B60" s="21" t="s">
        <v>502</v>
      </c>
      <c r="C60" s="21" t="s">
        <v>127</v>
      </c>
      <c r="D60" s="24">
        <v>313239</v>
      </c>
      <c r="E60" s="22">
        <v>7639.4293520000001</v>
      </c>
      <c r="F60" s="23">
        <v>0.78890257714313194</v>
      </c>
      <c r="G60" s="43"/>
    </row>
    <row r="61" spans="1:7" x14ac:dyDescent="0.2">
      <c r="A61" s="21" t="s">
        <v>505</v>
      </c>
      <c r="B61" s="21" t="s">
        <v>504</v>
      </c>
      <c r="C61" s="21" t="s">
        <v>312</v>
      </c>
      <c r="D61" s="24">
        <v>1098411</v>
      </c>
      <c r="E61" s="22">
        <v>7432.3980320000001</v>
      </c>
      <c r="F61" s="23">
        <v>0.76752302974872</v>
      </c>
      <c r="G61" s="43"/>
    </row>
    <row r="62" spans="1:7" x14ac:dyDescent="0.2">
      <c r="A62" s="21" t="s">
        <v>507</v>
      </c>
      <c r="B62" s="21" t="s">
        <v>506</v>
      </c>
      <c r="C62" s="21" t="s">
        <v>157</v>
      </c>
      <c r="D62" s="24">
        <v>812579</v>
      </c>
      <c r="E62" s="22">
        <v>6506.3200530000004</v>
      </c>
      <c r="F62" s="23">
        <v>0.67188953795167405</v>
      </c>
      <c r="G62" s="43"/>
    </row>
    <row r="63" spans="1:7" x14ac:dyDescent="0.2">
      <c r="A63" s="21" t="s">
        <v>509</v>
      </c>
      <c r="B63" s="21" t="s">
        <v>508</v>
      </c>
      <c r="C63" s="21" t="s">
        <v>363</v>
      </c>
      <c r="D63" s="24">
        <v>660776</v>
      </c>
      <c r="E63" s="22">
        <v>6026.2771199999997</v>
      </c>
      <c r="F63" s="23">
        <v>0.62231684220000805</v>
      </c>
      <c r="G63" s="43"/>
    </row>
    <row r="64" spans="1:7" x14ac:dyDescent="0.2">
      <c r="A64" s="21" t="s">
        <v>373</v>
      </c>
      <c r="B64" s="21" t="s">
        <v>372</v>
      </c>
      <c r="C64" s="21" t="s">
        <v>95</v>
      </c>
      <c r="D64" s="24">
        <v>1050000</v>
      </c>
      <c r="E64" s="22">
        <v>5750.3249999999998</v>
      </c>
      <c r="F64" s="23">
        <v>0.59382003588042098</v>
      </c>
      <c r="G64" s="43"/>
    </row>
    <row r="65" spans="1:7" x14ac:dyDescent="0.2">
      <c r="A65" s="21" t="s">
        <v>511</v>
      </c>
      <c r="B65" s="21" t="s">
        <v>510</v>
      </c>
      <c r="C65" s="21" t="s">
        <v>363</v>
      </c>
      <c r="D65" s="24">
        <v>633445</v>
      </c>
      <c r="E65" s="22">
        <v>5346.2758000000003</v>
      </c>
      <c r="F65" s="23">
        <v>0.55209500113169696</v>
      </c>
      <c r="G65" s="43"/>
    </row>
    <row r="66" spans="1:7" x14ac:dyDescent="0.2">
      <c r="A66" s="21" t="s">
        <v>513</v>
      </c>
      <c r="B66" s="21" t="s">
        <v>512</v>
      </c>
      <c r="C66" s="21" t="s">
        <v>514</v>
      </c>
      <c r="D66" s="24">
        <v>2464730</v>
      </c>
      <c r="E66" s="22">
        <v>5288.0782149999995</v>
      </c>
      <c r="F66" s="23">
        <v>0.54608509873264099</v>
      </c>
      <c r="G66" s="43"/>
    </row>
    <row r="67" spans="1:7" x14ac:dyDescent="0.2">
      <c r="A67" s="21" t="s">
        <v>516</v>
      </c>
      <c r="B67" s="21" t="s">
        <v>515</v>
      </c>
      <c r="C67" s="21" t="s">
        <v>102</v>
      </c>
      <c r="D67" s="24">
        <v>912544</v>
      </c>
      <c r="E67" s="22">
        <v>5081.9575359999999</v>
      </c>
      <c r="F67" s="23">
        <v>0.52479959069622895</v>
      </c>
      <c r="G67" s="43"/>
    </row>
    <row r="68" spans="1:7" x14ac:dyDescent="0.2">
      <c r="A68" s="21" t="s">
        <v>185</v>
      </c>
      <c r="B68" s="21" t="s">
        <v>184</v>
      </c>
      <c r="C68" s="21" t="s">
        <v>186</v>
      </c>
      <c r="D68" s="24">
        <v>700000</v>
      </c>
      <c r="E68" s="22">
        <v>4904.8999999999996</v>
      </c>
      <c r="F68" s="23">
        <v>0.50651535243484103</v>
      </c>
      <c r="G68" s="43"/>
    </row>
    <row r="69" spans="1:7" x14ac:dyDescent="0.2">
      <c r="A69" s="21" t="s">
        <v>518</v>
      </c>
      <c r="B69" s="21" t="s">
        <v>517</v>
      </c>
      <c r="C69" s="21" t="s">
        <v>105</v>
      </c>
      <c r="D69" s="24">
        <v>731119</v>
      </c>
      <c r="E69" s="22">
        <v>4564.7414769999996</v>
      </c>
      <c r="F69" s="23">
        <v>0.47138812982865902</v>
      </c>
      <c r="G69" s="43"/>
    </row>
    <row r="70" spans="1:7" x14ac:dyDescent="0.2">
      <c r="A70" s="21" t="s">
        <v>520</v>
      </c>
      <c r="B70" s="21" t="s">
        <v>519</v>
      </c>
      <c r="C70" s="21" t="s">
        <v>102</v>
      </c>
      <c r="D70" s="24">
        <v>673000</v>
      </c>
      <c r="E70" s="22">
        <v>4442.473</v>
      </c>
      <c r="F70" s="23">
        <v>0.45876180498629199</v>
      </c>
      <c r="G70" s="43"/>
    </row>
    <row r="71" spans="1:7" x14ac:dyDescent="0.2">
      <c r="A71" s="21" t="s">
        <v>522</v>
      </c>
      <c r="B71" s="21" t="s">
        <v>521</v>
      </c>
      <c r="C71" s="21" t="s">
        <v>108</v>
      </c>
      <c r="D71" s="24">
        <v>1362700</v>
      </c>
      <c r="E71" s="22">
        <v>4330.6606000000002</v>
      </c>
      <c r="F71" s="23">
        <v>0.44721525007333102</v>
      </c>
      <c r="G71" s="43"/>
    </row>
    <row r="72" spans="1:7" x14ac:dyDescent="0.2">
      <c r="A72" s="21" t="s">
        <v>524</v>
      </c>
      <c r="B72" s="21" t="s">
        <v>523</v>
      </c>
      <c r="C72" s="21" t="s">
        <v>102</v>
      </c>
      <c r="D72" s="24">
        <v>492227</v>
      </c>
      <c r="E72" s="22">
        <v>4282.1287869999996</v>
      </c>
      <c r="F72" s="23">
        <v>0.44220350500900801</v>
      </c>
      <c r="G72" s="43"/>
    </row>
    <row r="73" spans="1:7" x14ac:dyDescent="0.2">
      <c r="A73" s="21" t="s">
        <v>526</v>
      </c>
      <c r="B73" s="21" t="s">
        <v>525</v>
      </c>
      <c r="C73" s="21" t="s">
        <v>442</v>
      </c>
      <c r="D73" s="24">
        <v>220481</v>
      </c>
      <c r="E73" s="22">
        <v>4209.2027710000002</v>
      </c>
      <c r="F73" s="23">
        <v>0.434672638590547</v>
      </c>
      <c r="G73" s="43"/>
    </row>
    <row r="74" spans="1:7" x14ac:dyDescent="0.2">
      <c r="A74" s="21" t="s">
        <v>528</v>
      </c>
      <c r="B74" s="21" t="s">
        <v>527</v>
      </c>
      <c r="C74" s="21" t="s">
        <v>422</v>
      </c>
      <c r="D74" s="24">
        <v>1159420</v>
      </c>
      <c r="E74" s="22">
        <v>3791.3033999999998</v>
      </c>
      <c r="F74" s="23">
        <v>0.39151733528479898</v>
      </c>
      <c r="G74" s="43"/>
    </row>
    <row r="75" spans="1:7" x14ac:dyDescent="0.2">
      <c r="A75" s="21" t="s">
        <v>530</v>
      </c>
      <c r="B75" s="21" t="s">
        <v>529</v>
      </c>
      <c r="C75" s="21" t="s">
        <v>531</v>
      </c>
      <c r="D75" s="24">
        <v>90597</v>
      </c>
      <c r="E75" s="22">
        <v>3753.5243070000001</v>
      </c>
      <c r="F75" s="23">
        <v>0.38761599364571098</v>
      </c>
      <c r="G75" s="43"/>
    </row>
    <row r="76" spans="1:7" x14ac:dyDescent="0.2">
      <c r="A76" s="21" t="s">
        <v>228</v>
      </c>
      <c r="B76" s="21" t="s">
        <v>227</v>
      </c>
      <c r="C76" s="21" t="s">
        <v>105</v>
      </c>
      <c r="D76" s="24">
        <v>1485684</v>
      </c>
      <c r="E76" s="22">
        <v>3680.039268</v>
      </c>
      <c r="F76" s="23">
        <v>0.38002739848010603</v>
      </c>
      <c r="G76" s="43"/>
    </row>
    <row r="77" spans="1:7" x14ac:dyDescent="0.2">
      <c r="A77" s="21" t="s">
        <v>533</v>
      </c>
      <c r="B77" s="21" t="s">
        <v>532</v>
      </c>
      <c r="C77" s="21" t="s">
        <v>189</v>
      </c>
      <c r="D77" s="24">
        <v>1410574</v>
      </c>
      <c r="E77" s="22">
        <v>3639.2809200000002</v>
      </c>
      <c r="F77" s="23">
        <v>0.37581839748072199</v>
      </c>
      <c r="G77" s="43"/>
    </row>
    <row r="78" spans="1:7" x14ac:dyDescent="0.2">
      <c r="A78" s="21" t="s">
        <v>535</v>
      </c>
      <c r="B78" s="21" t="s">
        <v>534</v>
      </c>
      <c r="C78" s="21" t="s">
        <v>92</v>
      </c>
      <c r="D78" s="24">
        <v>2223567</v>
      </c>
      <c r="E78" s="22">
        <v>3211.942532</v>
      </c>
      <c r="F78" s="23">
        <v>0.331688353197096</v>
      </c>
      <c r="G78" s="43"/>
    </row>
    <row r="79" spans="1:7" x14ac:dyDescent="0.2">
      <c r="A79" s="21" t="s">
        <v>165</v>
      </c>
      <c r="B79" s="21" t="s">
        <v>164</v>
      </c>
      <c r="C79" s="21" t="s">
        <v>166</v>
      </c>
      <c r="D79" s="24">
        <v>303744</v>
      </c>
      <c r="E79" s="22">
        <v>3193.4125439999998</v>
      </c>
      <c r="F79" s="23">
        <v>0.32977481298171302</v>
      </c>
      <c r="G79" s="43"/>
    </row>
    <row r="80" spans="1:7" x14ac:dyDescent="0.2">
      <c r="A80" s="21" t="s">
        <v>389</v>
      </c>
      <c r="B80" s="21" t="s">
        <v>388</v>
      </c>
      <c r="C80" s="21" t="s">
        <v>189</v>
      </c>
      <c r="D80" s="24">
        <v>2000000</v>
      </c>
      <c r="E80" s="22">
        <v>3121</v>
      </c>
      <c r="F80" s="23">
        <v>0.322296971385582</v>
      </c>
      <c r="G80" s="43"/>
    </row>
    <row r="81" spans="1:9" x14ac:dyDescent="0.2">
      <c r="A81" s="21" t="s">
        <v>537</v>
      </c>
      <c r="B81" s="21" t="s">
        <v>536</v>
      </c>
      <c r="C81" s="21" t="s">
        <v>152</v>
      </c>
      <c r="D81" s="24">
        <v>1340003</v>
      </c>
      <c r="E81" s="22">
        <v>2852.866387</v>
      </c>
      <c r="F81" s="23">
        <v>0.29460756049273501</v>
      </c>
      <c r="G81" s="43"/>
    </row>
    <row r="82" spans="1:9" x14ac:dyDescent="0.2">
      <c r="A82" s="21" t="s">
        <v>539</v>
      </c>
      <c r="B82" s="21" t="s">
        <v>538</v>
      </c>
      <c r="C82" s="21" t="s">
        <v>108</v>
      </c>
      <c r="D82" s="24">
        <v>236040</v>
      </c>
      <c r="E82" s="22">
        <v>2711.2734599999999</v>
      </c>
      <c r="F82" s="23">
        <v>0.27998565355850902</v>
      </c>
      <c r="G82" s="43"/>
    </row>
    <row r="83" spans="1:9" x14ac:dyDescent="0.2">
      <c r="A83" s="21" t="s">
        <v>541</v>
      </c>
      <c r="B83" s="21" t="s">
        <v>540</v>
      </c>
      <c r="C83" s="21" t="s">
        <v>157</v>
      </c>
      <c r="D83" s="24">
        <v>292158</v>
      </c>
      <c r="E83" s="22">
        <v>2464.4988090000002</v>
      </c>
      <c r="F83" s="23">
        <v>0.25450192314132403</v>
      </c>
      <c r="G83" s="43"/>
    </row>
    <row r="84" spans="1:9" x14ac:dyDescent="0.2">
      <c r="A84" s="21" t="s">
        <v>543</v>
      </c>
      <c r="B84" s="21" t="s">
        <v>542</v>
      </c>
      <c r="C84" s="21" t="s">
        <v>181</v>
      </c>
      <c r="D84" s="24">
        <v>242660</v>
      </c>
      <c r="E84" s="22">
        <v>1903.9103600000001</v>
      </c>
      <c r="F84" s="23">
        <v>0.19661151644268901</v>
      </c>
      <c r="G84" s="43"/>
    </row>
    <row r="85" spans="1:9" x14ac:dyDescent="0.2">
      <c r="A85" s="21" t="s">
        <v>544</v>
      </c>
      <c r="B85" s="21" t="s">
        <v>838</v>
      </c>
      <c r="C85" s="21" t="s">
        <v>514</v>
      </c>
      <c r="D85" s="24">
        <v>1892146</v>
      </c>
      <c r="E85" s="22">
        <v>1741.7203930000001</v>
      </c>
      <c r="F85" s="23">
        <v>0.17986261059417</v>
      </c>
      <c r="G85" s="43"/>
    </row>
    <row r="86" spans="1:9" x14ac:dyDescent="0.2">
      <c r="A86" s="21" t="s">
        <v>546</v>
      </c>
      <c r="B86" s="21" t="s">
        <v>545</v>
      </c>
      <c r="C86" s="21" t="s">
        <v>102</v>
      </c>
      <c r="D86" s="24">
        <v>175424</v>
      </c>
      <c r="E86" s="22">
        <v>1587.4994879999999</v>
      </c>
      <c r="F86" s="23">
        <v>0.16393664756762599</v>
      </c>
      <c r="G86" s="43"/>
    </row>
    <row r="87" spans="1:9" x14ac:dyDescent="0.2">
      <c r="A87" s="21" t="s">
        <v>548</v>
      </c>
      <c r="B87" s="21" t="s">
        <v>547</v>
      </c>
      <c r="C87" s="21" t="s">
        <v>102</v>
      </c>
      <c r="D87" s="24">
        <v>115153</v>
      </c>
      <c r="E87" s="22">
        <v>1561.877716</v>
      </c>
      <c r="F87" s="23">
        <v>0.16129075858424499</v>
      </c>
      <c r="G87" s="43"/>
    </row>
    <row r="88" spans="1:9" x14ac:dyDescent="0.2">
      <c r="A88" s="21" t="s">
        <v>550</v>
      </c>
      <c r="B88" s="21" t="s">
        <v>549</v>
      </c>
      <c r="C88" s="21" t="s">
        <v>453</v>
      </c>
      <c r="D88" s="24">
        <v>273600</v>
      </c>
      <c r="E88" s="22">
        <v>1553.7744</v>
      </c>
      <c r="F88" s="23">
        <v>0.16045395172587301</v>
      </c>
      <c r="G88" s="43"/>
    </row>
    <row r="89" spans="1:9" x14ac:dyDescent="0.2">
      <c r="A89" s="21" t="s">
        <v>552</v>
      </c>
      <c r="B89" s="21" t="s">
        <v>551</v>
      </c>
      <c r="C89" s="21" t="s">
        <v>171</v>
      </c>
      <c r="D89" s="24">
        <v>1758380</v>
      </c>
      <c r="E89" s="22">
        <v>1453.30107</v>
      </c>
      <c r="F89" s="23">
        <v>0.15007835096841601</v>
      </c>
      <c r="G89" s="43"/>
    </row>
    <row r="90" spans="1:9" x14ac:dyDescent="0.2">
      <c r="A90" s="21" t="s">
        <v>399</v>
      </c>
      <c r="B90" s="21" t="s">
        <v>398</v>
      </c>
      <c r="C90" s="21" t="s">
        <v>189</v>
      </c>
      <c r="D90" s="24">
        <v>2000000</v>
      </c>
      <c r="E90" s="22">
        <v>1399</v>
      </c>
      <c r="F90" s="23">
        <v>0.144470830813338</v>
      </c>
      <c r="G90" s="43"/>
    </row>
    <row r="91" spans="1:9" x14ac:dyDescent="0.2">
      <c r="A91" s="21" t="s">
        <v>554</v>
      </c>
      <c r="B91" s="21" t="s">
        <v>553</v>
      </c>
      <c r="C91" s="21" t="s">
        <v>157</v>
      </c>
      <c r="D91" s="24">
        <v>518764</v>
      </c>
      <c r="E91" s="22">
        <v>1380.431004</v>
      </c>
      <c r="F91" s="23">
        <v>0.14255326235051499</v>
      </c>
      <c r="G91" s="43"/>
    </row>
    <row r="92" spans="1:9" x14ac:dyDescent="0.2">
      <c r="A92" s="21" t="s">
        <v>377</v>
      </c>
      <c r="B92" s="21" t="s">
        <v>376</v>
      </c>
      <c r="C92" s="21" t="s">
        <v>139</v>
      </c>
      <c r="D92" s="24">
        <v>41217</v>
      </c>
      <c r="E92" s="22">
        <v>1092.085632</v>
      </c>
      <c r="F92" s="23">
        <v>0.11277663943842001</v>
      </c>
      <c r="G92" s="43"/>
    </row>
    <row r="93" spans="1:9" x14ac:dyDescent="0.2">
      <c r="A93" s="21" t="s">
        <v>556</v>
      </c>
      <c r="B93" s="21" t="s">
        <v>555</v>
      </c>
      <c r="C93" s="21" t="s">
        <v>363</v>
      </c>
      <c r="D93" s="24">
        <v>20774</v>
      </c>
      <c r="E93" s="22">
        <v>158.22517099999999</v>
      </c>
      <c r="F93" s="23">
        <v>1.63394724159775E-2</v>
      </c>
      <c r="G93" s="43"/>
    </row>
    <row r="94" spans="1:9" x14ac:dyDescent="0.2">
      <c r="A94" s="20" t="s">
        <v>26</v>
      </c>
      <c r="B94" s="20"/>
      <c r="C94" s="20"/>
      <c r="D94" s="20"/>
      <c r="E94" s="25">
        <f>SUM(E7:E93)</f>
        <v>907300.52238699968</v>
      </c>
      <c r="F94" s="26">
        <f>SUM(F7:F93)</f>
        <v>93.694396187723868</v>
      </c>
      <c r="G94" s="43"/>
      <c r="H94" s="14"/>
      <c r="I94" s="14"/>
    </row>
    <row r="95" spans="1:9" x14ac:dyDescent="0.2">
      <c r="A95" s="21"/>
      <c r="B95" s="21"/>
      <c r="C95" s="21"/>
      <c r="D95" s="21"/>
      <c r="E95" s="22"/>
      <c r="F95" s="23"/>
      <c r="G95" s="43"/>
    </row>
    <row r="96" spans="1:9" x14ac:dyDescent="0.2">
      <c r="A96" s="20" t="s">
        <v>43</v>
      </c>
      <c r="B96" s="21"/>
      <c r="C96" s="21"/>
      <c r="D96" s="21"/>
      <c r="E96" s="22"/>
      <c r="F96" s="23"/>
      <c r="G96" s="43"/>
    </row>
    <row r="97" spans="1:9" x14ac:dyDescent="0.2">
      <c r="A97" s="20" t="s">
        <v>58</v>
      </c>
      <c r="B97" s="21"/>
      <c r="C97" s="21"/>
      <c r="D97" s="21"/>
      <c r="E97" s="22"/>
      <c r="F97" s="23"/>
      <c r="G97" s="43"/>
    </row>
    <row r="98" spans="1:9" x14ac:dyDescent="0.2">
      <c r="A98" s="21" t="s">
        <v>83</v>
      </c>
      <c r="B98" s="21" t="s">
        <v>835</v>
      </c>
      <c r="C98" s="21" t="s">
        <v>65</v>
      </c>
      <c r="D98" s="24">
        <v>2500000</v>
      </c>
      <c r="E98" s="22">
        <v>2473.08</v>
      </c>
      <c r="F98" s="23">
        <v>0.25538807881905001</v>
      </c>
      <c r="G98" s="43">
        <v>6.8501999999999992</v>
      </c>
    </row>
    <row r="99" spans="1:9" x14ac:dyDescent="0.2">
      <c r="A99" s="21" t="s">
        <v>82</v>
      </c>
      <c r="B99" s="21" t="s">
        <v>836</v>
      </c>
      <c r="C99" s="21" t="s">
        <v>65</v>
      </c>
      <c r="D99" s="24">
        <v>1562500</v>
      </c>
      <c r="E99" s="22">
        <v>1560.175</v>
      </c>
      <c r="F99" s="23">
        <v>0.16111492384860601</v>
      </c>
      <c r="G99" s="43">
        <v>6.7990999999999993</v>
      </c>
    </row>
    <row r="100" spans="1:9" x14ac:dyDescent="0.2">
      <c r="A100" s="21" t="s">
        <v>557</v>
      </c>
      <c r="B100" s="21" t="s">
        <v>837</v>
      </c>
      <c r="C100" s="21" t="s">
        <v>65</v>
      </c>
      <c r="D100" s="24">
        <v>937500</v>
      </c>
      <c r="E100" s="22">
        <v>936.10500000000002</v>
      </c>
      <c r="F100" s="23">
        <v>9.6668954309163696E-2</v>
      </c>
      <c r="G100" s="43">
        <v>6.7990999999999993</v>
      </c>
    </row>
    <row r="101" spans="1:9" x14ac:dyDescent="0.2">
      <c r="A101" s="20" t="s">
        <v>26</v>
      </c>
      <c r="B101" s="20"/>
      <c r="C101" s="20"/>
      <c r="D101" s="20"/>
      <c r="E101" s="25">
        <f>SUM(E97:E100)</f>
        <v>4969.3600000000006</v>
      </c>
      <c r="F101" s="26">
        <f>SUM(F97:F100)</f>
        <v>0.51317195697681972</v>
      </c>
      <c r="G101" s="43"/>
      <c r="H101" s="14"/>
      <c r="I101" s="14"/>
    </row>
    <row r="102" spans="1:9" x14ac:dyDescent="0.2">
      <c r="A102" s="21"/>
      <c r="B102" s="21"/>
      <c r="C102" s="21"/>
      <c r="D102" s="21"/>
      <c r="E102" s="22"/>
      <c r="F102" s="23"/>
      <c r="G102" s="43"/>
    </row>
    <row r="103" spans="1:9" x14ac:dyDescent="0.2">
      <c r="A103" s="20" t="s">
        <v>27</v>
      </c>
      <c r="B103" s="20"/>
      <c r="C103" s="20"/>
      <c r="D103" s="20"/>
      <c r="E103" s="25">
        <f>E94+E101</f>
        <v>912269.88238699967</v>
      </c>
      <c r="F103" s="26">
        <f>F94+F101</f>
        <v>94.207568144700687</v>
      </c>
      <c r="G103" s="43"/>
      <c r="H103" s="14"/>
      <c r="I103" s="14"/>
    </row>
    <row r="104" spans="1:9" x14ac:dyDescent="0.2">
      <c r="A104" s="20"/>
      <c r="B104" s="20"/>
      <c r="C104" s="20"/>
      <c r="D104" s="20"/>
      <c r="E104" s="25"/>
      <c r="F104" s="26"/>
      <c r="G104" s="43"/>
      <c r="H104" s="14"/>
      <c r="I104" s="14"/>
    </row>
    <row r="105" spans="1:9" x14ac:dyDescent="0.2">
      <c r="A105" s="20" t="s">
        <v>29</v>
      </c>
      <c r="B105" s="20"/>
      <c r="C105" s="20"/>
      <c r="D105" s="20"/>
      <c r="E105" s="25">
        <f>E107-(E94+E101)</f>
        <v>56091.683836400276</v>
      </c>
      <c r="F105" s="26">
        <f>F107-(F94+F101)</f>
        <v>5.7924318552993128</v>
      </c>
      <c r="G105" s="43"/>
      <c r="H105" s="14"/>
      <c r="I105" s="14"/>
    </row>
    <row r="106" spans="1:9" x14ac:dyDescent="0.2">
      <c r="A106" s="20"/>
      <c r="B106" s="20"/>
      <c r="C106" s="20"/>
      <c r="D106" s="20"/>
      <c r="E106" s="25"/>
      <c r="F106" s="26"/>
      <c r="G106" s="43"/>
      <c r="H106" s="14"/>
      <c r="I106" s="14"/>
    </row>
    <row r="107" spans="1:9" x14ac:dyDescent="0.2">
      <c r="A107" s="27" t="s">
        <v>28</v>
      </c>
      <c r="B107" s="27"/>
      <c r="C107" s="27"/>
      <c r="D107" s="27"/>
      <c r="E107" s="28">
        <v>968361.56622339995</v>
      </c>
      <c r="F107" s="29">
        <v>100</v>
      </c>
      <c r="G107" s="79"/>
      <c r="H107" s="14"/>
      <c r="I107" s="14"/>
    </row>
    <row r="109" spans="1:9" x14ac:dyDescent="0.2">
      <c r="A109" s="14" t="s">
        <v>32</v>
      </c>
    </row>
    <row r="110" spans="1:9" x14ac:dyDescent="0.2">
      <c r="A110" s="14" t="s">
        <v>33</v>
      </c>
    </row>
    <row r="111" spans="1:9" x14ac:dyDescent="0.2">
      <c r="A111" s="14" t="s">
        <v>34</v>
      </c>
      <c r="B111" s="14"/>
      <c r="C111" s="30" t="s">
        <v>36</v>
      </c>
      <c r="D111" s="14" t="s">
        <v>35</v>
      </c>
    </row>
    <row r="112" spans="1:9" x14ac:dyDescent="0.2">
      <c r="A112" s="7" t="s">
        <v>70</v>
      </c>
      <c r="C112" s="31">
        <v>100.2788</v>
      </c>
      <c r="D112" s="31">
        <v>125.3442</v>
      </c>
    </row>
    <row r="113" spans="1:9" x14ac:dyDescent="0.2">
      <c r="A113" s="7" t="s">
        <v>80</v>
      </c>
      <c r="C113" s="31">
        <v>33.679200000000002</v>
      </c>
      <c r="D113" s="31">
        <v>42.097499999999997</v>
      </c>
    </row>
    <row r="114" spans="1:9" x14ac:dyDescent="0.2">
      <c r="A114" s="7" t="s">
        <v>71</v>
      </c>
      <c r="C114" s="31">
        <v>111.3857</v>
      </c>
      <c r="D114" s="31">
        <v>139.87129999999999</v>
      </c>
    </row>
    <row r="115" spans="1:9" x14ac:dyDescent="0.2">
      <c r="A115" s="7" t="s">
        <v>81</v>
      </c>
      <c r="C115" s="31">
        <v>39.191200000000002</v>
      </c>
      <c r="D115" s="31">
        <v>49.212499999999999</v>
      </c>
    </row>
    <row r="117" spans="1:9" x14ac:dyDescent="0.2">
      <c r="A117" s="7" t="s">
        <v>37</v>
      </c>
    </row>
    <row r="119" spans="1:9" x14ac:dyDescent="0.2">
      <c r="A119" s="14" t="s">
        <v>38</v>
      </c>
      <c r="D119" s="30" t="s">
        <v>39</v>
      </c>
    </row>
    <row r="121" spans="1:9" x14ac:dyDescent="0.2">
      <c r="A121" s="14" t="s">
        <v>271</v>
      </c>
      <c r="D121" s="49">
        <v>0.13389999999999999</v>
      </c>
    </row>
    <row r="123" spans="1:9" x14ac:dyDescent="0.2">
      <c r="A123" s="14" t="s">
        <v>834</v>
      </c>
      <c r="D123" s="30" t="s">
        <v>39</v>
      </c>
    </row>
    <row r="125" spans="1:9" x14ac:dyDescent="0.2">
      <c r="A125" s="14" t="s">
        <v>809</v>
      </c>
      <c r="B125" s="14"/>
      <c r="C125" s="14"/>
      <c r="D125" s="14"/>
      <c r="E125" s="14"/>
      <c r="F125" s="14"/>
      <c r="G125" s="14"/>
      <c r="H125" s="14"/>
      <c r="I125" s="14"/>
    </row>
    <row r="126" spans="1:9" x14ac:dyDescent="0.2">
      <c r="A126" s="50"/>
      <c r="G126" s="11"/>
    </row>
    <row r="127" spans="1:9" x14ac:dyDescent="0.2">
      <c r="A127" s="51" t="s">
        <v>805</v>
      </c>
      <c r="G127" s="11"/>
    </row>
    <row r="128" spans="1:9" x14ac:dyDescent="0.2">
      <c r="A128" s="52"/>
      <c r="G128" s="11"/>
    </row>
    <row r="129" spans="1:7" x14ac:dyDescent="0.2">
      <c r="A129" s="53"/>
      <c r="G129" s="11"/>
    </row>
    <row r="130" spans="1:7" x14ac:dyDescent="0.2">
      <c r="A130" s="53"/>
      <c r="G130" s="11"/>
    </row>
    <row r="131" spans="1:7" x14ac:dyDescent="0.2">
      <c r="A131" s="53"/>
      <c r="G131" s="11"/>
    </row>
    <row r="132" spans="1:7" x14ac:dyDescent="0.2">
      <c r="A132" s="53"/>
      <c r="G132" s="11"/>
    </row>
    <row r="133" spans="1:7" x14ac:dyDescent="0.2">
      <c r="A133" s="53"/>
      <c r="G133" s="11"/>
    </row>
    <row r="134" spans="1:7" x14ac:dyDescent="0.2">
      <c r="A134" s="53"/>
      <c r="G134" s="11"/>
    </row>
    <row r="135" spans="1:7" x14ac:dyDescent="0.2">
      <c r="A135" s="53"/>
      <c r="G135" s="11"/>
    </row>
    <row r="136" spans="1:7" x14ac:dyDescent="0.2">
      <c r="A136" s="53"/>
      <c r="G136" s="11"/>
    </row>
    <row r="137" spans="1:7" x14ac:dyDescent="0.2">
      <c r="A137" s="53"/>
      <c r="G137" s="11"/>
    </row>
    <row r="138" spans="1:7" x14ac:dyDescent="0.2">
      <c r="A138" s="53"/>
      <c r="G138" s="11"/>
    </row>
    <row r="139" spans="1:7" x14ac:dyDescent="0.2">
      <c r="A139" s="53"/>
      <c r="G139" s="11"/>
    </row>
    <row r="140" spans="1:7" x14ac:dyDescent="0.2">
      <c r="A140" s="53"/>
      <c r="G140" s="11"/>
    </row>
    <row r="141" spans="1:7" x14ac:dyDescent="0.2">
      <c r="A141" s="51" t="s">
        <v>816</v>
      </c>
      <c r="G141" s="11"/>
    </row>
    <row r="142" spans="1:7" x14ac:dyDescent="0.2">
      <c r="A142" s="53"/>
      <c r="G142" s="11"/>
    </row>
    <row r="143" spans="1:7" x14ac:dyDescent="0.2">
      <c r="A143" s="51" t="s">
        <v>806</v>
      </c>
      <c r="G143" s="11"/>
    </row>
    <row r="144" spans="1:7" x14ac:dyDescent="0.2">
      <c r="A144" s="53"/>
      <c r="G144" s="11"/>
    </row>
    <row r="145" spans="1:7" x14ac:dyDescent="0.2">
      <c r="A145" s="53"/>
      <c r="G145" s="11"/>
    </row>
    <row r="146" spans="1:7" x14ac:dyDescent="0.2">
      <c r="A146" s="53"/>
      <c r="G146" s="11"/>
    </row>
    <row r="147" spans="1:7" x14ac:dyDescent="0.2">
      <c r="A147" s="53"/>
      <c r="G147" s="11"/>
    </row>
    <row r="148" spans="1:7" x14ac:dyDescent="0.2">
      <c r="A148" s="53"/>
      <c r="G148" s="11"/>
    </row>
    <row r="149" spans="1:7" x14ac:dyDescent="0.2">
      <c r="A149" s="53"/>
      <c r="G149" s="11"/>
    </row>
    <row r="150" spans="1:7" x14ac:dyDescent="0.2">
      <c r="A150" s="53"/>
      <c r="G150" s="11"/>
    </row>
    <row r="151" spans="1:7" x14ac:dyDescent="0.2">
      <c r="A151" s="53"/>
      <c r="G151" s="11"/>
    </row>
    <row r="152" spans="1:7" x14ac:dyDescent="0.2">
      <c r="A152" s="53"/>
      <c r="G152" s="11"/>
    </row>
    <row r="153" spans="1:7" x14ac:dyDescent="0.2">
      <c r="A153" s="53"/>
      <c r="G153" s="11"/>
    </row>
    <row r="154" spans="1:7" x14ac:dyDescent="0.2">
      <c r="A154" s="53"/>
      <c r="G154" s="11"/>
    </row>
    <row r="155" spans="1:7" x14ac:dyDescent="0.2">
      <c r="A155" s="53"/>
      <c r="G155" s="11"/>
    </row>
    <row r="156" spans="1:7" x14ac:dyDescent="0.2">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sheetData>
  <mergeCells count="1">
    <mergeCell ref="A1:G1"/>
  </mergeCells>
  <conditionalFormatting sqref="F2:F3 F5:F124 F258:F65534">
    <cfRule type="cellIs" dxfId="47" priority="2" stopIfTrue="1" operator="between">
      <formula>0.009</formula>
      <formula>-0.009</formula>
    </cfRule>
  </conditionalFormatting>
  <conditionalFormatting sqref="F126:G157">
    <cfRule type="cellIs" dxfId="46" priority="1" stopIfTrue="1" operator="between">
      <formula>0.009</formula>
      <formula>-0.009</formula>
    </cfRule>
  </conditionalFormatting>
  <hyperlinks>
    <hyperlink ref="A126"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 style="7" bestFit="1" customWidth="1"/>
    <col min="5" max="5" width="22.85546875" style="10" customWidth="1"/>
    <col min="6" max="6" width="14.7109375" style="11" bestFit="1" customWidth="1"/>
    <col min="7" max="16384" width="9.140625" style="7"/>
  </cols>
  <sheetData>
    <row r="1" spans="1:6" s="1" customFormat="1" ht="15" x14ac:dyDescent="0.2">
      <c r="A1" s="90" t="s">
        <v>15</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559</v>
      </c>
      <c r="B7" s="21" t="s">
        <v>558</v>
      </c>
      <c r="C7" s="21" t="s">
        <v>87</v>
      </c>
      <c r="D7" s="24">
        <v>23439752</v>
      </c>
      <c r="E7" s="22">
        <v>32968.011189999997</v>
      </c>
      <c r="F7" s="23">
        <v>3.87884901353247</v>
      </c>
    </row>
    <row r="8" spans="1:6" x14ac:dyDescent="0.2">
      <c r="A8" s="21" t="s">
        <v>428</v>
      </c>
      <c r="B8" s="21" t="s">
        <v>427</v>
      </c>
      <c r="C8" s="21" t="s">
        <v>87</v>
      </c>
      <c r="D8" s="24">
        <v>23580355</v>
      </c>
      <c r="E8" s="22">
        <v>21870.779259999999</v>
      </c>
      <c r="F8" s="23">
        <v>2.5732049794853702</v>
      </c>
    </row>
    <row r="9" spans="1:6" x14ac:dyDescent="0.2">
      <c r="A9" s="21" t="s">
        <v>435</v>
      </c>
      <c r="B9" s="21" t="s">
        <v>434</v>
      </c>
      <c r="C9" s="21" t="s">
        <v>422</v>
      </c>
      <c r="D9" s="24">
        <v>1050123</v>
      </c>
      <c r="E9" s="22">
        <v>20863.3187</v>
      </c>
      <c r="F9" s="23">
        <v>2.4546722788984998</v>
      </c>
    </row>
    <row r="10" spans="1:6" x14ac:dyDescent="0.2">
      <c r="A10" s="21" t="s">
        <v>89</v>
      </c>
      <c r="B10" s="21" t="s">
        <v>88</v>
      </c>
      <c r="C10" s="21" t="s">
        <v>87</v>
      </c>
      <c r="D10" s="24">
        <v>2135566</v>
      </c>
      <c r="E10" s="22">
        <v>19547.90338</v>
      </c>
      <c r="F10" s="23">
        <v>2.2999071829100801</v>
      </c>
    </row>
    <row r="11" spans="1:6" x14ac:dyDescent="0.2">
      <c r="A11" s="21" t="s">
        <v>126</v>
      </c>
      <c r="B11" s="21" t="s">
        <v>125</v>
      </c>
      <c r="C11" s="21" t="s">
        <v>127</v>
      </c>
      <c r="D11" s="24">
        <v>14617750</v>
      </c>
      <c r="E11" s="22">
        <v>19478.151880000001</v>
      </c>
      <c r="F11" s="23">
        <v>2.2917005751347999</v>
      </c>
    </row>
    <row r="12" spans="1:6" x14ac:dyDescent="0.2">
      <c r="A12" s="21" t="s">
        <v>561</v>
      </c>
      <c r="B12" s="21" t="s">
        <v>560</v>
      </c>
      <c r="C12" s="21" t="s">
        <v>312</v>
      </c>
      <c r="D12" s="24">
        <v>1543493</v>
      </c>
      <c r="E12" s="22">
        <v>19364.66318</v>
      </c>
      <c r="F12" s="23">
        <v>2.2783480702019099</v>
      </c>
    </row>
    <row r="13" spans="1:6" x14ac:dyDescent="0.2">
      <c r="A13" s="21" t="s">
        <v>288</v>
      </c>
      <c r="B13" s="21" t="s">
        <v>287</v>
      </c>
      <c r="C13" s="21" t="s">
        <v>289</v>
      </c>
      <c r="D13" s="24">
        <v>3676225</v>
      </c>
      <c r="E13" s="22">
        <v>18745.07128</v>
      </c>
      <c r="F13" s="23">
        <v>2.2054500292416299</v>
      </c>
    </row>
    <row r="14" spans="1:6" x14ac:dyDescent="0.2">
      <c r="A14" s="21" t="s">
        <v>238</v>
      </c>
      <c r="B14" s="21" t="s">
        <v>237</v>
      </c>
      <c r="C14" s="21" t="s">
        <v>139</v>
      </c>
      <c r="D14" s="24">
        <v>858937</v>
      </c>
      <c r="E14" s="22">
        <v>18507.51554</v>
      </c>
      <c r="F14" s="23">
        <v>2.1775004255349502</v>
      </c>
    </row>
    <row r="15" spans="1:6" x14ac:dyDescent="0.2">
      <c r="A15" s="21" t="s">
        <v>395</v>
      </c>
      <c r="B15" s="21" t="s">
        <v>394</v>
      </c>
      <c r="C15" s="21" t="s">
        <v>95</v>
      </c>
      <c r="D15" s="24">
        <v>294995</v>
      </c>
      <c r="E15" s="22">
        <v>18172.281989999999</v>
      </c>
      <c r="F15" s="23">
        <v>2.13805854603465</v>
      </c>
    </row>
    <row r="16" spans="1:6" x14ac:dyDescent="0.2">
      <c r="A16" s="21" t="s">
        <v>563</v>
      </c>
      <c r="B16" s="21" t="s">
        <v>562</v>
      </c>
      <c r="C16" s="21" t="s">
        <v>309</v>
      </c>
      <c r="D16" s="24">
        <v>1736228</v>
      </c>
      <c r="E16" s="22">
        <v>18108.858039999999</v>
      </c>
      <c r="F16" s="23">
        <v>2.13059640570492</v>
      </c>
    </row>
    <row r="17" spans="1:6" x14ac:dyDescent="0.2">
      <c r="A17" s="21" t="s">
        <v>86</v>
      </c>
      <c r="B17" s="21" t="s">
        <v>85</v>
      </c>
      <c r="C17" s="21" t="s">
        <v>87</v>
      </c>
      <c r="D17" s="24">
        <v>1223175</v>
      </c>
      <c r="E17" s="22">
        <v>18060.178879999999</v>
      </c>
      <c r="F17" s="23">
        <v>2.1248690625947302</v>
      </c>
    </row>
    <row r="18" spans="1:6" x14ac:dyDescent="0.2">
      <c r="A18" s="21" t="s">
        <v>156</v>
      </c>
      <c r="B18" s="21" t="s">
        <v>155</v>
      </c>
      <c r="C18" s="21" t="s">
        <v>157</v>
      </c>
      <c r="D18" s="24">
        <v>6391052</v>
      </c>
      <c r="E18" s="22">
        <v>18022.766640000002</v>
      </c>
      <c r="F18" s="23">
        <v>2.1204673281564101</v>
      </c>
    </row>
    <row r="19" spans="1:6" x14ac:dyDescent="0.2">
      <c r="A19" s="21" t="s">
        <v>565</v>
      </c>
      <c r="B19" s="21" t="s">
        <v>564</v>
      </c>
      <c r="C19" s="21" t="s">
        <v>431</v>
      </c>
      <c r="D19" s="24">
        <v>2297000</v>
      </c>
      <c r="E19" s="22">
        <v>17588.129000000001</v>
      </c>
      <c r="F19" s="23">
        <v>2.0693300675117801</v>
      </c>
    </row>
    <row r="20" spans="1:6" x14ac:dyDescent="0.2">
      <c r="A20" s="21" t="s">
        <v>379</v>
      </c>
      <c r="B20" s="21" t="s">
        <v>378</v>
      </c>
      <c r="C20" s="21" t="s">
        <v>95</v>
      </c>
      <c r="D20" s="24">
        <v>822190</v>
      </c>
      <c r="E20" s="22">
        <v>17458.382460000001</v>
      </c>
      <c r="F20" s="23">
        <v>2.05406474756913</v>
      </c>
    </row>
    <row r="21" spans="1:6" x14ac:dyDescent="0.2">
      <c r="A21" s="21" t="s">
        <v>135</v>
      </c>
      <c r="B21" s="21" t="s">
        <v>134</v>
      </c>
      <c r="C21" s="21" t="s">
        <v>136</v>
      </c>
      <c r="D21" s="24">
        <v>14600000</v>
      </c>
      <c r="E21" s="22">
        <v>17337.5</v>
      </c>
      <c r="F21" s="23">
        <v>2.0398423303289102</v>
      </c>
    </row>
    <row r="22" spans="1:6" x14ac:dyDescent="0.2">
      <c r="A22" s="21" t="s">
        <v>567</v>
      </c>
      <c r="B22" s="21" t="s">
        <v>566</v>
      </c>
      <c r="C22" s="21" t="s">
        <v>171</v>
      </c>
      <c r="D22" s="24">
        <v>5750000</v>
      </c>
      <c r="E22" s="22">
        <v>16537</v>
      </c>
      <c r="F22" s="23">
        <v>1.94565955972021</v>
      </c>
    </row>
    <row r="23" spans="1:6" x14ac:dyDescent="0.2">
      <c r="A23" s="21" t="s">
        <v>569</v>
      </c>
      <c r="B23" s="21" t="s">
        <v>568</v>
      </c>
      <c r="C23" s="21" t="s">
        <v>312</v>
      </c>
      <c r="D23" s="24">
        <v>4144174</v>
      </c>
      <c r="E23" s="22">
        <v>15801.73546</v>
      </c>
      <c r="F23" s="23">
        <v>1.8591520625215501</v>
      </c>
    </row>
    <row r="24" spans="1:6" x14ac:dyDescent="0.2">
      <c r="A24" s="21" t="s">
        <v>571</v>
      </c>
      <c r="B24" s="21" t="s">
        <v>570</v>
      </c>
      <c r="C24" s="21" t="s">
        <v>163</v>
      </c>
      <c r="D24" s="24">
        <v>1717030</v>
      </c>
      <c r="E24" s="22">
        <v>15695.371230000001</v>
      </c>
      <c r="F24" s="23">
        <v>1.84663778660018</v>
      </c>
    </row>
    <row r="25" spans="1:6" x14ac:dyDescent="0.2">
      <c r="A25" s="21" t="s">
        <v>573</v>
      </c>
      <c r="B25" s="21" t="s">
        <v>572</v>
      </c>
      <c r="C25" s="21" t="s">
        <v>102</v>
      </c>
      <c r="D25" s="24">
        <v>892366</v>
      </c>
      <c r="E25" s="22">
        <v>14960.962170000001</v>
      </c>
      <c r="F25" s="23">
        <v>1.76023094084011</v>
      </c>
    </row>
    <row r="26" spans="1:6" x14ac:dyDescent="0.2">
      <c r="A26" s="21" t="s">
        <v>575</v>
      </c>
      <c r="B26" s="21" t="s">
        <v>574</v>
      </c>
      <c r="C26" s="21" t="s">
        <v>108</v>
      </c>
      <c r="D26" s="24">
        <v>1491580</v>
      </c>
      <c r="E26" s="22">
        <v>14673.418250000001</v>
      </c>
      <c r="F26" s="23">
        <v>1.7263999813681801</v>
      </c>
    </row>
    <row r="27" spans="1:6" x14ac:dyDescent="0.2">
      <c r="A27" s="21" t="s">
        <v>577</v>
      </c>
      <c r="B27" s="21" t="s">
        <v>576</v>
      </c>
      <c r="C27" s="21" t="s">
        <v>531</v>
      </c>
      <c r="D27" s="24">
        <v>3620695</v>
      </c>
      <c r="E27" s="22">
        <v>14124.331200000001</v>
      </c>
      <c r="F27" s="23">
        <v>1.6617971835238801</v>
      </c>
    </row>
    <row r="28" spans="1:6" x14ac:dyDescent="0.2">
      <c r="A28" s="21" t="s">
        <v>322</v>
      </c>
      <c r="B28" s="21" t="s">
        <v>321</v>
      </c>
      <c r="C28" s="21" t="s">
        <v>116</v>
      </c>
      <c r="D28" s="24">
        <v>28000000</v>
      </c>
      <c r="E28" s="22">
        <v>14056</v>
      </c>
      <c r="F28" s="23">
        <v>1.6537576810441601</v>
      </c>
    </row>
    <row r="29" spans="1:6" x14ac:dyDescent="0.2">
      <c r="A29" s="21" t="s">
        <v>579</v>
      </c>
      <c r="B29" s="21" t="s">
        <v>578</v>
      </c>
      <c r="C29" s="21" t="s">
        <v>176</v>
      </c>
      <c r="D29" s="24">
        <v>442739</v>
      </c>
      <c r="E29" s="22">
        <v>13963.98806</v>
      </c>
      <c r="F29" s="23">
        <v>1.64293202278272</v>
      </c>
    </row>
    <row r="30" spans="1:6" x14ac:dyDescent="0.2">
      <c r="A30" s="21" t="s">
        <v>168</v>
      </c>
      <c r="B30" s="21" t="s">
        <v>167</v>
      </c>
      <c r="C30" s="21" t="s">
        <v>127</v>
      </c>
      <c r="D30" s="24">
        <v>760000</v>
      </c>
      <c r="E30" s="22">
        <v>13855.18</v>
      </c>
      <c r="F30" s="23">
        <v>1.6301302182163799</v>
      </c>
    </row>
    <row r="31" spans="1:6" x14ac:dyDescent="0.2">
      <c r="A31" s="21" t="s">
        <v>581</v>
      </c>
      <c r="B31" s="21" t="s">
        <v>580</v>
      </c>
      <c r="C31" s="21" t="s">
        <v>181</v>
      </c>
      <c r="D31" s="24">
        <v>2303205</v>
      </c>
      <c r="E31" s="22">
        <v>13214.63869</v>
      </c>
      <c r="F31" s="23">
        <v>1.55476737591142</v>
      </c>
    </row>
    <row r="32" spans="1:6" x14ac:dyDescent="0.2">
      <c r="A32" s="21" t="s">
        <v>583</v>
      </c>
      <c r="B32" s="21" t="s">
        <v>582</v>
      </c>
      <c r="C32" s="21" t="s">
        <v>431</v>
      </c>
      <c r="D32" s="24">
        <v>1158135</v>
      </c>
      <c r="E32" s="22">
        <v>13177.839099999999</v>
      </c>
      <c r="F32" s="23">
        <v>1.5504377227652999</v>
      </c>
    </row>
    <row r="33" spans="1:6" x14ac:dyDescent="0.2">
      <c r="A33" s="21" t="s">
        <v>585</v>
      </c>
      <c r="B33" s="21" t="s">
        <v>584</v>
      </c>
      <c r="C33" s="21" t="s">
        <v>176</v>
      </c>
      <c r="D33" s="24">
        <v>1302334</v>
      </c>
      <c r="E33" s="22">
        <v>12915.246279999999</v>
      </c>
      <c r="F33" s="23">
        <v>1.5195423831906001</v>
      </c>
    </row>
    <row r="34" spans="1:6" x14ac:dyDescent="0.2">
      <c r="A34" s="21" t="s">
        <v>383</v>
      </c>
      <c r="B34" s="21" t="s">
        <v>382</v>
      </c>
      <c r="C34" s="21" t="s">
        <v>95</v>
      </c>
      <c r="D34" s="24">
        <v>257965</v>
      </c>
      <c r="E34" s="22">
        <v>12857.620510000001</v>
      </c>
      <c r="F34" s="23">
        <v>1.51276242731669</v>
      </c>
    </row>
    <row r="35" spans="1:6" x14ac:dyDescent="0.2">
      <c r="A35" s="21" t="s">
        <v>587</v>
      </c>
      <c r="B35" s="21" t="s">
        <v>586</v>
      </c>
      <c r="C35" s="21" t="s">
        <v>142</v>
      </c>
      <c r="D35" s="24">
        <v>3352118</v>
      </c>
      <c r="E35" s="22">
        <v>12852.020409999999</v>
      </c>
      <c r="F35" s="23">
        <v>1.51210354794919</v>
      </c>
    </row>
    <row r="36" spans="1:6" x14ac:dyDescent="0.2">
      <c r="A36" s="21" t="s">
        <v>589</v>
      </c>
      <c r="B36" s="21" t="s">
        <v>588</v>
      </c>
      <c r="C36" s="21" t="s">
        <v>590</v>
      </c>
      <c r="D36" s="24">
        <v>408709</v>
      </c>
      <c r="E36" s="22">
        <v>12802.809429999999</v>
      </c>
      <c r="F36" s="23">
        <v>1.5063136335947001</v>
      </c>
    </row>
    <row r="37" spans="1:6" x14ac:dyDescent="0.2">
      <c r="A37" s="21" t="s">
        <v>592</v>
      </c>
      <c r="B37" s="21" t="s">
        <v>591</v>
      </c>
      <c r="C37" s="21" t="s">
        <v>102</v>
      </c>
      <c r="D37" s="24">
        <v>815000</v>
      </c>
      <c r="E37" s="22">
        <v>12757.195</v>
      </c>
      <c r="F37" s="23">
        <v>1.5009468710748599</v>
      </c>
    </row>
    <row r="38" spans="1:6" x14ac:dyDescent="0.2">
      <c r="A38" s="21" t="s">
        <v>121</v>
      </c>
      <c r="B38" s="21" t="s">
        <v>120</v>
      </c>
      <c r="C38" s="21" t="s">
        <v>87</v>
      </c>
      <c r="D38" s="24">
        <v>880366</v>
      </c>
      <c r="E38" s="22">
        <v>12688.71516</v>
      </c>
      <c r="F38" s="23">
        <v>1.4928898803665001</v>
      </c>
    </row>
    <row r="39" spans="1:6" x14ac:dyDescent="0.2">
      <c r="A39" s="21" t="s">
        <v>293</v>
      </c>
      <c r="B39" s="21" t="s">
        <v>292</v>
      </c>
      <c r="C39" s="21" t="s">
        <v>87</v>
      </c>
      <c r="D39" s="24">
        <v>8960416</v>
      </c>
      <c r="E39" s="22">
        <v>12374.334500000001</v>
      </c>
      <c r="F39" s="23">
        <v>1.45590144615714</v>
      </c>
    </row>
    <row r="40" spans="1:6" x14ac:dyDescent="0.2">
      <c r="A40" s="21" t="s">
        <v>594</v>
      </c>
      <c r="B40" s="21" t="s">
        <v>593</v>
      </c>
      <c r="C40" s="21" t="s">
        <v>171</v>
      </c>
      <c r="D40" s="24">
        <v>5025000</v>
      </c>
      <c r="E40" s="22">
        <v>12328.8375</v>
      </c>
      <c r="F40" s="23">
        <v>1.4505484998556</v>
      </c>
    </row>
    <row r="41" spans="1:6" x14ac:dyDescent="0.2">
      <c r="A41" s="21" t="s">
        <v>596</v>
      </c>
      <c r="B41" s="21" t="s">
        <v>595</v>
      </c>
      <c r="C41" s="21" t="s">
        <v>108</v>
      </c>
      <c r="D41" s="24">
        <v>52304</v>
      </c>
      <c r="E41" s="22">
        <v>11723.235500000001</v>
      </c>
      <c r="F41" s="23">
        <v>1.37929643958556</v>
      </c>
    </row>
    <row r="42" spans="1:6" x14ac:dyDescent="0.2">
      <c r="A42" s="21" t="s">
        <v>598</v>
      </c>
      <c r="B42" s="21" t="s">
        <v>597</v>
      </c>
      <c r="C42" s="21" t="s">
        <v>453</v>
      </c>
      <c r="D42" s="24">
        <v>31000</v>
      </c>
      <c r="E42" s="22">
        <v>11723.084000000001</v>
      </c>
      <c r="F42" s="23">
        <v>1.3792786148638201</v>
      </c>
    </row>
    <row r="43" spans="1:6" x14ac:dyDescent="0.2">
      <c r="A43" s="21" t="s">
        <v>185</v>
      </c>
      <c r="B43" s="21" t="s">
        <v>184</v>
      </c>
      <c r="C43" s="21" t="s">
        <v>186</v>
      </c>
      <c r="D43" s="24">
        <v>1650578</v>
      </c>
      <c r="E43" s="22">
        <v>11565.600049999999</v>
      </c>
      <c r="F43" s="23">
        <v>1.3607498519189101</v>
      </c>
    </row>
    <row r="44" spans="1:6" x14ac:dyDescent="0.2">
      <c r="A44" s="21" t="s">
        <v>252</v>
      </c>
      <c r="B44" s="21" t="s">
        <v>251</v>
      </c>
      <c r="C44" s="21" t="s">
        <v>108</v>
      </c>
      <c r="D44" s="24">
        <v>300000</v>
      </c>
      <c r="E44" s="22">
        <v>11165.55</v>
      </c>
      <c r="F44" s="23">
        <v>1.3136819917175999</v>
      </c>
    </row>
    <row r="45" spans="1:6" x14ac:dyDescent="0.2">
      <c r="A45" s="21" t="s">
        <v>600</v>
      </c>
      <c r="B45" s="21" t="s">
        <v>599</v>
      </c>
      <c r="C45" s="21" t="s">
        <v>133</v>
      </c>
      <c r="D45" s="24">
        <v>683231</v>
      </c>
      <c r="E45" s="22">
        <v>11035.2055</v>
      </c>
      <c r="F45" s="23">
        <v>1.2983463188336499</v>
      </c>
    </row>
    <row r="46" spans="1:6" x14ac:dyDescent="0.2">
      <c r="A46" s="21" t="s">
        <v>602</v>
      </c>
      <c r="B46" s="21" t="s">
        <v>601</v>
      </c>
      <c r="C46" s="21" t="s">
        <v>312</v>
      </c>
      <c r="D46" s="24">
        <v>17469870</v>
      </c>
      <c r="E46" s="22">
        <v>10473.18707</v>
      </c>
      <c r="F46" s="23">
        <v>1.2322220803944901</v>
      </c>
    </row>
    <row r="47" spans="1:6" x14ac:dyDescent="0.2">
      <c r="A47" s="21" t="s">
        <v>604</v>
      </c>
      <c r="B47" s="21" t="s">
        <v>603</v>
      </c>
      <c r="C47" s="21" t="s">
        <v>431</v>
      </c>
      <c r="D47" s="24">
        <v>566062</v>
      </c>
      <c r="E47" s="22">
        <v>10276.006520000001</v>
      </c>
      <c r="F47" s="23">
        <v>1.2090228167978001</v>
      </c>
    </row>
    <row r="48" spans="1:6" x14ac:dyDescent="0.2">
      <c r="A48" s="21" t="s">
        <v>606</v>
      </c>
      <c r="B48" s="21" t="s">
        <v>605</v>
      </c>
      <c r="C48" s="21" t="s">
        <v>157</v>
      </c>
      <c r="D48" s="24">
        <v>189000</v>
      </c>
      <c r="E48" s="22">
        <v>9642.0239999999994</v>
      </c>
      <c r="F48" s="23">
        <v>1.1344316484641499</v>
      </c>
    </row>
    <row r="49" spans="1:6" x14ac:dyDescent="0.2">
      <c r="A49" s="21" t="s">
        <v>328</v>
      </c>
      <c r="B49" s="21" t="s">
        <v>327</v>
      </c>
      <c r="C49" s="21" t="s">
        <v>289</v>
      </c>
      <c r="D49" s="24">
        <v>450000</v>
      </c>
      <c r="E49" s="22">
        <v>9512.1</v>
      </c>
      <c r="F49" s="23">
        <v>1.1191454494778199</v>
      </c>
    </row>
    <row r="50" spans="1:6" x14ac:dyDescent="0.2">
      <c r="A50" s="21" t="s">
        <v>608</v>
      </c>
      <c r="B50" s="21" t="s">
        <v>607</v>
      </c>
      <c r="C50" s="21" t="s">
        <v>108</v>
      </c>
      <c r="D50" s="24">
        <v>527173</v>
      </c>
      <c r="E50" s="22">
        <v>9295.1143360000005</v>
      </c>
      <c r="F50" s="23">
        <v>1.0936160166010001</v>
      </c>
    </row>
    <row r="51" spans="1:6" x14ac:dyDescent="0.2">
      <c r="A51" s="21" t="s">
        <v>149</v>
      </c>
      <c r="B51" s="21" t="s">
        <v>148</v>
      </c>
      <c r="C51" s="21" t="s">
        <v>142</v>
      </c>
      <c r="D51" s="24">
        <v>1837180</v>
      </c>
      <c r="E51" s="22">
        <v>9203.3532099999993</v>
      </c>
      <c r="F51" s="23">
        <v>1.08281986784291</v>
      </c>
    </row>
    <row r="52" spans="1:6" x14ac:dyDescent="0.2">
      <c r="A52" s="21" t="s">
        <v>459</v>
      </c>
      <c r="B52" s="21" t="s">
        <v>458</v>
      </c>
      <c r="C52" s="21" t="s">
        <v>312</v>
      </c>
      <c r="D52" s="24">
        <v>291027</v>
      </c>
      <c r="E52" s="22">
        <v>9167.9325540000009</v>
      </c>
      <c r="F52" s="23">
        <v>1.0786524530785699</v>
      </c>
    </row>
    <row r="53" spans="1:6" x14ac:dyDescent="0.2">
      <c r="A53" s="21" t="s">
        <v>297</v>
      </c>
      <c r="B53" s="21" t="s">
        <v>296</v>
      </c>
      <c r="C53" s="21" t="s">
        <v>124</v>
      </c>
      <c r="D53" s="24">
        <v>3325151</v>
      </c>
      <c r="E53" s="22">
        <v>8894.7789250000005</v>
      </c>
      <c r="F53" s="23">
        <v>1.0465145822715201</v>
      </c>
    </row>
    <row r="54" spans="1:6" x14ac:dyDescent="0.2">
      <c r="A54" s="21" t="s">
        <v>610</v>
      </c>
      <c r="B54" s="21" t="s">
        <v>609</v>
      </c>
      <c r="C54" s="21" t="s">
        <v>108</v>
      </c>
      <c r="D54" s="24">
        <v>2422358</v>
      </c>
      <c r="E54" s="22">
        <v>8762.8800649999994</v>
      </c>
      <c r="F54" s="23">
        <v>1.0309960312722299</v>
      </c>
    </row>
    <row r="55" spans="1:6" x14ac:dyDescent="0.2">
      <c r="A55" s="21" t="s">
        <v>193</v>
      </c>
      <c r="B55" s="21" t="s">
        <v>192</v>
      </c>
      <c r="C55" s="21" t="s">
        <v>157</v>
      </c>
      <c r="D55" s="24">
        <v>1044026</v>
      </c>
      <c r="E55" s="22">
        <v>8743.7177499999998</v>
      </c>
      <c r="F55" s="23">
        <v>1.0287414904627701</v>
      </c>
    </row>
    <row r="56" spans="1:6" x14ac:dyDescent="0.2">
      <c r="A56" s="21" t="s">
        <v>151</v>
      </c>
      <c r="B56" s="21" t="s">
        <v>150</v>
      </c>
      <c r="C56" s="21" t="s">
        <v>152</v>
      </c>
      <c r="D56" s="24">
        <v>1240127</v>
      </c>
      <c r="E56" s="22">
        <v>8534.5540139999994</v>
      </c>
      <c r="F56" s="23">
        <v>1.00413234596889</v>
      </c>
    </row>
    <row r="57" spans="1:6" x14ac:dyDescent="0.2">
      <c r="A57" s="21" t="s">
        <v>248</v>
      </c>
      <c r="B57" s="21" t="s">
        <v>247</v>
      </c>
      <c r="C57" s="21" t="s">
        <v>176</v>
      </c>
      <c r="D57" s="24">
        <v>440000</v>
      </c>
      <c r="E57" s="22">
        <v>8308.08</v>
      </c>
      <c r="F57" s="23">
        <v>0.97748656194716699</v>
      </c>
    </row>
    <row r="58" spans="1:6" x14ac:dyDescent="0.2">
      <c r="A58" s="21" t="s">
        <v>175</v>
      </c>
      <c r="B58" s="21" t="s">
        <v>174</v>
      </c>
      <c r="C58" s="21" t="s">
        <v>176</v>
      </c>
      <c r="D58" s="24">
        <v>2402529</v>
      </c>
      <c r="E58" s="22">
        <v>8179.4099809999998</v>
      </c>
      <c r="F58" s="23">
        <v>0.96234790000626302</v>
      </c>
    </row>
    <row r="59" spans="1:6" x14ac:dyDescent="0.2">
      <c r="A59" s="21" t="s">
        <v>439</v>
      </c>
      <c r="B59" s="21" t="s">
        <v>438</v>
      </c>
      <c r="C59" s="21" t="s">
        <v>87</v>
      </c>
      <c r="D59" s="24">
        <v>5630441</v>
      </c>
      <c r="E59" s="22">
        <v>8057.1610710000004</v>
      </c>
      <c r="F59" s="23">
        <v>0.94796471318840803</v>
      </c>
    </row>
    <row r="60" spans="1:6" x14ac:dyDescent="0.2">
      <c r="A60" s="21" t="s">
        <v>612</v>
      </c>
      <c r="B60" s="21" t="s">
        <v>611</v>
      </c>
      <c r="C60" s="21" t="s">
        <v>309</v>
      </c>
      <c r="D60" s="24">
        <v>224936</v>
      </c>
      <c r="E60" s="22">
        <v>7650.6356999999998</v>
      </c>
      <c r="F60" s="23">
        <v>0.90013499955504295</v>
      </c>
    </row>
    <row r="61" spans="1:6" x14ac:dyDescent="0.2">
      <c r="A61" s="21" t="s">
        <v>614</v>
      </c>
      <c r="B61" s="21" t="s">
        <v>613</v>
      </c>
      <c r="C61" s="21" t="s">
        <v>157</v>
      </c>
      <c r="D61" s="24">
        <v>419825</v>
      </c>
      <c r="E61" s="22">
        <v>6894.3661499999998</v>
      </c>
      <c r="F61" s="23">
        <v>0.81115615939764996</v>
      </c>
    </row>
    <row r="62" spans="1:6" x14ac:dyDescent="0.2">
      <c r="A62" s="21" t="s">
        <v>616</v>
      </c>
      <c r="B62" s="21" t="s">
        <v>615</v>
      </c>
      <c r="C62" s="21" t="s">
        <v>171</v>
      </c>
      <c r="D62" s="24">
        <v>4500000</v>
      </c>
      <c r="E62" s="22">
        <v>5985</v>
      </c>
      <c r="F62" s="23">
        <v>0.70416474964778797</v>
      </c>
    </row>
    <row r="63" spans="1:6" x14ac:dyDescent="0.2">
      <c r="A63" s="21" t="s">
        <v>618</v>
      </c>
      <c r="B63" s="21" t="s">
        <v>617</v>
      </c>
      <c r="C63" s="21" t="s">
        <v>102</v>
      </c>
      <c r="D63" s="24">
        <v>532747</v>
      </c>
      <c r="E63" s="22">
        <v>5430.5565450000004</v>
      </c>
      <c r="F63" s="23">
        <v>0.63893174435389899</v>
      </c>
    </row>
    <row r="64" spans="1:6" x14ac:dyDescent="0.2">
      <c r="A64" s="21" t="s">
        <v>620</v>
      </c>
      <c r="B64" s="21" t="s">
        <v>619</v>
      </c>
      <c r="C64" s="21" t="s">
        <v>157</v>
      </c>
      <c r="D64" s="24">
        <v>420000</v>
      </c>
      <c r="E64" s="22">
        <v>5297.67</v>
      </c>
      <c r="F64" s="23">
        <v>0.62329698734613204</v>
      </c>
    </row>
    <row r="65" spans="1:9" x14ac:dyDescent="0.2">
      <c r="A65" s="21" t="s">
        <v>391</v>
      </c>
      <c r="B65" s="21" t="s">
        <v>390</v>
      </c>
      <c r="C65" s="21" t="s">
        <v>186</v>
      </c>
      <c r="D65" s="24">
        <v>550000</v>
      </c>
      <c r="E65" s="22">
        <v>5064.125</v>
      </c>
      <c r="F65" s="23">
        <v>0.59581926696910703</v>
      </c>
    </row>
    <row r="66" spans="1:9" x14ac:dyDescent="0.2">
      <c r="A66" s="21" t="s">
        <v>622</v>
      </c>
      <c r="B66" s="21" t="s">
        <v>621</v>
      </c>
      <c r="C66" s="21" t="s">
        <v>124</v>
      </c>
      <c r="D66" s="24">
        <v>1318364</v>
      </c>
      <c r="E66" s="22">
        <v>5040.7647539999998</v>
      </c>
      <c r="F66" s="23">
        <v>0.59307081888618296</v>
      </c>
    </row>
    <row r="67" spans="1:9" x14ac:dyDescent="0.2">
      <c r="A67" s="21" t="s">
        <v>624</v>
      </c>
      <c r="B67" s="21" t="s">
        <v>623</v>
      </c>
      <c r="C67" s="21" t="s">
        <v>142</v>
      </c>
      <c r="D67" s="24">
        <v>2717419</v>
      </c>
      <c r="E67" s="22">
        <v>4885.9193619999996</v>
      </c>
      <c r="F67" s="23">
        <v>0.57485249529523996</v>
      </c>
    </row>
    <row r="68" spans="1:9" x14ac:dyDescent="0.2">
      <c r="A68" s="21" t="s">
        <v>452</v>
      </c>
      <c r="B68" s="21" t="s">
        <v>451</v>
      </c>
      <c r="C68" s="21" t="s">
        <v>453</v>
      </c>
      <c r="D68" s="24">
        <v>592896</v>
      </c>
      <c r="E68" s="22">
        <v>4773.1092479999998</v>
      </c>
      <c r="F68" s="23">
        <v>0.56157982934995199</v>
      </c>
    </row>
    <row r="69" spans="1:9" x14ac:dyDescent="0.2">
      <c r="A69" s="21" t="s">
        <v>626</v>
      </c>
      <c r="B69" s="21" t="s">
        <v>625</v>
      </c>
      <c r="C69" s="21" t="s">
        <v>590</v>
      </c>
      <c r="D69" s="24">
        <v>2429877</v>
      </c>
      <c r="E69" s="22">
        <v>4074.9037290000001</v>
      </c>
      <c r="F69" s="23">
        <v>0.47943250863327103</v>
      </c>
    </row>
    <row r="70" spans="1:9" x14ac:dyDescent="0.2">
      <c r="A70" s="21" t="s">
        <v>489</v>
      </c>
      <c r="B70" s="21" t="s">
        <v>488</v>
      </c>
      <c r="C70" s="21" t="s">
        <v>363</v>
      </c>
      <c r="D70" s="24">
        <v>750000</v>
      </c>
      <c r="E70" s="22">
        <v>4016.625</v>
      </c>
      <c r="F70" s="23">
        <v>0.47257572891462801</v>
      </c>
    </row>
    <row r="71" spans="1:9" x14ac:dyDescent="0.2">
      <c r="A71" s="21" t="s">
        <v>628</v>
      </c>
      <c r="B71" s="21" t="s">
        <v>627</v>
      </c>
      <c r="C71" s="21" t="s">
        <v>312</v>
      </c>
      <c r="D71" s="24">
        <v>250000</v>
      </c>
      <c r="E71" s="22">
        <v>3990.875</v>
      </c>
      <c r="F71" s="23">
        <v>0.46954611449467298</v>
      </c>
    </row>
    <row r="72" spans="1:9" x14ac:dyDescent="0.2">
      <c r="A72" s="21" t="s">
        <v>630</v>
      </c>
      <c r="B72" s="21" t="s">
        <v>629</v>
      </c>
      <c r="C72" s="21" t="s">
        <v>363</v>
      </c>
      <c r="D72" s="24">
        <v>11000</v>
      </c>
      <c r="E72" s="22">
        <v>3959.7249999999999</v>
      </c>
      <c r="F72" s="23">
        <v>0.46588116345849401</v>
      </c>
    </row>
    <row r="73" spans="1:9" x14ac:dyDescent="0.2">
      <c r="A73" s="21" t="s">
        <v>228</v>
      </c>
      <c r="B73" s="21" t="s">
        <v>227</v>
      </c>
      <c r="C73" s="21" t="s">
        <v>105</v>
      </c>
      <c r="D73" s="24">
        <v>1499850</v>
      </c>
      <c r="E73" s="22">
        <v>3715.1284500000002</v>
      </c>
      <c r="F73" s="23">
        <v>0.43710317375164998</v>
      </c>
    </row>
    <row r="74" spans="1:9" x14ac:dyDescent="0.2">
      <c r="A74" s="21" t="s">
        <v>632</v>
      </c>
      <c r="B74" s="21" t="s">
        <v>631</v>
      </c>
      <c r="C74" s="21" t="s">
        <v>102</v>
      </c>
      <c r="D74" s="24">
        <v>2053763</v>
      </c>
      <c r="E74" s="22">
        <v>3708.0690970000001</v>
      </c>
      <c r="F74" s="23">
        <v>0.43627260607614099</v>
      </c>
    </row>
    <row r="75" spans="1:9" x14ac:dyDescent="0.2">
      <c r="A75" s="21" t="s">
        <v>473</v>
      </c>
      <c r="B75" s="21" t="s">
        <v>472</v>
      </c>
      <c r="C75" s="21" t="s">
        <v>422</v>
      </c>
      <c r="D75" s="24">
        <v>401269</v>
      </c>
      <c r="E75" s="22">
        <v>1782.2362639999999</v>
      </c>
      <c r="F75" s="23">
        <v>0.209688880977906</v>
      </c>
    </row>
    <row r="76" spans="1:9" x14ac:dyDescent="0.2">
      <c r="A76" s="21" t="s">
        <v>634</v>
      </c>
      <c r="B76" s="21" t="s">
        <v>633</v>
      </c>
      <c r="C76" s="21" t="s">
        <v>157</v>
      </c>
      <c r="D76" s="24">
        <v>70188</v>
      </c>
      <c r="E76" s="22">
        <v>221.16238799999999</v>
      </c>
      <c r="F76" s="23">
        <v>2.6020845042193302E-2</v>
      </c>
    </row>
    <row r="77" spans="1:9" x14ac:dyDescent="0.2">
      <c r="A77" s="21" t="s">
        <v>636</v>
      </c>
      <c r="B77" s="21" t="s">
        <v>635</v>
      </c>
      <c r="C77" s="21" t="s">
        <v>102</v>
      </c>
      <c r="D77" s="24">
        <v>552</v>
      </c>
      <c r="E77" s="22">
        <v>27.105684</v>
      </c>
      <c r="F77" s="23">
        <v>3.18911732462691E-3</v>
      </c>
    </row>
    <row r="78" spans="1:9" x14ac:dyDescent="0.2">
      <c r="A78" s="20" t="s">
        <v>26</v>
      </c>
      <c r="B78" s="20"/>
      <c r="C78" s="20"/>
      <c r="D78" s="20"/>
      <c r="E78" s="25">
        <f>SUM(E7:E77)</f>
        <v>818511.7062870001</v>
      </c>
      <c r="F78" s="26">
        <f>SUM(F7:F77)</f>
        <v>96.301936631807763</v>
      </c>
      <c r="G78" s="14"/>
      <c r="H78" s="14"/>
      <c r="I78" s="14"/>
    </row>
    <row r="79" spans="1:9" x14ac:dyDescent="0.2">
      <c r="A79" s="21"/>
      <c r="B79" s="21"/>
      <c r="C79" s="21"/>
      <c r="D79" s="21"/>
      <c r="E79" s="22"/>
      <c r="F79" s="23"/>
    </row>
    <row r="80" spans="1:9" x14ac:dyDescent="0.2">
      <c r="A80" s="20" t="s">
        <v>261</v>
      </c>
      <c r="B80" s="21"/>
      <c r="C80" s="21"/>
      <c r="D80" s="21"/>
      <c r="E80" s="22"/>
      <c r="F80" s="23"/>
    </row>
    <row r="81" spans="1:9" x14ac:dyDescent="0.2">
      <c r="A81" s="21"/>
      <c r="B81" s="21" t="s">
        <v>262</v>
      </c>
      <c r="C81" s="21" t="s">
        <v>171</v>
      </c>
      <c r="D81" s="24">
        <v>8100</v>
      </c>
      <c r="E81" s="22">
        <v>8.0999999999999996E-4</v>
      </c>
      <c r="F81" s="23">
        <v>9.5300492433535296E-8</v>
      </c>
    </row>
    <row r="82" spans="1:9" x14ac:dyDescent="0.2">
      <c r="A82" s="20" t="s">
        <v>26</v>
      </c>
      <c r="B82" s="20"/>
      <c r="C82" s="20"/>
      <c r="D82" s="20"/>
      <c r="E82" s="25">
        <f>SUM(E80:E81)</f>
        <v>8.0999999999999996E-4</v>
      </c>
      <c r="F82" s="26">
        <f>SUM(F80:F81)</f>
        <v>9.5300492433535296E-8</v>
      </c>
      <c r="G82" s="14"/>
      <c r="H82" s="14"/>
      <c r="I82" s="14"/>
    </row>
    <row r="83" spans="1:9" x14ac:dyDescent="0.2">
      <c r="A83" s="21"/>
      <c r="B83" s="21"/>
      <c r="C83" s="21"/>
      <c r="D83" s="21"/>
      <c r="E83" s="22"/>
      <c r="F83" s="23"/>
    </row>
    <row r="84" spans="1:9" x14ac:dyDescent="0.2">
      <c r="A84" s="20" t="s">
        <v>27</v>
      </c>
      <c r="B84" s="20"/>
      <c r="C84" s="20"/>
      <c r="D84" s="20"/>
      <c r="E84" s="25">
        <f>E78+E82</f>
        <v>818511.70709700009</v>
      </c>
      <c r="F84" s="26">
        <f>F78+F82</f>
        <v>96.301936727108256</v>
      </c>
      <c r="G84" s="14"/>
      <c r="H84" s="14"/>
      <c r="I84" s="14"/>
    </row>
    <row r="85" spans="1:9" x14ac:dyDescent="0.2">
      <c r="A85" s="20"/>
      <c r="B85" s="20"/>
      <c r="C85" s="20"/>
      <c r="D85" s="20"/>
      <c r="E85" s="25"/>
      <c r="F85" s="26"/>
      <c r="G85" s="14"/>
      <c r="H85" s="14"/>
      <c r="I85" s="14"/>
    </row>
    <row r="86" spans="1:9" x14ac:dyDescent="0.2">
      <c r="A86" s="20" t="s">
        <v>29</v>
      </c>
      <c r="B86" s="20"/>
      <c r="C86" s="20"/>
      <c r="D86" s="20"/>
      <c r="E86" s="25">
        <f>E88-(E78+E82)</f>
        <v>31431.435185199953</v>
      </c>
      <c r="F86" s="26">
        <f>F88-(F78+F82)</f>
        <v>3.6980632728917442</v>
      </c>
      <c r="G86" s="14"/>
      <c r="H86" s="14"/>
      <c r="I86" s="14"/>
    </row>
    <row r="87" spans="1:9" x14ac:dyDescent="0.2">
      <c r="A87" s="20"/>
      <c r="B87" s="20"/>
      <c r="C87" s="20"/>
      <c r="D87" s="20"/>
      <c r="E87" s="25"/>
      <c r="F87" s="26"/>
      <c r="G87" s="14"/>
      <c r="H87" s="14"/>
      <c r="I87" s="14"/>
    </row>
    <row r="88" spans="1:9" x14ac:dyDescent="0.2">
      <c r="A88" s="27" t="s">
        <v>28</v>
      </c>
      <c r="B88" s="27"/>
      <c r="C88" s="27"/>
      <c r="D88" s="27"/>
      <c r="E88" s="28">
        <v>849943.14228220005</v>
      </c>
      <c r="F88" s="29">
        <v>100</v>
      </c>
      <c r="G88" s="14"/>
      <c r="H88" s="14"/>
      <c r="I88" s="14"/>
    </row>
    <row r="89" spans="1:9" x14ac:dyDescent="0.2">
      <c r="F89" s="15" t="s">
        <v>30</v>
      </c>
    </row>
    <row r="90" spans="1:9" x14ac:dyDescent="0.2">
      <c r="A90" s="14" t="s">
        <v>31</v>
      </c>
    </row>
    <row r="91" spans="1:9" x14ac:dyDescent="0.2">
      <c r="A91" s="14" t="s">
        <v>42</v>
      </c>
    </row>
    <row r="93" spans="1:9" x14ac:dyDescent="0.2">
      <c r="A93" s="14" t="s">
        <v>32</v>
      </c>
    </row>
    <row r="94" spans="1:9" x14ac:dyDescent="0.2">
      <c r="A94" s="14" t="s">
        <v>33</v>
      </c>
    </row>
    <row r="95" spans="1:9" x14ac:dyDescent="0.2">
      <c r="A95" s="14" t="s">
        <v>34</v>
      </c>
      <c r="B95" s="14"/>
      <c r="C95" s="30" t="s">
        <v>36</v>
      </c>
      <c r="D95" s="14" t="s">
        <v>35</v>
      </c>
    </row>
    <row r="96" spans="1:9" x14ac:dyDescent="0.2">
      <c r="A96" s="7" t="s">
        <v>70</v>
      </c>
      <c r="C96" s="31">
        <v>1525.0581</v>
      </c>
      <c r="D96" s="31">
        <v>1796.1176</v>
      </c>
    </row>
    <row r="97" spans="1:4" x14ac:dyDescent="0.2">
      <c r="A97" s="7" t="s">
        <v>80</v>
      </c>
      <c r="C97" s="31">
        <v>66.418800000000005</v>
      </c>
      <c r="D97" s="31">
        <v>71.9041</v>
      </c>
    </row>
    <row r="98" spans="1:4" x14ac:dyDescent="0.2">
      <c r="A98" s="7" t="s">
        <v>71</v>
      </c>
      <c r="C98" s="31">
        <v>1683.0542</v>
      </c>
      <c r="D98" s="31">
        <v>1991.7244000000001</v>
      </c>
    </row>
    <row r="99" spans="1:4" x14ac:dyDescent="0.2">
      <c r="A99" s="7" t="s">
        <v>81</v>
      </c>
      <c r="C99" s="31">
        <v>77.985500000000002</v>
      </c>
      <c r="D99" s="31">
        <v>85.153999999999996</v>
      </c>
    </row>
    <row r="101" spans="1:4" x14ac:dyDescent="0.2">
      <c r="A101" s="14" t="s">
        <v>38</v>
      </c>
    </row>
    <row r="102" spans="1:4" x14ac:dyDescent="0.2">
      <c r="A102" s="92" t="s">
        <v>61</v>
      </c>
      <c r="B102" s="93"/>
      <c r="C102" s="34" t="s">
        <v>62</v>
      </c>
    </row>
    <row r="103" spans="1:4" x14ac:dyDescent="0.2">
      <c r="A103" s="88" t="s">
        <v>80</v>
      </c>
      <c r="B103" s="89"/>
      <c r="C103" s="35">
        <v>6</v>
      </c>
    </row>
    <row r="104" spans="1:4" x14ac:dyDescent="0.2">
      <c r="A104" s="88" t="s">
        <v>81</v>
      </c>
      <c r="B104" s="89"/>
      <c r="C104" s="35">
        <v>6.75</v>
      </c>
    </row>
    <row r="105" spans="1:4" x14ac:dyDescent="0.2">
      <c r="A105" s="7" t="s">
        <v>63</v>
      </c>
    </row>
    <row r="106" spans="1:4" x14ac:dyDescent="0.2">
      <c r="A106" s="7" t="s">
        <v>37</v>
      </c>
    </row>
    <row r="108" spans="1:4" x14ac:dyDescent="0.2">
      <c r="A108" s="14" t="s">
        <v>271</v>
      </c>
      <c r="D108" s="49">
        <v>0.13900000000000001</v>
      </c>
    </row>
    <row r="110" spans="1:4" x14ac:dyDescent="0.2">
      <c r="A110" s="14" t="s">
        <v>834</v>
      </c>
      <c r="D110" s="30" t="s">
        <v>39</v>
      </c>
    </row>
    <row r="112" spans="1:4" x14ac:dyDescent="0.2">
      <c r="A112" s="81" t="s">
        <v>1211</v>
      </c>
      <c r="B112" s="54"/>
      <c r="C112" s="54"/>
      <c r="D112" s="30"/>
    </row>
    <row r="113" spans="1:4" x14ac:dyDescent="0.2">
      <c r="A113" s="54"/>
      <c r="B113" s="54"/>
      <c r="C113" s="54"/>
      <c r="D113" s="30"/>
    </row>
    <row r="114" spans="1:4" x14ac:dyDescent="0.2">
      <c r="A114" s="82" t="s">
        <v>1207</v>
      </c>
      <c r="B114" s="82" t="s">
        <v>1208</v>
      </c>
      <c r="C114" s="82" t="s">
        <v>1209</v>
      </c>
      <c r="D114" s="83" t="s">
        <v>3</v>
      </c>
    </row>
    <row r="115" spans="1:4" x14ac:dyDescent="0.2">
      <c r="A115" s="84" t="s">
        <v>594</v>
      </c>
      <c r="B115" s="85">
        <v>600000</v>
      </c>
      <c r="C115" s="86">
        <v>1472.1</v>
      </c>
      <c r="D115" s="87">
        <f>C115/E88</f>
        <v>1.7319982087828057E-3</v>
      </c>
    </row>
    <row r="117" spans="1:4" x14ac:dyDescent="0.2">
      <c r="A117" s="14" t="s">
        <v>814</v>
      </c>
    </row>
    <row r="118" spans="1:4" x14ac:dyDescent="0.2">
      <c r="A118" s="14"/>
    </row>
    <row r="119" spans="1:4" x14ac:dyDescent="0.2">
      <c r="A119" s="51" t="s">
        <v>805</v>
      </c>
    </row>
    <row r="120" spans="1:4" x14ac:dyDescent="0.2">
      <c r="A120" s="52"/>
    </row>
    <row r="121" spans="1:4" x14ac:dyDescent="0.2">
      <c r="A121" s="53"/>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1" t="s">
        <v>817</v>
      </c>
    </row>
    <row r="134" spans="1:1" x14ac:dyDescent="0.2">
      <c r="A134" s="53"/>
    </row>
    <row r="135" spans="1:1" x14ac:dyDescent="0.2">
      <c r="A135" s="51" t="s">
        <v>806</v>
      </c>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sheetData>
  <mergeCells count="4">
    <mergeCell ref="A1:F1"/>
    <mergeCell ref="A102:B102"/>
    <mergeCell ref="A103:B103"/>
    <mergeCell ref="A104:B104"/>
  </mergeCells>
  <conditionalFormatting sqref="F2:F3 F250:F65541">
    <cfRule type="cellIs" dxfId="45" priority="2" stopIfTrue="1" operator="between">
      <formula>0.009</formula>
      <formula>-0.009</formula>
    </cfRule>
  </conditionalFormatting>
  <conditionalFormatting sqref="F5:F148">
    <cfRule type="cellIs" dxfId="4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21"/>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16</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104</v>
      </c>
      <c r="B7" s="21" t="s">
        <v>103</v>
      </c>
      <c r="C7" s="21" t="s">
        <v>105</v>
      </c>
      <c r="D7" s="24">
        <v>397815</v>
      </c>
      <c r="E7" s="22">
        <v>9101.6093849999997</v>
      </c>
      <c r="F7" s="23">
        <v>6.1095922336471196</v>
      </c>
    </row>
    <row r="8" spans="1:6" x14ac:dyDescent="0.2">
      <c r="A8" s="21" t="s">
        <v>115</v>
      </c>
      <c r="B8" s="21" t="s">
        <v>114</v>
      </c>
      <c r="C8" s="21" t="s">
        <v>116</v>
      </c>
      <c r="D8" s="24">
        <v>3755704</v>
      </c>
      <c r="E8" s="22">
        <v>8855.9500320000006</v>
      </c>
      <c r="F8" s="23">
        <v>5.9446896969940903</v>
      </c>
    </row>
    <row r="9" spans="1:6" x14ac:dyDescent="0.2">
      <c r="A9" s="21" t="s">
        <v>126</v>
      </c>
      <c r="B9" s="21" t="s">
        <v>125</v>
      </c>
      <c r="C9" s="21" t="s">
        <v>127</v>
      </c>
      <c r="D9" s="24">
        <v>5356584</v>
      </c>
      <c r="E9" s="22">
        <v>7137.6481800000001</v>
      </c>
      <c r="F9" s="23">
        <v>4.7912537269400204</v>
      </c>
    </row>
    <row r="10" spans="1:6" x14ac:dyDescent="0.2">
      <c r="A10" s="21" t="s">
        <v>89</v>
      </c>
      <c r="B10" s="21" t="s">
        <v>88</v>
      </c>
      <c r="C10" s="21" t="s">
        <v>87</v>
      </c>
      <c r="D10" s="24">
        <v>761086</v>
      </c>
      <c r="E10" s="22">
        <v>6966.6007010000003</v>
      </c>
      <c r="F10" s="23">
        <v>4.6764355332471998</v>
      </c>
    </row>
    <row r="11" spans="1:6" x14ac:dyDescent="0.2">
      <c r="A11" s="21" t="s">
        <v>101</v>
      </c>
      <c r="B11" s="21" t="s">
        <v>100</v>
      </c>
      <c r="C11" s="21" t="s">
        <v>102</v>
      </c>
      <c r="D11" s="24">
        <v>1257831</v>
      </c>
      <c r="E11" s="22">
        <v>6838.827147</v>
      </c>
      <c r="F11" s="23">
        <v>4.5906656127680296</v>
      </c>
    </row>
    <row r="12" spans="1:6" x14ac:dyDescent="0.2">
      <c r="A12" s="21" t="s">
        <v>91</v>
      </c>
      <c r="B12" s="21" t="s">
        <v>90</v>
      </c>
      <c r="C12" s="21" t="s">
        <v>92</v>
      </c>
      <c r="D12" s="24">
        <v>207132</v>
      </c>
      <c r="E12" s="22">
        <v>6066.9998459999997</v>
      </c>
      <c r="F12" s="23">
        <v>4.07256492480861</v>
      </c>
    </row>
    <row r="13" spans="1:6" x14ac:dyDescent="0.2">
      <c r="A13" s="21" t="s">
        <v>185</v>
      </c>
      <c r="B13" s="21" t="s">
        <v>184</v>
      </c>
      <c r="C13" s="21" t="s">
        <v>186</v>
      </c>
      <c r="D13" s="24">
        <v>814305</v>
      </c>
      <c r="E13" s="22">
        <v>5705.8351350000003</v>
      </c>
      <c r="F13" s="23">
        <v>3.8301276788167602</v>
      </c>
    </row>
    <row r="14" spans="1:6" x14ac:dyDescent="0.2">
      <c r="A14" s="21" t="s">
        <v>168</v>
      </c>
      <c r="B14" s="21" t="s">
        <v>167</v>
      </c>
      <c r="C14" s="21" t="s">
        <v>127</v>
      </c>
      <c r="D14" s="24">
        <v>277180</v>
      </c>
      <c r="E14" s="22">
        <v>5053.1299900000004</v>
      </c>
      <c r="F14" s="23">
        <v>3.3919895302684799</v>
      </c>
    </row>
    <row r="15" spans="1:6" x14ac:dyDescent="0.2">
      <c r="A15" s="21" t="s">
        <v>441</v>
      </c>
      <c r="B15" s="21" t="s">
        <v>440</v>
      </c>
      <c r="C15" s="21" t="s">
        <v>442</v>
      </c>
      <c r="D15" s="24">
        <v>205281</v>
      </c>
      <c r="E15" s="22">
        <v>4784.8948289999998</v>
      </c>
      <c r="F15" s="23">
        <v>3.21193264284179</v>
      </c>
    </row>
    <row r="16" spans="1:6" x14ac:dyDescent="0.2">
      <c r="A16" s="21" t="s">
        <v>516</v>
      </c>
      <c r="B16" s="21" t="s">
        <v>515</v>
      </c>
      <c r="C16" s="21" t="s">
        <v>102</v>
      </c>
      <c r="D16" s="24">
        <v>816622</v>
      </c>
      <c r="E16" s="22">
        <v>4547.7679179999996</v>
      </c>
      <c r="F16" s="23">
        <v>3.0527576362520801</v>
      </c>
    </row>
    <row r="17" spans="1:6" x14ac:dyDescent="0.2">
      <c r="A17" s="21" t="s">
        <v>461</v>
      </c>
      <c r="B17" s="21" t="s">
        <v>460</v>
      </c>
      <c r="C17" s="21" t="s">
        <v>92</v>
      </c>
      <c r="D17" s="24">
        <v>846230</v>
      </c>
      <c r="E17" s="22">
        <v>4501.520485</v>
      </c>
      <c r="F17" s="23">
        <v>3.0217133510569201</v>
      </c>
    </row>
    <row r="18" spans="1:6" x14ac:dyDescent="0.2">
      <c r="A18" s="21" t="s">
        <v>138</v>
      </c>
      <c r="B18" s="21" t="s">
        <v>137</v>
      </c>
      <c r="C18" s="21" t="s">
        <v>139</v>
      </c>
      <c r="D18" s="24">
        <v>3932363</v>
      </c>
      <c r="E18" s="22">
        <v>4132.9135130000004</v>
      </c>
      <c r="F18" s="23">
        <v>2.77428037539979</v>
      </c>
    </row>
    <row r="19" spans="1:6" x14ac:dyDescent="0.2">
      <c r="A19" s="21" t="s">
        <v>638</v>
      </c>
      <c r="B19" s="21" t="s">
        <v>637</v>
      </c>
      <c r="C19" s="21" t="s">
        <v>113</v>
      </c>
      <c r="D19" s="24">
        <v>253446</v>
      </c>
      <c r="E19" s="22">
        <v>4031.818968</v>
      </c>
      <c r="F19" s="23">
        <v>2.7064191410983001</v>
      </c>
    </row>
    <row r="20" spans="1:6" x14ac:dyDescent="0.2">
      <c r="A20" s="21" t="s">
        <v>589</v>
      </c>
      <c r="B20" s="21" t="s">
        <v>588</v>
      </c>
      <c r="C20" s="21" t="s">
        <v>590</v>
      </c>
      <c r="D20" s="24">
        <v>116408</v>
      </c>
      <c r="E20" s="22">
        <v>3646.4805999999999</v>
      </c>
      <c r="F20" s="23">
        <v>2.4477549641518599</v>
      </c>
    </row>
    <row r="21" spans="1:6" x14ac:dyDescent="0.2">
      <c r="A21" s="21" t="s">
        <v>322</v>
      </c>
      <c r="B21" s="21" t="s">
        <v>321</v>
      </c>
      <c r="C21" s="21" t="s">
        <v>116</v>
      </c>
      <c r="D21" s="24">
        <v>7001913</v>
      </c>
      <c r="E21" s="22">
        <v>3514.9603259999999</v>
      </c>
      <c r="F21" s="23">
        <v>2.35947000150319</v>
      </c>
    </row>
    <row r="22" spans="1:6" x14ac:dyDescent="0.2">
      <c r="A22" s="21" t="s">
        <v>602</v>
      </c>
      <c r="B22" s="21" t="s">
        <v>601</v>
      </c>
      <c r="C22" s="21" t="s">
        <v>312</v>
      </c>
      <c r="D22" s="24">
        <v>5454080</v>
      </c>
      <c r="E22" s="22">
        <v>3269.7209600000001</v>
      </c>
      <c r="F22" s="23">
        <v>2.1948493874426198</v>
      </c>
    </row>
    <row r="23" spans="1:6" x14ac:dyDescent="0.2">
      <c r="A23" s="21" t="s">
        <v>112</v>
      </c>
      <c r="B23" s="21" t="s">
        <v>111</v>
      </c>
      <c r="C23" s="21" t="s">
        <v>113</v>
      </c>
      <c r="D23" s="24">
        <v>519071</v>
      </c>
      <c r="E23" s="22">
        <v>3263.139842</v>
      </c>
      <c r="F23" s="23">
        <v>2.1904317129720101</v>
      </c>
    </row>
    <row r="24" spans="1:6" x14ac:dyDescent="0.2">
      <c r="A24" s="21" t="s">
        <v>250</v>
      </c>
      <c r="B24" s="21" t="s">
        <v>249</v>
      </c>
      <c r="C24" s="21" t="s">
        <v>157</v>
      </c>
      <c r="D24" s="24">
        <v>111181</v>
      </c>
      <c r="E24" s="22">
        <v>3262.2729020000002</v>
      </c>
      <c r="F24" s="23">
        <v>2.1898497664538801</v>
      </c>
    </row>
    <row r="25" spans="1:6" x14ac:dyDescent="0.2">
      <c r="A25" s="21" t="s">
        <v>640</v>
      </c>
      <c r="B25" s="21" t="s">
        <v>639</v>
      </c>
      <c r="C25" s="21" t="s">
        <v>108</v>
      </c>
      <c r="D25" s="24">
        <v>3110119</v>
      </c>
      <c r="E25" s="22">
        <v>3250.0743550000002</v>
      </c>
      <c r="F25" s="23">
        <v>2.1816613082526501</v>
      </c>
    </row>
    <row r="26" spans="1:6" x14ac:dyDescent="0.2">
      <c r="A26" s="21" t="s">
        <v>616</v>
      </c>
      <c r="B26" s="21" t="s">
        <v>615</v>
      </c>
      <c r="C26" s="21" t="s">
        <v>171</v>
      </c>
      <c r="D26" s="24">
        <v>2286069</v>
      </c>
      <c r="E26" s="22">
        <v>3040.4717700000001</v>
      </c>
      <c r="F26" s="23">
        <v>2.04096241959469</v>
      </c>
    </row>
    <row r="27" spans="1:6" x14ac:dyDescent="0.2">
      <c r="A27" s="21" t="s">
        <v>371</v>
      </c>
      <c r="B27" s="21" t="s">
        <v>370</v>
      </c>
      <c r="C27" s="21" t="s">
        <v>95</v>
      </c>
      <c r="D27" s="24">
        <v>616189</v>
      </c>
      <c r="E27" s="22">
        <v>3019.6341950000001</v>
      </c>
      <c r="F27" s="23">
        <v>2.0269748838740398</v>
      </c>
    </row>
    <row r="28" spans="1:6" x14ac:dyDescent="0.2">
      <c r="A28" s="21" t="s">
        <v>149</v>
      </c>
      <c r="B28" s="21" t="s">
        <v>148</v>
      </c>
      <c r="C28" s="21" t="s">
        <v>142</v>
      </c>
      <c r="D28" s="24">
        <v>592755</v>
      </c>
      <c r="E28" s="22">
        <v>2969.4061729999999</v>
      </c>
      <c r="F28" s="23">
        <v>1.9932585684245601</v>
      </c>
    </row>
    <row r="29" spans="1:6" x14ac:dyDescent="0.2">
      <c r="A29" s="21" t="s">
        <v>499</v>
      </c>
      <c r="B29" s="21" t="s">
        <v>498</v>
      </c>
      <c r="C29" s="21" t="s">
        <v>181</v>
      </c>
      <c r="D29" s="24">
        <v>841037</v>
      </c>
      <c r="E29" s="22">
        <v>2772.4784709999999</v>
      </c>
      <c r="F29" s="23">
        <v>1.8610678856743099</v>
      </c>
    </row>
    <row r="30" spans="1:6" x14ac:dyDescent="0.2">
      <c r="A30" s="21" t="s">
        <v>165</v>
      </c>
      <c r="B30" s="21" t="s">
        <v>164</v>
      </c>
      <c r="C30" s="21" t="s">
        <v>166</v>
      </c>
      <c r="D30" s="24">
        <v>250657</v>
      </c>
      <c r="E30" s="22">
        <v>2635.2823699999999</v>
      </c>
      <c r="F30" s="23">
        <v>1.7689729387589199</v>
      </c>
    </row>
    <row r="31" spans="1:6" x14ac:dyDescent="0.2">
      <c r="A31" s="21" t="s">
        <v>503</v>
      </c>
      <c r="B31" s="21" t="s">
        <v>502</v>
      </c>
      <c r="C31" s="21" t="s">
        <v>127</v>
      </c>
      <c r="D31" s="24">
        <v>93220</v>
      </c>
      <c r="E31" s="22">
        <v>2273.4959699999999</v>
      </c>
      <c r="F31" s="23">
        <v>1.52611837467248</v>
      </c>
    </row>
    <row r="32" spans="1:6" x14ac:dyDescent="0.2">
      <c r="A32" s="21" t="s">
        <v>642</v>
      </c>
      <c r="B32" s="21" t="s">
        <v>641</v>
      </c>
      <c r="C32" s="21" t="s">
        <v>312</v>
      </c>
      <c r="D32" s="24">
        <v>10834</v>
      </c>
      <c r="E32" s="22">
        <v>2107.3159230000001</v>
      </c>
      <c r="F32" s="23">
        <v>1.4145675179403101</v>
      </c>
    </row>
    <row r="33" spans="1:6" x14ac:dyDescent="0.2">
      <c r="A33" s="21" t="s">
        <v>377</v>
      </c>
      <c r="B33" s="21" t="s">
        <v>376</v>
      </c>
      <c r="C33" s="21" t="s">
        <v>139</v>
      </c>
      <c r="D33" s="24">
        <v>77188</v>
      </c>
      <c r="E33" s="22">
        <v>2045.1732480000001</v>
      </c>
      <c r="F33" s="23">
        <v>1.37285331240829</v>
      </c>
    </row>
    <row r="34" spans="1:6" x14ac:dyDescent="0.2">
      <c r="A34" s="21" t="s">
        <v>539</v>
      </c>
      <c r="B34" s="21" t="s">
        <v>538</v>
      </c>
      <c r="C34" s="21" t="s">
        <v>108</v>
      </c>
      <c r="D34" s="24">
        <v>169134</v>
      </c>
      <c r="E34" s="22">
        <v>1942.757691</v>
      </c>
      <c r="F34" s="23">
        <v>1.30410532892714</v>
      </c>
    </row>
    <row r="35" spans="1:6" x14ac:dyDescent="0.2">
      <c r="A35" s="21" t="s">
        <v>135</v>
      </c>
      <c r="B35" s="21" t="s">
        <v>134</v>
      </c>
      <c r="C35" s="21" t="s">
        <v>136</v>
      </c>
      <c r="D35" s="24">
        <v>1607262</v>
      </c>
      <c r="E35" s="22">
        <v>1908.6236249999999</v>
      </c>
      <c r="F35" s="23">
        <v>1.28119232357667</v>
      </c>
    </row>
    <row r="36" spans="1:6" x14ac:dyDescent="0.2">
      <c r="A36" s="21" t="s">
        <v>546</v>
      </c>
      <c r="B36" s="21" t="s">
        <v>545</v>
      </c>
      <c r="C36" s="21" t="s">
        <v>102</v>
      </c>
      <c r="D36" s="24">
        <v>205157</v>
      </c>
      <c r="E36" s="22">
        <v>1856.568272</v>
      </c>
      <c r="F36" s="23">
        <v>1.24624938470119</v>
      </c>
    </row>
    <row r="37" spans="1:6" x14ac:dyDescent="0.2">
      <c r="A37" s="21" t="s">
        <v>483</v>
      </c>
      <c r="B37" s="21" t="s">
        <v>482</v>
      </c>
      <c r="C37" s="21" t="s">
        <v>92</v>
      </c>
      <c r="D37" s="24">
        <v>364498</v>
      </c>
      <c r="E37" s="22">
        <v>1829.050964</v>
      </c>
      <c r="F37" s="23">
        <v>1.2277779777075299</v>
      </c>
    </row>
    <row r="38" spans="1:6" x14ac:dyDescent="0.2">
      <c r="A38" s="21" t="s">
        <v>156</v>
      </c>
      <c r="B38" s="21" t="s">
        <v>155</v>
      </c>
      <c r="C38" s="21" t="s">
        <v>157</v>
      </c>
      <c r="D38" s="24">
        <v>612257</v>
      </c>
      <c r="E38" s="22">
        <v>1726.56474</v>
      </c>
      <c r="F38" s="23">
        <v>1.1589825579394499</v>
      </c>
    </row>
    <row r="39" spans="1:6" x14ac:dyDescent="0.2">
      <c r="A39" s="21" t="s">
        <v>567</v>
      </c>
      <c r="B39" s="21" t="s">
        <v>566</v>
      </c>
      <c r="C39" s="21" t="s">
        <v>171</v>
      </c>
      <c r="D39" s="24">
        <v>511308</v>
      </c>
      <c r="E39" s="22">
        <v>1470.521808</v>
      </c>
      <c r="F39" s="23">
        <v>0.98710988766142505</v>
      </c>
    </row>
    <row r="40" spans="1:6" x14ac:dyDescent="0.2">
      <c r="A40" s="21" t="s">
        <v>530</v>
      </c>
      <c r="B40" s="21" t="s">
        <v>529</v>
      </c>
      <c r="C40" s="21" t="s">
        <v>531</v>
      </c>
      <c r="D40" s="24">
        <v>34755</v>
      </c>
      <c r="E40" s="22">
        <v>1439.934405</v>
      </c>
      <c r="F40" s="23">
        <v>0.96657763320934798</v>
      </c>
    </row>
    <row r="41" spans="1:6" x14ac:dyDescent="0.2">
      <c r="A41" s="21" t="s">
        <v>193</v>
      </c>
      <c r="B41" s="21" t="s">
        <v>192</v>
      </c>
      <c r="C41" s="21" t="s">
        <v>157</v>
      </c>
      <c r="D41" s="24">
        <v>171665</v>
      </c>
      <c r="E41" s="22">
        <v>1437.694375</v>
      </c>
      <c r="F41" s="23">
        <v>0.96507397937053396</v>
      </c>
    </row>
    <row r="42" spans="1:6" x14ac:dyDescent="0.2">
      <c r="A42" s="21" t="s">
        <v>509</v>
      </c>
      <c r="B42" s="21" t="s">
        <v>508</v>
      </c>
      <c r="C42" s="21" t="s">
        <v>363</v>
      </c>
      <c r="D42" s="24">
        <v>156288</v>
      </c>
      <c r="E42" s="22">
        <v>1425.34656</v>
      </c>
      <c r="F42" s="23">
        <v>0.95678532277856498</v>
      </c>
    </row>
    <row r="43" spans="1:6" x14ac:dyDescent="0.2">
      <c r="A43" s="21" t="s">
        <v>644</v>
      </c>
      <c r="B43" s="21" t="s">
        <v>643</v>
      </c>
      <c r="C43" s="21" t="s">
        <v>157</v>
      </c>
      <c r="D43" s="24">
        <v>212638</v>
      </c>
      <c r="E43" s="22">
        <v>1414.0427</v>
      </c>
      <c r="F43" s="23">
        <v>0.949197436686677</v>
      </c>
    </row>
    <row r="44" spans="1:6" x14ac:dyDescent="0.2">
      <c r="A44" s="21" t="s">
        <v>170</v>
      </c>
      <c r="B44" s="21" t="s">
        <v>169</v>
      </c>
      <c r="C44" s="21" t="s">
        <v>171</v>
      </c>
      <c r="D44" s="24">
        <v>166714</v>
      </c>
      <c r="E44" s="22">
        <v>1243.9365110000001</v>
      </c>
      <c r="F44" s="23">
        <v>0.83501109806809104</v>
      </c>
    </row>
    <row r="45" spans="1:6" x14ac:dyDescent="0.2">
      <c r="A45" s="21" t="s">
        <v>646</v>
      </c>
      <c r="B45" s="21" t="s">
        <v>645</v>
      </c>
      <c r="C45" s="21" t="s">
        <v>453</v>
      </c>
      <c r="D45" s="24">
        <v>112355</v>
      </c>
      <c r="E45" s="22">
        <v>980.46590749999996</v>
      </c>
      <c r="F45" s="23">
        <v>0.65815249154617195</v>
      </c>
    </row>
    <row r="46" spans="1:6" x14ac:dyDescent="0.2">
      <c r="A46" s="21" t="s">
        <v>397</v>
      </c>
      <c r="B46" s="21" t="s">
        <v>396</v>
      </c>
      <c r="C46" s="21" t="s">
        <v>344</v>
      </c>
      <c r="D46" s="24">
        <v>103006</v>
      </c>
      <c r="E46" s="22">
        <v>771.66944899999999</v>
      </c>
      <c r="F46" s="23">
        <v>0.51799472742953301</v>
      </c>
    </row>
    <row r="47" spans="1:6" x14ac:dyDescent="0.2">
      <c r="A47" s="21" t="s">
        <v>548</v>
      </c>
      <c r="B47" s="21" t="s">
        <v>547</v>
      </c>
      <c r="C47" s="21" t="s">
        <v>102</v>
      </c>
      <c r="D47" s="24">
        <v>46061</v>
      </c>
      <c r="E47" s="22">
        <v>624.74837349999996</v>
      </c>
      <c r="F47" s="23">
        <v>0.419371745068498</v>
      </c>
    </row>
    <row r="48" spans="1:6" x14ac:dyDescent="0.2">
      <c r="A48" s="21" t="s">
        <v>648</v>
      </c>
      <c r="B48" s="21" t="s">
        <v>647</v>
      </c>
      <c r="C48" s="21" t="s">
        <v>531</v>
      </c>
      <c r="D48" s="24">
        <v>11166</v>
      </c>
      <c r="E48" s="22">
        <v>55.411275000000003</v>
      </c>
      <c r="F48" s="23">
        <v>3.7195652007920701E-2</v>
      </c>
    </row>
    <row r="49" spans="1:9" x14ac:dyDescent="0.2">
      <c r="A49" s="20" t="s">
        <v>26</v>
      </c>
      <c r="B49" s="20"/>
      <c r="C49" s="20"/>
      <c r="D49" s="20"/>
      <c r="E49" s="25">
        <f>SUM(E7:E48)</f>
        <v>138922.75989000004</v>
      </c>
      <c r="F49" s="26">
        <f>SUM(F7:F48)</f>
        <v>93.253992672941791</v>
      </c>
      <c r="G49" s="14"/>
      <c r="H49" s="14"/>
      <c r="I49" s="14"/>
    </row>
    <row r="50" spans="1:9" x14ac:dyDescent="0.2">
      <c r="A50" s="21"/>
      <c r="B50" s="21"/>
      <c r="C50" s="21"/>
      <c r="D50" s="21"/>
      <c r="E50" s="22"/>
      <c r="F50" s="23"/>
    </row>
    <row r="51" spans="1:9" x14ac:dyDescent="0.2">
      <c r="A51" s="20" t="s">
        <v>261</v>
      </c>
      <c r="B51" s="21"/>
      <c r="C51" s="21"/>
      <c r="D51" s="21"/>
      <c r="E51" s="22"/>
      <c r="F51" s="23"/>
    </row>
    <row r="52" spans="1:9" x14ac:dyDescent="0.2">
      <c r="A52" s="21"/>
      <c r="B52" s="21" t="s">
        <v>262</v>
      </c>
      <c r="C52" s="21" t="s">
        <v>171</v>
      </c>
      <c r="D52" s="24">
        <v>98000</v>
      </c>
      <c r="E52" s="22">
        <v>9.7999999999999997E-3</v>
      </c>
      <c r="F52" s="23">
        <v>6.5783974412720601E-6</v>
      </c>
    </row>
    <row r="53" spans="1:9" x14ac:dyDescent="0.2">
      <c r="A53" s="21"/>
      <c r="B53" s="21" t="s">
        <v>649</v>
      </c>
      <c r="C53" s="21" t="s">
        <v>166</v>
      </c>
      <c r="D53" s="24">
        <v>23815</v>
      </c>
      <c r="E53" s="22">
        <v>2.3814999999999999E-3</v>
      </c>
      <c r="F53" s="23">
        <v>1.59861770473361E-6</v>
      </c>
    </row>
    <row r="54" spans="1:9" x14ac:dyDescent="0.2">
      <c r="A54" s="20" t="s">
        <v>26</v>
      </c>
      <c r="B54" s="20"/>
      <c r="C54" s="20"/>
      <c r="D54" s="20"/>
      <c r="E54" s="25">
        <f>SUM(E51:E53)</f>
        <v>1.21815E-2</v>
      </c>
      <c r="F54" s="26">
        <f>SUM(F51:F53)</f>
        <v>8.1770151460056704E-6</v>
      </c>
      <c r="G54" s="14"/>
      <c r="H54" s="14"/>
      <c r="I54" s="14"/>
    </row>
    <row r="55" spans="1:9" x14ac:dyDescent="0.2">
      <c r="A55" s="21"/>
      <c r="B55" s="21"/>
      <c r="C55" s="21"/>
      <c r="D55" s="21"/>
      <c r="E55" s="22"/>
      <c r="F55" s="23"/>
    </row>
    <row r="56" spans="1:9" x14ac:dyDescent="0.2">
      <c r="A56" s="20" t="s">
        <v>317</v>
      </c>
      <c r="B56" s="21"/>
      <c r="C56" s="21"/>
      <c r="D56" s="21"/>
      <c r="E56" s="22"/>
      <c r="F56" s="23"/>
    </row>
    <row r="57" spans="1:9" x14ac:dyDescent="0.2">
      <c r="A57" s="21" t="s">
        <v>651</v>
      </c>
      <c r="B57" s="21" t="s">
        <v>650</v>
      </c>
      <c r="C57" s="21" t="s">
        <v>102</v>
      </c>
      <c r="D57" s="24">
        <v>26800</v>
      </c>
      <c r="E57" s="22">
        <v>3510.2107120000001</v>
      </c>
      <c r="F57" s="23">
        <v>2.35628175164761</v>
      </c>
    </row>
    <row r="58" spans="1:9" x14ac:dyDescent="0.2">
      <c r="A58" s="20" t="s">
        <v>26</v>
      </c>
      <c r="B58" s="20"/>
      <c r="C58" s="20"/>
      <c r="D58" s="20"/>
      <c r="E58" s="25">
        <f>SUM(E56:E57)</f>
        <v>3510.2107120000001</v>
      </c>
      <c r="F58" s="26">
        <f>SUM(F56:F57)</f>
        <v>2.35628175164761</v>
      </c>
      <c r="G58" s="14"/>
      <c r="H58" s="14"/>
      <c r="I58" s="14"/>
    </row>
    <row r="59" spans="1:9" x14ac:dyDescent="0.2">
      <c r="A59" s="21"/>
      <c r="B59" s="21"/>
      <c r="C59" s="21"/>
      <c r="D59" s="21"/>
      <c r="E59" s="22"/>
      <c r="F59" s="23"/>
    </row>
    <row r="60" spans="1:9" x14ac:dyDescent="0.2">
      <c r="A60" s="20" t="s">
        <v>27</v>
      </c>
      <c r="B60" s="20"/>
      <c r="C60" s="20"/>
      <c r="D60" s="20"/>
      <c r="E60" s="25">
        <f>E49+E54+E58</f>
        <v>142432.98278350005</v>
      </c>
      <c r="F60" s="26">
        <f>F49+F54+F58</f>
        <v>95.610282601604553</v>
      </c>
      <c r="G60" s="14"/>
      <c r="H60" s="14"/>
      <c r="I60" s="14"/>
    </row>
    <row r="61" spans="1:9" x14ac:dyDescent="0.2">
      <c r="A61" s="20"/>
      <c r="B61" s="20"/>
      <c r="C61" s="20"/>
      <c r="D61" s="20"/>
      <c r="E61" s="25"/>
      <c r="F61" s="26"/>
      <c r="G61" s="14"/>
      <c r="H61" s="14"/>
      <c r="I61" s="14"/>
    </row>
    <row r="62" spans="1:9" x14ac:dyDescent="0.2">
      <c r="A62" s="20" t="s">
        <v>29</v>
      </c>
      <c r="B62" s="20"/>
      <c r="C62" s="20"/>
      <c r="D62" s="20"/>
      <c r="E62" s="25">
        <f>E64-(E49+E54+E58)</f>
        <v>6539.4696638999449</v>
      </c>
      <c r="F62" s="26">
        <f>F64-(F49+F54+F58)</f>
        <v>4.3897173983954474</v>
      </c>
      <c r="G62" s="14"/>
      <c r="H62" s="14"/>
      <c r="I62" s="14"/>
    </row>
    <row r="63" spans="1:9" x14ac:dyDescent="0.2">
      <c r="A63" s="20"/>
      <c r="B63" s="20"/>
      <c r="C63" s="20"/>
      <c r="D63" s="20"/>
      <c r="E63" s="25"/>
      <c r="F63" s="26"/>
      <c r="G63" s="14"/>
      <c r="H63" s="14"/>
      <c r="I63" s="14"/>
    </row>
    <row r="64" spans="1:9" x14ac:dyDescent="0.2">
      <c r="A64" s="27" t="s">
        <v>28</v>
      </c>
      <c r="B64" s="27"/>
      <c r="C64" s="27"/>
      <c r="D64" s="27"/>
      <c r="E64" s="28">
        <v>148972.45244739999</v>
      </c>
      <c r="F64" s="29">
        <v>100</v>
      </c>
      <c r="G64" s="14"/>
      <c r="H64" s="14"/>
      <c r="I64" s="14"/>
    </row>
    <row r="66" spans="1:4" x14ac:dyDescent="0.2">
      <c r="A66" s="14" t="s">
        <v>31</v>
      </c>
    </row>
    <row r="67" spans="1:4" x14ac:dyDescent="0.2">
      <c r="A67" s="14" t="s">
        <v>42</v>
      </c>
    </row>
    <row r="69" spans="1:4" x14ac:dyDescent="0.2">
      <c r="A69" s="14" t="s">
        <v>32</v>
      </c>
    </row>
    <row r="70" spans="1:4" x14ac:dyDescent="0.2">
      <c r="A70" s="14" t="s">
        <v>33</v>
      </c>
    </row>
    <row r="71" spans="1:4" x14ac:dyDescent="0.2">
      <c r="A71" s="14" t="s">
        <v>34</v>
      </c>
      <c r="B71" s="14"/>
      <c r="C71" s="30" t="s">
        <v>36</v>
      </c>
      <c r="D71" s="14" t="s">
        <v>35</v>
      </c>
    </row>
    <row r="72" spans="1:4" x14ac:dyDescent="0.2">
      <c r="A72" s="7" t="s">
        <v>70</v>
      </c>
      <c r="C72" s="31">
        <v>123.0629</v>
      </c>
      <c r="D72" s="31">
        <v>151.88990000000001</v>
      </c>
    </row>
    <row r="73" spans="1:4" x14ac:dyDescent="0.2">
      <c r="A73" s="7" t="s">
        <v>80</v>
      </c>
      <c r="C73" s="31">
        <v>22.693000000000001</v>
      </c>
      <c r="D73" s="31">
        <v>28.008700000000001</v>
      </c>
    </row>
    <row r="74" spans="1:4" x14ac:dyDescent="0.2">
      <c r="A74" s="7" t="s">
        <v>71</v>
      </c>
      <c r="C74" s="31">
        <v>132.20849999999999</v>
      </c>
      <c r="D74" s="31">
        <v>163.91460000000001</v>
      </c>
    </row>
    <row r="75" spans="1:4" x14ac:dyDescent="0.2">
      <c r="A75" s="7" t="s">
        <v>81</v>
      </c>
      <c r="C75" s="31">
        <v>24.953299999999999</v>
      </c>
      <c r="D75" s="31">
        <v>30.934100000000001</v>
      </c>
    </row>
    <row r="77" spans="1:4" x14ac:dyDescent="0.2">
      <c r="A77" s="7" t="s">
        <v>37</v>
      </c>
    </row>
    <row r="79" spans="1:4" x14ac:dyDescent="0.2">
      <c r="A79" s="14" t="s">
        <v>38</v>
      </c>
      <c r="D79" s="30" t="s">
        <v>39</v>
      </c>
    </row>
    <row r="81" spans="1:4" x14ac:dyDescent="0.2">
      <c r="A81" s="14" t="s">
        <v>271</v>
      </c>
      <c r="D81" s="49">
        <v>0.1888</v>
      </c>
    </row>
    <row r="83" spans="1:4" x14ac:dyDescent="0.2">
      <c r="A83" s="14" t="s">
        <v>834</v>
      </c>
      <c r="D83" s="30" t="s">
        <v>39</v>
      </c>
    </row>
    <row r="85" spans="1:4" x14ac:dyDescent="0.2">
      <c r="A85" s="81" t="s">
        <v>1211</v>
      </c>
      <c r="B85" s="54"/>
      <c r="C85" s="54"/>
      <c r="D85" s="30"/>
    </row>
    <row r="86" spans="1:4" x14ac:dyDescent="0.2">
      <c r="A86" s="54"/>
      <c r="B86" s="54"/>
      <c r="C86" s="54"/>
      <c r="D86" s="30"/>
    </row>
    <row r="87" spans="1:4" x14ac:dyDescent="0.2">
      <c r="A87" s="82" t="s">
        <v>1207</v>
      </c>
      <c r="B87" s="82" t="s">
        <v>1208</v>
      </c>
      <c r="C87" s="82" t="s">
        <v>1209</v>
      </c>
      <c r="D87" s="83" t="s">
        <v>3</v>
      </c>
    </row>
    <row r="88" spans="1:4" x14ac:dyDescent="0.2">
      <c r="A88" s="84" t="s">
        <v>441</v>
      </c>
      <c r="B88" s="85">
        <v>20000</v>
      </c>
      <c r="C88" s="86">
        <v>466.18</v>
      </c>
      <c r="D88" s="87">
        <f>C88/E64</f>
        <v>3.1293033869104181E-3</v>
      </c>
    </row>
    <row r="89" spans="1:4" x14ac:dyDescent="0.2">
      <c r="A89" s="84" t="s">
        <v>149</v>
      </c>
      <c r="B89" s="85">
        <v>150000</v>
      </c>
      <c r="C89" s="86">
        <v>751.42499999999995</v>
      </c>
      <c r="D89" s="87">
        <f>C89/E64</f>
        <v>5.0440533645998561E-3</v>
      </c>
    </row>
    <row r="91" spans="1:4" x14ac:dyDescent="0.2">
      <c r="A91" s="14" t="s">
        <v>814</v>
      </c>
    </row>
    <row r="92" spans="1:4" x14ac:dyDescent="0.2">
      <c r="A92" s="14"/>
    </row>
    <row r="93" spans="1:4" x14ac:dyDescent="0.2">
      <c r="A93" s="51" t="s">
        <v>805</v>
      </c>
    </row>
    <row r="94" spans="1:4" x14ac:dyDescent="0.2">
      <c r="A94" s="52"/>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1" t="s">
        <v>818</v>
      </c>
    </row>
    <row r="108" spans="1:1" x14ac:dyDescent="0.2">
      <c r="A108" s="53"/>
    </row>
    <row r="109" spans="1:1" x14ac:dyDescent="0.2">
      <c r="A109" s="51" t="s">
        <v>806</v>
      </c>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sheetData>
  <mergeCells count="1">
    <mergeCell ref="A1:F1"/>
  </mergeCells>
  <conditionalFormatting sqref="F2:F3 F224:F65542">
    <cfRule type="cellIs" dxfId="43" priority="2" stopIfTrue="1" operator="between">
      <formula>0.009</formula>
      <formula>-0.009</formula>
    </cfRule>
  </conditionalFormatting>
  <conditionalFormatting sqref="F5:F123">
    <cfRule type="cellIs" dxfId="4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5"/>
  <sheetViews>
    <sheetView workbookViewId="0">
      <selection sqref="A1:G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 style="7" bestFit="1" customWidth="1"/>
    <col min="5" max="5" width="22.85546875" style="10" customWidth="1"/>
    <col min="6" max="6" width="13.5703125" style="11" bestFit="1" customWidth="1"/>
    <col min="7" max="16384" width="9.140625" style="7"/>
  </cols>
  <sheetData>
    <row r="1" spans="1:7" s="1" customFormat="1" ht="15" x14ac:dyDescent="0.2">
      <c r="A1" s="90" t="s">
        <v>17</v>
      </c>
      <c r="B1" s="91"/>
      <c r="C1" s="91"/>
      <c r="D1" s="91"/>
      <c r="E1" s="91"/>
      <c r="F1" s="91"/>
      <c r="G1" s="91"/>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5" t="s">
        <v>6</v>
      </c>
      <c r="F4" s="12" t="s">
        <v>3</v>
      </c>
      <c r="G4" s="56" t="s">
        <v>5</v>
      </c>
    </row>
    <row r="5" spans="1:7" x14ac:dyDescent="0.2">
      <c r="A5" s="16" t="s">
        <v>84</v>
      </c>
      <c r="B5" s="17"/>
      <c r="C5" s="17"/>
      <c r="D5" s="17"/>
      <c r="E5" s="18"/>
      <c r="F5" s="19"/>
      <c r="G5" s="39"/>
    </row>
    <row r="6" spans="1:7" x14ac:dyDescent="0.2">
      <c r="A6" s="20" t="s">
        <v>41</v>
      </c>
      <c r="B6" s="21"/>
      <c r="C6" s="21"/>
      <c r="D6" s="21"/>
      <c r="E6" s="22"/>
      <c r="F6" s="23"/>
      <c r="G6" s="39"/>
    </row>
    <row r="7" spans="1:7" x14ac:dyDescent="0.2">
      <c r="A7" s="21" t="s">
        <v>86</v>
      </c>
      <c r="B7" s="21" t="s">
        <v>85</v>
      </c>
      <c r="C7" s="21" t="s">
        <v>87</v>
      </c>
      <c r="D7" s="24">
        <v>5600000</v>
      </c>
      <c r="E7" s="22">
        <v>82684</v>
      </c>
      <c r="F7" s="23">
        <v>8.95172135637549</v>
      </c>
      <c r="G7" s="39"/>
    </row>
    <row r="8" spans="1:7" x14ac:dyDescent="0.2">
      <c r="A8" s="21" t="s">
        <v>89</v>
      </c>
      <c r="B8" s="21" t="s">
        <v>88</v>
      </c>
      <c r="C8" s="21" t="s">
        <v>87</v>
      </c>
      <c r="D8" s="24">
        <v>8400000</v>
      </c>
      <c r="E8" s="22">
        <v>76889.399999999994</v>
      </c>
      <c r="F8" s="23">
        <v>8.3243733256603196</v>
      </c>
      <c r="G8" s="39"/>
    </row>
    <row r="9" spans="1:7" x14ac:dyDescent="0.2">
      <c r="A9" s="21" t="s">
        <v>91</v>
      </c>
      <c r="B9" s="21" t="s">
        <v>90</v>
      </c>
      <c r="C9" s="21" t="s">
        <v>92</v>
      </c>
      <c r="D9" s="24">
        <v>1880000</v>
      </c>
      <c r="E9" s="22">
        <v>55066.14</v>
      </c>
      <c r="F9" s="23">
        <v>5.9616944203372197</v>
      </c>
      <c r="G9" s="39"/>
    </row>
    <row r="10" spans="1:7" x14ac:dyDescent="0.2">
      <c r="A10" s="21" t="s">
        <v>94</v>
      </c>
      <c r="B10" s="21" t="s">
        <v>93</v>
      </c>
      <c r="C10" s="21" t="s">
        <v>95</v>
      </c>
      <c r="D10" s="24">
        <v>3575000</v>
      </c>
      <c r="E10" s="22">
        <v>48920.3</v>
      </c>
      <c r="F10" s="23">
        <v>5.2963196539874202</v>
      </c>
      <c r="G10" s="39"/>
    </row>
    <row r="11" spans="1:7" x14ac:dyDescent="0.2">
      <c r="A11" s="21" t="s">
        <v>97</v>
      </c>
      <c r="B11" s="21" t="s">
        <v>96</v>
      </c>
      <c r="C11" s="21" t="s">
        <v>87</v>
      </c>
      <c r="D11" s="24">
        <v>4800000</v>
      </c>
      <c r="E11" s="22">
        <v>47128.800000000003</v>
      </c>
      <c r="F11" s="23">
        <v>5.1023642477426003</v>
      </c>
      <c r="G11" s="39"/>
    </row>
    <row r="12" spans="1:7" x14ac:dyDescent="0.2">
      <c r="A12" s="21" t="s">
        <v>653</v>
      </c>
      <c r="B12" s="21" t="s">
        <v>652</v>
      </c>
      <c r="C12" s="21" t="s">
        <v>108</v>
      </c>
      <c r="D12" s="24">
        <v>3700000</v>
      </c>
      <c r="E12" s="22">
        <v>44400</v>
      </c>
      <c r="F12" s="23">
        <v>4.80693275873291</v>
      </c>
      <c r="G12" s="39"/>
    </row>
    <row r="13" spans="1:7" x14ac:dyDescent="0.2">
      <c r="A13" s="21" t="s">
        <v>118</v>
      </c>
      <c r="B13" s="21" t="s">
        <v>117</v>
      </c>
      <c r="C13" s="21" t="s">
        <v>119</v>
      </c>
      <c r="D13" s="24">
        <v>4500000</v>
      </c>
      <c r="E13" s="22">
        <v>41148</v>
      </c>
      <c r="F13" s="23">
        <v>4.4548574134311201</v>
      </c>
      <c r="G13" s="39"/>
    </row>
    <row r="14" spans="1:7" x14ac:dyDescent="0.2">
      <c r="A14" s="21" t="s">
        <v>107</v>
      </c>
      <c r="B14" s="21" t="s">
        <v>106</v>
      </c>
      <c r="C14" s="21" t="s">
        <v>108</v>
      </c>
      <c r="D14" s="24">
        <v>3575000</v>
      </c>
      <c r="E14" s="22">
        <v>38917.449999999997</v>
      </c>
      <c r="F14" s="23">
        <v>4.2133685876430196</v>
      </c>
      <c r="G14" s="39"/>
    </row>
    <row r="15" spans="1:7" x14ac:dyDescent="0.2">
      <c r="A15" s="21" t="s">
        <v>147</v>
      </c>
      <c r="B15" s="21" t="s">
        <v>146</v>
      </c>
      <c r="C15" s="21" t="s">
        <v>113</v>
      </c>
      <c r="D15" s="24">
        <v>355000</v>
      </c>
      <c r="E15" s="22">
        <v>36892.665000000001</v>
      </c>
      <c r="F15" s="23">
        <v>3.9941567555283601</v>
      </c>
      <c r="G15" s="39"/>
    </row>
    <row r="16" spans="1:7" x14ac:dyDescent="0.2">
      <c r="A16" s="21" t="s">
        <v>655</v>
      </c>
      <c r="B16" s="21" t="s">
        <v>654</v>
      </c>
      <c r="C16" s="21" t="s">
        <v>102</v>
      </c>
      <c r="D16" s="24">
        <v>1400000</v>
      </c>
      <c r="E16" s="22">
        <v>33633.599999999999</v>
      </c>
      <c r="F16" s="23">
        <v>3.6413165232909699</v>
      </c>
      <c r="G16" s="39"/>
    </row>
    <row r="17" spans="1:7" x14ac:dyDescent="0.2">
      <c r="A17" s="21" t="s">
        <v>121</v>
      </c>
      <c r="B17" s="21" t="s">
        <v>120</v>
      </c>
      <c r="C17" s="21" t="s">
        <v>87</v>
      </c>
      <c r="D17" s="24">
        <v>2250000</v>
      </c>
      <c r="E17" s="22">
        <v>32429.25</v>
      </c>
      <c r="F17" s="23">
        <v>3.51092847221034</v>
      </c>
      <c r="G17" s="39"/>
    </row>
    <row r="18" spans="1:7" x14ac:dyDescent="0.2">
      <c r="A18" s="21" t="s">
        <v>110</v>
      </c>
      <c r="B18" s="21" t="s">
        <v>109</v>
      </c>
      <c r="C18" s="21" t="s">
        <v>87</v>
      </c>
      <c r="D18" s="24">
        <v>5000000</v>
      </c>
      <c r="E18" s="22">
        <v>28277.5</v>
      </c>
      <c r="F18" s="23">
        <v>3.0614423667808501</v>
      </c>
      <c r="G18" s="39"/>
    </row>
    <row r="19" spans="1:7" x14ac:dyDescent="0.2">
      <c r="A19" s="21" t="s">
        <v>135</v>
      </c>
      <c r="B19" s="21" t="s">
        <v>134</v>
      </c>
      <c r="C19" s="21" t="s">
        <v>136</v>
      </c>
      <c r="D19" s="24">
        <v>22500000</v>
      </c>
      <c r="E19" s="22">
        <v>26718.75</v>
      </c>
      <c r="F19" s="23">
        <v>2.8926854650314202</v>
      </c>
      <c r="G19" s="39"/>
    </row>
    <row r="20" spans="1:7" x14ac:dyDescent="0.2">
      <c r="A20" s="21" t="s">
        <v>657</v>
      </c>
      <c r="B20" s="21" t="s">
        <v>656</v>
      </c>
      <c r="C20" s="21" t="s">
        <v>312</v>
      </c>
      <c r="D20" s="24">
        <v>24000000</v>
      </c>
      <c r="E20" s="22">
        <v>22068</v>
      </c>
      <c r="F20" s="23">
        <v>2.3891754981918401</v>
      </c>
      <c r="G20" s="39"/>
    </row>
    <row r="21" spans="1:7" x14ac:dyDescent="0.2">
      <c r="A21" s="21" t="s">
        <v>659</v>
      </c>
      <c r="B21" s="21" t="s">
        <v>658</v>
      </c>
      <c r="C21" s="21" t="s">
        <v>163</v>
      </c>
      <c r="D21" s="24">
        <v>3568295</v>
      </c>
      <c r="E21" s="22">
        <v>22064.55213</v>
      </c>
      <c r="F21" s="23">
        <v>2.38880221712764</v>
      </c>
      <c r="G21" s="39"/>
    </row>
    <row r="22" spans="1:7" x14ac:dyDescent="0.2">
      <c r="A22" s="21" t="s">
        <v>104</v>
      </c>
      <c r="B22" s="21" t="s">
        <v>103</v>
      </c>
      <c r="C22" s="21" t="s">
        <v>105</v>
      </c>
      <c r="D22" s="24">
        <v>930000</v>
      </c>
      <c r="E22" s="22">
        <v>21277.47</v>
      </c>
      <c r="F22" s="23">
        <v>2.3035893595936199</v>
      </c>
      <c r="G22" s="39"/>
    </row>
    <row r="23" spans="1:7" x14ac:dyDescent="0.2">
      <c r="A23" s="21" t="s">
        <v>217</v>
      </c>
      <c r="B23" s="21" t="s">
        <v>216</v>
      </c>
      <c r="C23" s="21" t="s">
        <v>218</v>
      </c>
      <c r="D23" s="24">
        <v>850000</v>
      </c>
      <c r="E23" s="22">
        <v>21114</v>
      </c>
      <c r="F23" s="23">
        <v>2.28589140242988</v>
      </c>
      <c r="G23" s="39"/>
    </row>
    <row r="24" spans="1:7" x14ac:dyDescent="0.2">
      <c r="A24" s="21" t="s">
        <v>463</v>
      </c>
      <c r="B24" s="21" t="s">
        <v>462</v>
      </c>
      <c r="C24" s="21" t="s">
        <v>431</v>
      </c>
      <c r="D24" s="24">
        <v>2957370</v>
      </c>
      <c r="E24" s="22">
        <v>21081.61205</v>
      </c>
      <c r="F24" s="23">
        <v>2.2823849452712501</v>
      </c>
      <c r="G24" s="39"/>
    </row>
    <row r="25" spans="1:7" x14ac:dyDescent="0.2">
      <c r="A25" s="21" t="s">
        <v>149</v>
      </c>
      <c r="B25" s="21" t="s">
        <v>148</v>
      </c>
      <c r="C25" s="21" t="s">
        <v>142</v>
      </c>
      <c r="D25" s="24">
        <v>3608254</v>
      </c>
      <c r="E25" s="22">
        <v>18075.548409999999</v>
      </c>
      <c r="F25" s="23">
        <v>1.9569357158579199</v>
      </c>
      <c r="G25" s="39"/>
    </row>
    <row r="26" spans="1:7" x14ac:dyDescent="0.2">
      <c r="A26" s="21" t="s">
        <v>288</v>
      </c>
      <c r="B26" s="21" t="s">
        <v>287</v>
      </c>
      <c r="C26" s="21" t="s">
        <v>289</v>
      </c>
      <c r="D26" s="24">
        <v>3300000</v>
      </c>
      <c r="E26" s="22">
        <v>16826.7</v>
      </c>
      <c r="F26" s="23">
        <v>1.8217300777335801</v>
      </c>
      <c r="G26" s="39"/>
    </row>
    <row r="27" spans="1:7" x14ac:dyDescent="0.2">
      <c r="A27" s="21" t="s">
        <v>626</v>
      </c>
      <c r="B27" s="21" t="s">
        <v>625</v>
      </c>
      <c r="C27" s="21" t="s">
        <v>590</v>
      </c>
      <c r="D27" s="24">
        <v>9800000</v>
      </c>
      <c r="E27" s="22">
        <v>16434.599999999999</v>
      </c>
      <c r="F27" s="23">
        <v>1.7792796647899101</v>
      </c>
      <c r="G27" s="39"/>
    </row>
    <row r="28" spans="1:7" x14ac:dyDescent="0.2">
      <c r="A28" s="21" t="s">
        <v>156</v>
      </c>
      <c r="B28" s="21" t="s">
        <v>155</v>
      </c>
      <c r="C28" s="21" t="s">
        <v>157</v>
      </c>
      <c r="D28" s="24">
        <v>5700000</v>
      </c>
      <c r="E28" s="22">
        <v>16074</v>
      </c>
      <c r="F28" s="23">
        <v>1.7402395757628999</v>
      </c>
      <c r="G28" s="39"/>
    </row>
    <row r="29" spans="1:7" x14ac:dyDescent="0.2">
      <c r="A29" s="21" t="s">
        <v>661</v>
      </c>
      <c r="B29" s="21" t="s">
        <v>660</v>
      </c>
      <c r="C29" s="21" t="s">
        <v>152</v>
      </c>
      <c r="D29" s="24">
        <v>650000</v>
      </c>
      <c r="E29" s="22">
        <v>15950.025</v>
      </c>
      <c r="F29" s="23">
        <v>1.7268175152051599</v>
      </c>
      <c r="G29" s="39"/>
    </row>
    <row r="30" spans="1:7" x14ac:dyDescent="0.2">
      <c r="A30" s="21" t="s">
        <v>573</v>
      </c>
      <c r="B30" s="21" t="s">
        <v>572</v>
      </c>
      <c r="C30" s="21" t="s">
        <v>102</v>
      </c>
      <c r="D30" s="24">
        <v>950000</v>
      </c>
      <c r="E30" s="22">
        <v>15927.225</v>
      </c>
      <c r="F30" s="23">
        <v>1.7243490902749901</v>
      </c>
      <c r="G30" s="39"/>
    </row>
    <row r="31" spans="1:7" x14ac:dyDescent="0.2">
      <c r="A31" s="21" t="s">
        <v>138</v>
      </c>
      <c r="B31" s="21" t="s">
        <v>137</v>
      </c>
      <c r="C31" s="21" t="s">
        <v>139</v>
      </c>
      <c r="D31" s="24">
        <v>15000000</v>
      </c>
      <c r="E31" s="22">
        <v>15765</v>
      </c>
      <c r="F31" s="23">
        <v>1.7067859221041499</v>
      </c>
      <c r="G31" s="39"/>
    </row>
    <row r="32" spans="1:7" x14ac:dyDescent="0.2">
      <c r="A32" s="21" t="s">
        <v>435</v>
      </c>
      <c r="B32" s="21" t="s">
        <v>434</v>
      </c>
      <c r="C32" s="21" t="s">
        <v>422</v>
      </c>
      <c r="D32" s="24">
        <v>767769</v>
      </c>
      <c r="E32" s="22">
        <v>15253.650610000001</v>
      </c>
      <c r="F32" s="23">
        <v>1.65142506323142</v>
      </c>
      <c r="G32" s="39"/>
    </row>
    <row r="33" spans="1:9" x14ac:dyDescent="0.2">
      <c r="A33" s="21" t="s">
        <v>185</v>
      </c>
      <c r="B33" s="21" t="s">
        <v>184</v>
      </c>
      <c r="C33" s="21" t="s">
        <v>186</v>
      </c>
      <c r="D33" s="24">
        <v>2000000</v>
      </c>
      <c r="E33" s="22">
        <v>14014</v>
      </c>
      <c r="F33" s="23">
        <v>1.5172152180379099</v>
      </c>
      <c r="G33" s="39"/>
    </row>
    <row r="34" spans="1:9" x14ac:dyDescent="0.2">
      <c r="A34" s="21" t="s">
        <v>383</v>
      </c>
      <c r="B34" s="21" t="s">
        <v>382</v>
      </c>
      <c r="C34" s="21" t="s">
        <v>95</v>
      </c>
      <c r="D34" s="24">
        <v>279370</v>
      </c>
      <c r="E34" s="22">
        <v>13924.499229999999</v>
      </c>
      <c r="F34" s="23">
        <v>1.5075254841810399</v>
      </c>
      <c r="G34" s="39"/>
    </row>
    <row r="35" spans="1:9" x14ac:dyDescent="0.2">
      <c r="A35" s="21" t="s">
        <v>644</v>
      </c>
      <c r="B35" s="21" t="s">
        <v>643</v>
      </c>
      <c r="C35" s="21" t="s">
        <v>157</v>
      </c>
      <c r="D35" s="24">
        <v>1412047</v>
      </c>
      <c r="E35" s="22">
        <v>9390.1125499999998</v>
      </c>
      <c r="F35" s="23">
        <v>1.0166135050627001</v>
      </c>
      <c r="G35" s="39"/>
    </row>
    <row r="36" spans="1:9" x14ac:dyDescent="0.2">
      <c r="A36" s="20" t="s">
        <v>26</v>
      </c>
      <c r="B36" s="20"/>
      <c r="C36" s="20"/>
      <c r="D36" s="20"/>
      <c r="E36" s="25">
        <f>SUM(E7:E35)</f>
        <v>868346.84997999982</v>
      </c>
      <c r="F36" s="26">
        <f>SUM(F7:F35)</f>
        <v>94.010921601607919</v>
      </c>
      <c r="G36" s="39"/>
      <c r="H36" s="14"/>
      <c r="I36" s="14"/>
    </row>
    <row r="37" spans="1:9" x14ac:dyDescent="0.2">
      <c r="A37" s="21"/>
      <c r="B37" s="21"/>
      <c r="C37" s="21"/>
      <c r="D37" s="21"/>
      <c r="E37" s="22"/>
      <c r="F37" s="23"/>
      <c r="G37" s="39"/>
    </row>
    <row r="38" spans="1:9" x14ac:dyDescent="0.2">
      <c r="A38" s="20" t="s">
        <v>43</v>
      </c>
      <c r="B38" s="21"/>
      <c r="C38" s="21"/>
      <c r="D38" s="21"/>
      <c r="E38" s="22"/>
      <c r="F38" s="23"/>
      <c r="G38" s="39"/>
    </row>
    <row r="39" spans="1:9" x14ac:dyDescent="0.2">
      <c r="A39" s="20" t="s">
        <v>58</v>
      </c>
      <c r="B39" s="21"/>
      <c r="C39" s="21"/>
      <c r="D39" s="21"/>
      <c r="E39" s="22"/>
      <c r="F39" s="23"/>
      <c r="G39" s="39"/>
    </row>
    <row r="40" spans="1:9" x14ac:dyDescent="0.2">
      <c r="A40" s="21" t="s">
        <v>83</v>
      </c>
      <c r="B40" s="21" t="s">
        <v>835</v>
      </c>
      <c r="C40" s="21" t="s">
        <v>65</v>
      </c>
      <c r="D40" s="24">
        <v>2500000</v>
      </c>
      <c r="E40" s="22">
        <v>2473.08</v>
      </c>
      <c r="F40" s="23">
        <v>0.26774615466142299</v>
      </c>
      <c r="G40" s="43">
        <v>6.8501999999999992</v>
      </c>
    </row>
    <row r="41" spans="1:9" x14ac:dyDescent="0.2">
      <c r="A41" s="21" t="s">
        <v>82</v>
      </c>
      <c r="B41" s="21" t="s">
        <v>836</v>
      </c>
      <c r="C41" s="21" t="s">
        <v>65</v>
      </c>
      <c r="D41" s="24">
        <v>1562500</v>
      </c>
      <c r="E41" s="22">
        <v>1560.175</v>
      </c>
      <c r="F41" s="23">
        <v>0.16891117830756999</v>
      </c>
      <c r="G41" s="43">
        <v>6.7990999999999993</v>
      </c>
    </row>
    <row r="42" spans="1:9" x14ac:dyDescent="0.2">
      <c r="A42" s="21" t="s">
        <v>557</v>
      </c>
      <c r="B42" s="21" t="s">
        <v>837</v>
      </c>
      <c r="C42" s="21" t="s">
        <v>65</v>
      </c>
      <c r="D42" s="24">
        <v>937500</v>
      </c>
      <c r="E42" s="22">
        <v>936.10500000000002</v>
      </c>
      <c r="F42" s="23">
        <v>0.101346706984542</v>
      </c>
      <c r="G42" s="43">
        <v>6.7990999999999993</v>
      </c>
    </row>
    <row r="43" spans="1:9" x14ac:dyDescent="0.2">
      <c r="A43" s="20" t="s">
        <v>26</v>
      </c>
      <c r="B43" s="20"/>
      <c r="C43" s="20"/>
      <c r="D43" s="20"/>
      <c r="E43" s="25">
        <f>SUM(E39:E42)</f>
        <v>4969.3600000000006</v>
      </c>
      <c r="F43" s="26">
        <f>SUM(F39:F42)</f>
        <v>0.53800403995353496</v>
      </c>
      <c r="G43" s="39"/>
      <c r="H43" s="14"/>
      <c r="I43" s="14"/>
    </row>
    <row r="44" spans="1:9" x14ac:dyDescent="0.2">
      <c r="A44" s="21"/>
      <c r="B44" s="21"/>
      <c r="C44" s="21"/>
      <c r="D44" s="21"/>
      <c r="E44" s="22"/>
      <c r="F44" s="23"/>
      <c r="G44" s="39"/>
    </row>
    <row r="45" spans="1:9" x14ac:dyDescent="0.2">
      <c r="A45" s="20" t="s">
        <v>27</v>
      </c>
      <c r="B45" s="20"/>
      <c r="C45" s="20"/>
      <c r="D45" s="20"/>
      <c r="E45" s="25">
        <f>E36+E43</f>
        <v>873316.20997999981</v>
      </c>
      <c r="F45" s="26">
        <f>F36+F43</f>
        <v>94.548925641561453</v>
      </c>
      <c r="G45" s="39"/>
      <c r="H45" s="14"/>
      <c r="I45" s="14"/>
    </row>
    <row r="46" spans="1:9" x14ac:dyDescent="0.2">
      <c r="A46" s="20"/>
      <c r="B46" s="20"/>
      <c r="C46" s="20"/>
      <c r="D46" s="20"/>
      <c r="E46" s="25"/>
      <c r="F46" s="26"/>
      <c r="G46" s="39"/>
      <c r="H46" s="14"/>
      <c r="I46" s="14"/>
    </row>
    <row r="47" spans="1:9" x14ac:dyDescent="0.2">
      <c r="A47" s="20" t="s">
        <v>29</v>
      </c>
      <c r="B47" s="20"/>
      <c r="C47" s="20"/>
      <c r="D47" s="20"/>
      <c r="E47" s="25">
        <f>E49-(E36+E43)</f>
        <v>50349.716474600136</v>
      </c>
      <c r="F47" s="26">
        <f>F49-(F36+F43)</f>
        <v>5.4510743584385466</v>
      </c>
      <c r="G47" s="39"/>
      <c r="H47" s="14"/>
      <c r="I47" s="14"/>
    </row>
    <row r="48" spans="1:9" x14ac:dyDescent="0.2">
      <c r="A48" s="20"/>
      <c r="B48" s="20"/>
      <c r="C48" s="20"/>
      <c r="D48" s="20"/>
      <c r="E48" s="25"/>
      <c r="F48" s="26"/>
      <c r="G48" s="39"/>
      <c r="H48" s="14"/>
      <c r="I48" s="14"/>
    </row>
    <row r="49" spans="1:9" x14ac:dyDescent="0.2">
      <c r="A49" s="27" t="s">
        <v>28</v>
      </c>
      <c r="B49" s="27"/>
      <c r="C49" s="27"/>
      <c r="D49" s="27"/>
      <c r="E49" s="28">
        <v>923665.92645459995</v>
      </c>
      <c r="F49" s="29">
        <v>100</v>
      </c>
      <c r="G49" s="80"/>
      <c r="H49" s="14"/>
      <c r="I49" s="14"/>
    </row>
    <row r="51" spans="1:9" x14ac:dyDescent="0.2">
      <c r="A51" s="14" t="s">
        <v>32</v>
      </c>
    </row>
    <row r="52" spans="1:9" x14ac:dyDescent="0.2">
      <c r="A52" s="14" t="s">
        <v>33</v>
      </c>
    </row>
    <row r="53" spans="1:9" x14ac:dyDescent="0.2">
      <c r="A53" s="14" t="s">
        <v>34</v>
      </c>
      <c r="B53" s="14"/>
      <c r="C53" s="30" t="s">
        <v>36</v>
      </c>
      <c r="D53" s="14" t="s">
        <v>35</v>
      </c>
    </row>
    <row r="54" spans="1:9" x14ac:dyDescent="0.2">
      <c r="A54" s="7" t="s">
        <v>70</v>
      </c>
      <c r="C54" s="31">
        <v>69.433099999999996</v>
      </c>
      <c r="D54" s="31">
        <v>77.719800000000006</v>
      </c>
    </row>
    <row r="55" spans="1:9" x14ac:dyDescent="0.2">
      <c r="A55" s="7" t="s">
        <v>80</v>
      </c>
      <c r="C55" s="31">
        <v>29.605699999999999</v>
      </c>
      <c r="D55" s="31">
        <v>30.427199999999999</v>
      </c>
    </row>
    <row r="56" spans="1:9" x14ac:dyDescent="0.2">
      <c r="A56" s="7" t="s">
        <v>71</v>
      </c>
      <c r="C56" s="31">
        <v>76.793899999999994</v>
      </c>
      <c r="D56" s="31">
        <v>86.354399999999998</v>
      </c>
    </row>
    <row r="57" spans="1:9" x14ac:dyDescent="0.2">
      <c r="A57" s="7" t="s">
        <v>81</v>
      </c>
      <c r="C57" s="31">
        <v>34.534599999999998</v>
      </c>
      <c r="D57" s="31">
        <v>35.623199999999997</v>
      </c>
    </row>
    <row r="59" spans="1:9" x14ac:dyDescent="0.2">
      <c r="A59" s="14" t="s">
        <v>38</v>
      </c>
    </row>
    <row r="60" spans="1:9" x14ac:dyDescent="0.2">
      <c r="A60" s="92" t="s">
        <v>61</v>
      </c>
      <c r="B60" s="93"/>
      <c r="C60" s="34" t="s">
        <v>62</v>
      </c>
    </row>
    <row r="61" spans="1:9" x14ac:dyDescent="0.2">
      <c r="A61" s="88" t="s">
        <v>80</v>
      </c>
      <c r="B61" s="89"/>
      <c r="C61" s="35">
        <v>2.75</v>
      </c>
    </row>
    <row r="62" spans="1:9" x14ac:dyDescent="0.2">
      <c r="A62" s="88" t="s">
        <v>81</v>
      </c>
      <c r="B62" s="89"/>
      <c r="C62" s="35">
        <v>3.25</v>
      </c>
    </row>
    <row r="63" spans="1:9" x14ac:dyDescent="0.2">
      <c r="A63" s="7" t="s">
        <v>63</v>
      </c>
    </row>
    <row r="64" spans="1:9" x14ac:dyDescent="0.2">
      <c r="A64" s="7" t="s">
        <v>37</v>
      </c>
    </row>
    <row r="66" spans="1:4" x14ac:dyDescent="0.2">
      <c r="A66" s="14" t="s">
        <v>271</v>
      </c>
      <c r="D66" s="49">
        <v>0.16520000000000001</v>
      </c>
    </row>
    <row r="68" spans="1:4" x14ac:dyDescent="0.2">
      <c r="A68" s="97" t="s">
        <v>834</v>
      </c>
      <c r="B68" s="97"/>
      <c r="C68" s="97"/>
      <c r="D68" s="30" t="s">
        <v>39</v>
      </c>
    </row>
    <row r="70" spans="1:4" x14ac:dyDescent="0.2">
      <c r="A70" s="81" t="s">
        <v>1211</v>
      </c>
      <c r="B70" s="54"/>
      <c r="C70" s="54"/>
      <c r="D70" s="30"/>
    </row>
    <row r="71" spans="1:4" x14ac:dyDescent="0.2">
      <c r="A71" s="54"/>
      <c r="B71" s="54"/>
      <c r="C71" s="54"/>
      <c r="D71" s="30"/>
    </row>
    <row r="72" spans="1:4" x14ac:dyDescent="0.2">
      <c r="A72" s="82" t="s">
        <v>1207</v>
      </c>
      <c r="B72" s="82" t="s">
        <v>1208</v>
      </c>
      <c r="C72" s="82" t="s">
        <v>1209</v>
      </c>
      <c r="D72" s="83" t="s">
        <v>3</v>
      </c>
    </row>
    <row r="73" spans="1:4" x14ac:dyDescent="0.2">
      <c r="A73" s="84" t="s">
        <v>149</v>
      </c>
      <c r="B73" s="85">
        <v>332898</v>
      </c>
      <c r="C73" s="86">
        <v>1667.652531</v>
      </c>
      <c r="D73" s="87">
        <f>C73/E49</f>
        <v>1.8054715273530971E-3</v>
      </c>
    </row>
    <row r="75" spans="1:4" x14ac:dyDescent="0.2">
      <c r="A75" s="14" t="s">
        <v>814</v>
      </c>
    </row>
    <row r="76" spans="1:4" x14ac:dyDescent="0.2">
      <c r="A76" s="50"/>
    </row>
    <row r="77" spans="1:4" x14ac:dyDescent="0.2">
      <c r="A77" s="51" t="s">
        <v>805</v>
      </c>
    </row>
    <row r="78" spans="1:4" x14ac:dyDescent="0.2">
      <c r="A78" s="52"/>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1" t="s">
        <v>818</v>
      </c>
    </row>
    <row r="92" spans="1:1" x14ac:dyDescent="0.2">
      <c r="A92" s="53"/>
    </row>
    <row r="93" spans="1:1" x14ac:dyDescent="0.2">
      <c r="A93" s="51" t="s">
        <v>806</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sheetData>
  <mergeCells count="5">
    <mergeCell ref="A60:B60"/>
    <mergeCell ref="A61:B61"/>
    <mergeCell ref="A62:B62"/>
    <mergeCell ref="A68:C68"/>
    <mergeCell ref="A1:G1"/>
  </mergeCells>
  <conditionalFormatting sqref="F2:F3 F208:F65541">
    <cfRule type="cellIs" dxfId="41" priority="2" stopIfTrue="1" operator="between">
      <formula>0.009</formula>
      <formula>-0.009</formula>
    </cfRule>
  </conditionalFormatting>
  <conditionalFormatting sqref="F5:F107">
    <cfRule type="cellIs" dxfId="40"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9"/>
  <sheetViews>
    <sheetView workbookViewId="0">
      <selection sqref="A1:G1"/>
    </sheetView>
  </sheetViews>
  <sheetFormatPr defaultColWidth="9.140625" defaultRowHeight="11.25" x14ac:dyDescent="0.2"/>
  <cols>
    <col min="1" max="1" width="35" style="7" bestFit="1" customWidth="1"/>
    <col min="2" max="2" width="20"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9" s="1" customFormat="1" ht="15" x14ac:dyDescent="0.2">
      <c r="A1" s="90" t="s">
        <v>935</v>
      </c>
      <c r="B1" s="91"/>
      <c r="C1" s="91"/>
      <c r="D1" s="91"/>
      <c r="E1" s="91"/>
      <c r="F1" s="91"/>
      <c r="G1" s="91"/>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846</v>
      </c>
      <c r="D4" s="13" t="s">
        <v>1</v>
      </c>
      <c r="E4" s="55" t="s">
        <v>6</v>
      </c>
      <c r="F4" s="12" t="s">
        <v>3</v>
      </c>
      <c r="G4" s="12" t="s">
        <v>5</v>
      </c>
    </row>
    <row r="5" spans="1:9" x14ac:dyDescent="0.2">
      <c r="A5" s="16" t="s">
        <v>43</v>
      </c>
      <c r="B5" s="17"/>
      <c r="C5" s="17"/>
      <c r="D5" s="17"/>
      <c r="E5" s="18"/>
      <c r="F5" s="19"/>
      <c r="G5" s="18"/>
    </row>
    <row r="6" spans="1:9" x14ac:dyDescent="0.2">
      <c r="A6" s="20" t="s">
        <v>58</v>
      </c>
      <c r="B6" s="21"/>
      <c r="C6" s="21"/>
      <c r="D6" s="21"/>
      <c r="E6" s="22"/>
      <c r="F6" s="23"/>
      <c r="G6" s="22"/>
    </row>
    <row r="7" spans="1:9" x14ac:dyDescent="0.2">
      <c r="A7" s="21" t="s">
        <v>906</v>
      </c>
      <c r="B7" s="21" t="s">
        <v>907</v>
      </c>
      <c r="C7" s="21" t="s">
        <v>65</v>
      </c>
      <c r="D7" s="24">
        <v>500000</v>
      </c>
      <c r="E7" s="22">
        <v>499.90699999999998</v>
      </c>
      <c r="F7" s="23">
        <v>1.82077274624781</v>
      </c>
      <c r="G7" s="22">
        <v>6.7903000000000002</v>
      </c>
    </row>
    <row r="8" spans="1:9" x14ac:dyDescent="0.2">
      <c r="A8" s="21" t="s">
        <v>82</v>
      </c>
      <c r="B8" s="21" t="s">
        <v>836</v>
      </c>
      <c r="C8" s="21" t="s">
        <v>65</v>
      </c>
      <c r="D8" s="24">
        <v>500000</v>
      </c>
      <c r="E8" s="22">
        <v>499.25599999999997</v>
      </c>
      <c r="F8" s="23">
        <v>1.8184016591099901</v>
      </c>
      <c r="G8" s="22">
        <v>6.7991000000000001</v>
      </c>
    </row>
    <row r="9" spans="1:9" x14ac:dyDescent="0.2">
      <c r="A9" s="21" t="s">
        <v>908</v>
      </c>
      <c r="B9" s="21" t="s">
        <v>909</v>
      </c>
      <c r="C9" s="21" t="s">
        <v>65</v>
      </c>
      <c r="D9" s="24">
        <v>500000</v>
      </c>
      <c r="E9" s="22">
        <v>497.95850000000002</v>
      </c>
      <c r="F9" s="23">
        <v>1.8136758748376001</v>
      </c>
      <c r="G9" s="22">
        <v>6.8018000000000001</v>
      </c>
    </row>
    <row r="10" spans="1:9" x14ac:dyDescent="0.2">
      <c r="A10" s="20" t="s">
        <v>26</v>
      </c>
      <c r="B10" s="20"/>
      <c r="C10" s="20"/>
      <c r="D10" s="20"/>
      <c r="E10" s="25">
        <f>SUM(E6:E9)</f>
        <v>1497.1215</v>
      </c>
      <c r="F10" s="26">
        <f>SUM(F6:F9)</f>
        <v>5.4528502801954009</v>
      </c>
      <c r="G10" s="25"/>
      <c r="H10" s="14"/>
      <c r="I10" s="14"/>
    </row>
    <row r="11" spans="1:9" x14ac:dyDescent="0.2">
      <c r="A11" s="21"/>
      <c r="B11" s="21"/>
      <c r="C11" s="21"/>
      <c r="D11" s="21"/>
      <c r="E11" s="22"/>
      <c r="F11" s="23"/>
      <c r="G11" s="22"/>
    </row>
    <row r="12" spans="1:9" x14ac:dyDescent="0.2">
      <c r="A12" s="20" t="s">
        <v>27</v>
      </c>
      <c r="B12" s="20"/>
      <c r="C12" s="20"/>
      <c r="D12" s="20"/>
      <c r="E12" s="25">
        <f>E10</f>
        <v>1497.1215</v>
      </c>
      <c r="F12" s="26">
        <f>F10</f>
        <v>5.4528502801954009</v>
      </c>
      <c r="G12" s="25"/>
      <c r="H12" s="14"/>
      <c r="I12" s="14"/>
    </row>
    <row r="13" spans="1:9" x14ac:dyDescent="0.2">
      <c r="A13" s="20"/>
      <c r="B13" s="20"/>
      <c r="C13" s="20"/>
      <c r="D13" s="20"/>
      <c r="E13" s="25"/>
      <c r="F13" s="26"/>
      <c r="G13" s="25"/>
      <c r="H13" s="14"/>
      <c r="I13" s="14"/>
    </row>
    <row r="14" spans="1:9" x14ac:dyDescent="0.2">
      <c r="A14" s="20" t="s">
        <v>29</v>
      </c>
      <c r="B14" s="20"/>
      <c r="C14" s="20"/>
      <c r="D14" s="20"/>
      <c r="E14" s="25">
        <f>E16-(E10)</f>
        <v>25958.638755100001</v>
      </c>
      <c r="F14" s="26">
        <f>F16-(F10)</f>
        <v>94.547149719804594</v>
      </c>
      <c r="G14" s="25"/>
      <c r="H14" s="14"/>
      <c r="I14" s="14"/>
    </row>
    <row r="15" spans="1:9" x14ac:dyDescent="0.2">
      <c r="A15" s="20"/>
      <c r="B15" s="20"/>
      <c r="C15" s="20"/>
      <c r="D15" s="20"/>
      <c r="E15" s="25"/>
      <c r="F15" s="26"/>
      <c r="G15" s="25"/>
      <c r="H15" s="14"/>
      <c r="I15" s="14"/>
    </row>
    <row r="16" spans="1:9" x14ac:dyDescent="0.2">
      <c r="A16" s="27" t="s">
        <v>28</v>
      </c>
      <c r="B16" s="27"/>
      <c r="C16" s="27"/>
      <c r="D16" s="27"/>
      <c r="E16" s="28">
        <v>27455.760255100002</v>
      </c>
      <c r="F16" s="29">
        <v>100</v>
      </c>
      <c r="G16" s="28"/>
      <c r="H16" s="14"/>
      <c r="I16" s="14"/>
    </row>
    <row r="18" spans="1:4" x14ac:dyDescent="0.2">
      <c r="A18" s="14" t="s">
        <v>32</v>
      </c>
    </row>
    <row r="19" spans="1:4" x14ac:dyDescent="0.2">
      <c r="A19" s="14" t="s">
        <v>33</v>
      </c>
    </row>
    <row r="20" spans="1:4" x14ac:dyDescent="0.2">
      <c r="A20" s="14" t="s">
        <v>34</v>
      </c>
      <c r="B20" s="14"/>
      <c r="C20" s="30" t="s">
        <v>36</v>
      </c>
      <c r="D20" s="14" t="s">
        <v>35</v>
      </c>
    </row>
    <row r="21" spans="1:4" x14ac:dyDescent="0.2">
      <c r="A21" s="7" t="s">
        <v>70</v>
      </c>
      <c r="C21" s="31">
        <v>1173.4416000000001</v>
      </c>
      <c r="D21" s="31">
        <v>1212.3356000000001</v>
      </c>
    </row>
    <row r="22" spans="1:4" x14ac:dyDescent="0.2">
      <c r="A22" s="7" t="s">
        <v>936</v>
      </c>
      <c r="C22" s="31">
        <v>1000</v>
      </c>
      <c r="D22" s="31">
        <v>1000</v>
      </c>
    </row>
    <row r="23" spans="1:4" x14ac:dyDescent="0.2">
      <c r="A23" s="7" t="s">
        <v>937</v>
      </c>
      <c r="C23" s="31">
        <v>1000.8991</v>
      </c>
      <c r="D23" s="31">
        <v>1000.3637</v>
      </c>
    </row>
    <row r="24" spans="1:4" x14ac:dyDescent="0.2">
      <c r="A24" s="7" t="s">
        <v>71</v>
      </c>
      <c r="C24" s="31">
        <v>1175.9592</v>
      </c>
      <c r="D24" s="31">
        <v>1215.2491</v>
      </c>
    </row>
    <row r="25" spans="1:4" x14ac:dyDescent="0.2">
      <c r="A25" s="7" t="s">
        <v>938</v>
      </c>
      <c r="C25" s="31">
        <v>1000</v>
      </c>
      <c r="D25" s="31">
        <v>1000.0007000000001</v>
      </c>
    </row>
    <row r="26" spans="1:4" x14ac:dyDescent="0.2">
      <c r="A26" s="7" t="s">
        <v>939</v>
      </c>
      <c r="C26" s="31">
        <v>1000.9028</v>
      </c>
      <c r="D26" s="31">
        <v>1000.3647</v>
      </c>
    </row>
    <row r="27" spans="1:4" x14ac:dyDescent="0.2">
      <c r="A27" s="7" t="s">
        <v>940</v>
      </c>
      <c r="C27" s="31">
        <v>10.6732</v>
      </c>
      <c r="D27" s="31">
        <v>11.0298</v>
      </c>
    </row>
    <row r="28" spans="1:4" x14ac:dyDescent="0.2">
      <c r="A28" s="7" t="s">
        <v>941</v>
      </c>
      <c r="C28" s="31">
        <v>10.6732</v>
      </c>
      <c r="D28" s="31">
        <v>11.0298</v>
      </c>
    </row>
    <row r="29" spans="1:4" x14ac:dyDescent="0.2">
      <c r="A29" s="7" t="s">
        <v>942</v>
      </c>
      <c r="C29" s="31">
        <v>10</v>
      </c>
      <c r="D29" s="31">
        <v>10</v>
      </c>
    </row>
    <row r="30" spans="1:4" x14ac:dyDescent="0.2">
      <c r="A30" s="7" t="s">
        <v>943</v>
      </c>
      <c r="C30" s="31">
        <v>10</v>
      </c>
      <c r="D30" s="31">
        <v>10</v>
      </c>
    </row>
    <row r="32" spans="1:4" x14ac:dyDescent="0.2">
      <c r="A32" s="14" t="s">
        <v>38</v>
      </c>
    </row>
    <row r="33" spans="1:5" x14ac:dyDescent="0.2">
      <c r="A33" s="92" t="s">
        <v>61</v>
      </c>
      <c r="B33" s="93"/>
      <c r="C33" s="34" t="s">
        <v>62</v>
      </c>
    </row>
    <row r="34" spans="1:5" x14ac:dyDescent="0.2">
      <c r="A34" s="88" t="s">
        <v>936</v>
      </c>
      <c r="B34" s="89"/>
      <c r="C34" s="35">
        <v>32.607424590000001</v>
      </c>
    </row>
    <row r="35" spans="1:5" x14ac:dyDescent="0.2">
      <c r="A35" s="88" t="s">
        <v>937</v>
      </c>
      <c r="B35" s="89"/>
      <c r="C35" s="35">
        <v>33.298946399999998</v>
      </c>
    </row>
    <row r="36" spans="1:5" x14ac:dyDescent="0.2">
      <c r="A36" s="88" t="s">
        <v>938</v>
      </c>
      <c r="B36" s="89"/>
      <c r="C36" s="35">
        <v>32.968744719999997</v>
      </c>
    </row>
    <row r="37" spans="1:5" x14ac:dyDescent="0.2">
      <c r="A37" s="88" t="s">
        <v>939</v>
      </c>
      <c r="B37" s="89"/>
      <c r="C37" s="35">
        <v>33.454997229999996</v>
      </c>
    </row>
    <row r="38" spans="1:5" x14ac:dyDescent="0.2">
      <c r="A38" s="7" t="s">
        <v>63</v>
      </c>
    </row>
    <row r="39" spans="1:5" x14ac:dyDescent="0.2">
      <c r="A39" s="7" t="s">
        <v>37</v>
      </c>
    </row>
    <row r="41" spans="1:5" x14ac:dyDescent="0.2">
      <c r="A41" s="14" t="s">
        <v>931</v>
      </c>
      <c r="D41" s="61">
        <v>1.68638539742488E-3</v>
      </c>
      <c r="E41" s="10" t="s">
        <v>40</v>
      </c>
    </row>
    <row r="43" spans="1:5" ht="24.75" customHeight="1" x14ac:dyDescent="0.25">
      <c r="A43" s="94" t="s">
        <v>1201</v>
      </c>
      <c r="B43" s="95"/>
      <c r="C43" s="95"/>
      <c r="D43" s="30" t="s">
        <v>39</v>
      </c>
    </row>
    <row r="45" spans="1:5" x14ac:dyDescent="0.2">
      <c r="A45" s="14" t="s">
        <v>932</v>
      </c>
    </row>
    <row r="47" spans="1:5" x14ac:dyDescent="0.2">
      <c r="A47" s="51" t="s">
        <v>805</v>
      </c>
    </row>
    <row r="48" spans="1:5" x14ac:dyDescent="0.2">
      <c r="A48" s="52"/>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1" t="s">
        <v>944</v>
      </c>
    </row>
    <row r="62" spans="1:1" x14ac:dyDescent="0.2">
      <c r="A62" s="53"/>
    </row>
    <row r="63" spans="1:1" x14ac:dyDescent="0.2">
      <c r="A63" s="51" t="s">
        <v>806</v>
      </c>
    </row>
    <row r="64" spans="1:1"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2"/>
    </row>
  </sheetData>
  <mergeCells count="7">
    <mergeCell ref="A43:C43"/>
    <mergeCell ref="A1:G1"/>
    <mergeCell ref="A33:B33"/>
    <mergeCell ref="A34:B34"/>
    <mergeCell ref="A35:B35"/>
    <mergeCell ref="A36:B36"/>
    <mergeCell ref="A37:B37"/>
  </mergeCells>
  <conditionalFormatting sqref="F2:F3">
    <cfRule type="cellIs" dxfId="75" priority="2" stopIfTrue="1" operator="between">
      <formula>0.009</formula>
      <formula>-0.009</formula>
    </cfRule>
  </conditionalFormatting>
  <conditionalFormatting sqref="F5:F65534">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workbookViewId="0">
      <selection sqref="A1:G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 style="7" bestFit="1" customWidth="1"/>
    <col min="5" max="5" width="22.85546875" style="10" customWidth="1"/>
    <col min="6" max="6" width="13.5703125" style="11" bestFit="1" customWidth="1"/>
    <col min="7" max="16384" width="9.140625" style="7"/>
  </cols>
  <sheetData>
    <row r="1" spans="1:7" s="1" customFormat="1" ht="15" customHeight="1" x14ac:dyDescent="0.2">
      <c r="A1" s="90" t="s">
        <v>839</v>
      </c>
      <c r="B1" s="91"/>
      <c r="C1" s="91"/>
      <c r="D1" s="91"/>
      <c r="E1" s="91"/>
      <c r="F1" s="91"/>
      <c r="G1" s="91"/>
    </row>
    <row r="2" spans="1:7" s="1" customFormat="1" ht="15" customHeight="1"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5" t="s">
        <v>6</v>
      </c>
      <c r="F4" s="12" t="s">
        <v>3</v>
      </c>
      <c r="G4" s="56" t="s">
        <v>5</v>
      </c>
    </row>
    <row r="5" spans="1:7" x14ac:dyDescent="0.2">
      <c r="A5" s="16" t="s">
        <v>84</v>
      </c>
      <c r="B5" s="17"/>
      <c r="C5" s="17"/>
      <c r="D5" s="17"/>
      <c r="E5" s="18"/>
      <c r="F5" s="19"/>
      <c r="G5" s="39"/>
    </row>
    <row r="6" spans="1:7" x14ac:dyDescent="0.2">
      <c r="A6" s="20" t="s">
        <v>41</v>
      </c>
      <c r="B6" s="21"/>
      <c r="C6" s="21"/>
      <c r="D6" s="21"/>
      <c r="E6" s="22"/>
      <c r="F6" s="23"/>
      <c r="G6" s="39"/>
    </row>
    <row r="7" spans="1:7" x14ac:dyDescent="0.2">
      <c r="A7" s="21" t="s">
        <v>89</v>
      </c>
      <c r="B7" s="21" t="s">
        <v>88</v>
      </c>
      <c r="C7" s="21" t="s">
        <v>87</v>
      </c>
      <c r="D7" s="24">
        <v>10300000</v>
      </c>
      <c r="E7" s="22">
        <v>94281.05</v>
      </c>
      <c r="F7" s="23">
        <v>7.8960590478655703</v>
      </c>
      <c r="G7" s="39"/>
    </row>
    <row r="8" spans="1:7" x14ac:dyDescent="0.2">
      <c r="A8" s="21" t="s">
        <v>86</v>
      </c>
      <c r="B8" s="21" t="s">
        <v>85</v>
      </c>
      <c r="C8" s="21" t="s">
        <v>87</v>
      </c>
      <c r="D8" s="24">
        <v>5800000</v>
      </c>
      <c r="E8" s="22">
        <v>85637</v>
      </c>
      <c r="F8" s="23">
        <v>7.1721179248859004</v>
      </c>
      <c r="G8" s="39"/>
    </row>
    <row r="9" spans="1:7" x14ac:dyDescent="0.2">
      <c r="A9" s="21" t="s">
        <v>91</v>
      </c>
      <c r="B9" s="21" t="s">
        <v>90</v>
      </c>
      <c r="C9" s="21" t="s">
        <v>92</v>
      </c>
      <c r="D9" s="24">
        <v>2300000</v>
      </c>
      <c r="E9" s="22">
        <v>67368.149999999994</v>
      </c>
      <c r="F9" s="23">
        <v>5.6420976468279198</v>
      </c>
      <c r="G9" s="39"/>
    </row>
    <row r="10" spans="1:7" x14ac:dyDescent="0.2">
      <c r="A10" s="21" t="s">
        <v>94</v>
      </c>
      <c r="B10" s="21" t="s">
        <v>93</v>
      </c>
      <c r="C10" s="21" t="s">
        <v>95</v>
      </c>
      <c r="D10" s="24">
        <v>4200000</v>
      </c>
      <c r="E10" s="22">
        <v>57472.800000000003</v>
      </c>
      <c r="F10" s="23">
        <v>4.8133598686710499</v>
      </c>
      <c r="G10" s="39"/>
    </row>
    <row r="11" spans="1:7" x14ac:dyDescent="0.2">
      <c r="A11" s="21" t="s">
        <v>97</v>
      </c>
      <c r="B11" s="21" t="s">
        <v>96</v>
      </c>
      <c r="C11" s="21" t="s">
        <v>87</v>
      </c>
      <c r="D11" s="24">
        <v>5800000</v>
      </c>
      <c r="E11" s="22">
        <v>56947.3</v>
      </c>
      <c r="F11" s="23">
        <v>4.7693491260069196</v>
      </c>
      <c r="G11" s="39"/>
    </row>
    <row r="12" spans="1:7" x14ac:dyDescent="0.2">
      <c r="A12" s="21" t="s">
        <v>118</v>
      </c>
      <c r="B12" s="21" t="s">
        <v>117</v>
      </c>
      <c r="C12" s="21" t="s">
        <v>119</v>
      </c>
      <c r="D12" s="24">
        <v>6000000</v>
      </c>
      <c r="E12" s="22">
        <v>54864</v>
      </c>
      <c r="F12" s="23">
        <v>4.59487228453753</v>
      </c>
      <c r="G12" s="39"/>
    </row>
    <row r="13" spans="1:7" x14ac:dyDescent="0.2">
      <c r="A13" s="21" t="s">
        <v>110</v>
      </c>
      <c r="B13" s="21" t="s">
        <v>109</v>
      </c>
      <c r="C13" s="21" t="s">
        <v>87</v>
      </c>
      <c r="D13" s="24">
        <v>6500000</v>
      </c>
      <c r="E13" s="22">
        <v>36760.75</v>
      </c>
      <c r="F13" s="23">
        <v>3.0787210435588501</v>
      </c>
      <c r="G13" s="39"/>
    </row>
    <row r="14" spans="1:7" x14ac:dyDescent="0.2">
      <c r="A14" s="21" t="s">
        <v>132</v>
      </c>
      <c r="B14" s="21" t="s">
        <v>131</v>
      </c>
      <c r="C14" s="21" t="s">
        <v>133</v>
      </c>
      <c r="D14" s="24">
        <v>3540000</v>
      </c>
      <c r="E14" s="22">
        <v>36539.879999999997</v>
      </c>
      <c r="F14" s="23">
        <v>3.0602231316041002</v>
      </c>
      <c r="G14" s="39"/>
    </row>
    <row r="15" spans="1:7" x14ac:dyDescent="0.2">
      <c r="A15" s="21" t="s">
        <v>99</v>
      </c>
      <c r="B15" s="21" t="s">
        <v>98</v>
      </c>
      <c r="C15" s="21" t="s">
        <v>95</v>
      </c>
      <c r="D15" s="24">
        <v>2800000</v>
      </c>
      <c r="E15" s="22">
        <v>35728</v>
      </c>
      <c r="F15" s="23">
        <v>2.9922279998169401</v>
      </c>
      <c r="G15" s="39"/>
    </row>
    <row r="16" spans="1:7" x14ac:dyDescent="0.2">
      <c r="A16" s="21" t="s">
        <v>291</v>
      </c>
      <c r="B16" s="21" t="s">
        <v>290</v>
      </c>
      <c r="C16" s="21" t="s">
        <v>176</v>
      </c>
      <c r="D16" s="24">
        <v>1720000</v>
      </c>
      <c r="E16" s="22">
        <v>32451.24</v>
      </c>
      <c r="F16" s="23">
        <v>2.71779861612124</v>
      </c>
      <c r="G16" s="39"/>
    </row>
    <row r="17" spans="1:7" x14ac:dyDescent="0.2">
      <c r="A17" s="21" t="s">
        <v>115</v>
      </c>
      <c r="B17" s="21" t="s">
        <v>114</v>
      </c>
      <c r="C17" s="21" t="s">
        <v>116</v>
      </c>
      <c r="D17" s="24">
        <v>12000000</v>
      </c>
      <c r="E17" s="22">
        <v>28296</v>
      </c>
      <c r="F17" s="23">
        <v>2.3697963357260501</v>
      </c>
      <c r="G17" s="39"/>
    </row>
    <row r="18" spans="1:7" x14ac:dyDescent="0.2">
      <c r="A18" s="21" t="s">
        <v>104</v>
      </c>
      <c r="B18" s="21" t="s">
        <v>103</v>
      </c>
      <c r="C18" s="21" t="s">
        <v>105</v>
      </c>
      <c r="D18" s="24">
        <v>1150000</v>
      </c>
      <c r="E18" s="22">
        <v>26310.85</v>
      </c>
      <c r="F18" s="23">
        <v>2.2035395787333099</v>
      </c>
      <c r="G18" s="39"/>
    </row>
    <row r="19" spans="1:7" x14ac:dyDescent="0.2">
      <c r="A19" s="21" t="s">
        <v>144</v>
      </c>
      <c r="B19" s="21" t="s">
        <v>143</v>
      </c>
      <c r="C19" s="21" t="s">
        <v>145</v>
      </c>
      <c r="D19" s="24">
        <v>7008046</v>
      </c>
      <c r="E19" s="22">
        <v>25411.174800000001</v>
      </c>
      <c r="F19" s="23">
        <v>2.1281915792880302</v>
      </c>
      <c r="G19" s="39"/>
    </row>
    <row r="20" spans="1:7" x14ac:dyDescent="0.2">
      <c r="A20" s="21" t="s">
        <v>433</v>
      </c>
      <c r="B20" s="21" t="s">
        <v>432</v>
      </c>
      <c r="C20" s="21" t="s">
        <v>157</v>
      </c>
      <c r="D20" s="24">
        <v>8100000</v>
      </c>
      <c r="E20" s="22">
        <v>23384.7</v>
      </c>
      <c r="F20" s="23">
        <v>1.9584738610423</v>
      </c>
      <c r="G20" s="39"/>
    </row>
    <row r="21" spans="1:7" x14ac:dyDescent="0.2">
      <c r="A21" s="21" t="s">
        <v>126</v>
      </c>
      <c r="B21" s="21" t="s">
        <v>125</v>
      </c>
      <c r="C21" s="21" t="s">
        <v>127</v>
      </c>
      <c r="D21" s="24">
        <v>17500000</v>
      </c>
      <c r="E21" s="22">
        <v>23318.75</v>
      </c>
      <c r="F21" s="23">
        <v>1.95295053377551</v>
      </c>
      <c r="G21" s="39"/>
    </row>
    <row r="22" spans="1:7" x14ac:dyDescent="0.2">
      <c r="A22" s="21" t="s">
        <v>123</v>
      </c>
      <c r="B22" s="21" t="s">
        <v>122</v>
      </c>
      <c r="C22" s="21" t="s">
        <v>124</v>
      </c>
      <c r="D22" s="24">
        <v>18500000</v>
      </c>
      <c r="E22" s="22">
        <v>22107.5</v>
      </c>
      <c r="F22" s="23">
        <v>1.8515080750658599</v>
      </c>
      <c r="G22" s="39"/>
    </row>
    <row r="23" spans="1:7" x14ac:dyDescent="0.2">
      <c r="A23" s="21" t="s">
        <v>129</v>
      </c>
      <c r="B23" s="21" t="s">
        <v>128</v>
      </c>
      <c r="C23" s="21" t="s">
        <v>130</v>
      </c>
      <c r="D23" s="24">
        <v>4100000</v>
      </c>
      <c r="E23" s="22">
        <v>21998.55</v>
      </c>
      <c r="F23" s="23">
        <v>1.84238348817099</v>
      </c>
      <c r="G23" s="39"/>
    </row>
    <row r="24" spans="1:7" x14ac:dyDescent="0.2">
      <c r="A24" s="21" t="s">
        <v>101</v>
      </c>
      <c r="B24" s="21" t="s">
        <v>100</v>
      </c>
      <c r="C24" s="21" t="s">
        <v>102</v>
      </c>
      <c r="D24" s="24">
        <v>3900000</v>
      </c>
      <c r="E24" s="22">
        <v>21204.3</v>
      </c>
      <c r="F24" s="23">
        <v>1.77586487283135</v>
      </c>
      <c r="G24" s="39"/>
    </row>
    <row r="25" spans="1:7" x14ac:dyDescent="0.2">
      <c r="A25" s="21" t="s">
        <v>600</v>
      </c>
      <c r="B25" s="21" t="s">
        <v>599</v>
      </c>
      <c r="C25" s="21" t="s">
        <v>133</v>
      </c>
      <c r="D25" s="24">
        <v>1200000</v>
      </c>
      <c r="E25" s="22">
        <v>19381.8</v>
      </c>
      <c r="F25" s="23">
        <v>1.6232300897573899</v>
      </c>
      <c r="G25" s="39"/>
    </row>
    <row r="26" spans="1:7" x14ac:dyDescent="0.2">
      <c r="A26" s="21" t="s">
        <v>284</v>
      </c>
      <c r="B26" s="21" t="s">
        <v>283</v>
      </c>
      <c r="C26" s="21" t="s">
        <v>113</v>
      </c>
      <c r="D26" s="24">
        <v>4500000</v>
      </c>
      <c r="E26" s="22">
        <v>18904.5</v>
      </c>
      <c r="F26" s="23">
        <v>1.5832561078856799</v>
      </c>
      <c r="G26" s="39"/>
    </row>
    <row r="27" spans="1:7" x14ac:dyDescent="0.2">
      <c r="A27" s="21" t="s">
        <v>112</v>
      </c>
      <c r="B27" s="21" t="s">
        <v>111</v>
      </c>
      <c r="C27" s="21" t="s">
        <v>113</v>
      </c>
      <c r="D27" s="24">
        <v>3000000</v>
      </c>
      <c r="E27" s="22">
        <v>18859.5</v>
      </c>
      <c r="F27" s="23">
        <v>1.57948734780977</v>
      </c>
      <c r="G27" s="39"/>
    </row>
    <row r="28" spans="1:7" x14ac:dyDescent="0.2">
      <c r="A28" s="21" t="s">
        <v>306</v>
      </c>
      <c r="B28" s="21" t="s">
        <v>305</v>
      </c>
      <c r="C28" s="21" t="s">
        <v>139</v>
      </c>
      <c r="D28" s="24">
        <v>8600000</v>
      </c>
      <c r="E28" s="22">
        <v>18468.5</v>
      </c>
      <c r="F28" s="23">
        <v>1.5467410102614001</v>
      </c>
      <c r="G28" s="39"/>
    </row>
    <row r="29" spans="1:7" x14ac:dyDescent="0.2">
      <c r="A29" s="21" t="s">
        <v>154</v>
      </c>
      <c r="B29" s="21" t="s">
        <v>153</v>
      </c>
      <c r="C29" s="21" t="s">
        <v>95</v>
      </c>
      <c r="D29" s="24">
        <v>1620000</v>
      </c>
      <c r="E29" s="22">
        <v>18357.03</v>
      </c>
      <c r="F29" s="23">
        <v>1.5374053728022701</v>
      </c>
      <c r="G29" s="39"/>
    </row>
    <row r="30" spans="1:7" x14ac:dyDescent="0.2">
      <c r="A30" s="21" t="s">
        <v>138</v>
      </c>
      <c r="B30" s="21" t="s">
        <v>137</v>
      </c>
      <c r="C30" s="21" t="s">
        <v>139</v>
      </c>
      <c r="D30" s="24">
        <v>17000000</v>
      </c>
      <c r="E30" s="22">
        <v>17867</v>
      </c>
      <c r="F30" s="23">
        <v>1.4963652505802001</v>
      </c>
      <c r="G30" s="39"/>
    </row>
    <row r="31" spans="1:7" x14ac:dyDescent="0.2">
      <c r="A31" s="21" t="s">
        <v>162</v>
      </c>
      <c r="B31" s="21" t="s">
        <v>161</v>
      </c>
      <c r="C31" s="21" t="s">
        <v>163</v>
      </c>
      <c r="D31" s="24">
        <v>3100000</v>
      </c>
      <c r="E31" s="22">
        <v>16282.75</v>
      </c>
      <c r="F31" s="23">
        <v>1.36368395835253</v>
      </c>
      <c r="G31" s="39"/>
    </row>
    <row r="32" spans="1:7" x14ac:dyDescent="0.2">
      <c r="A32" s="21" t="s">
        <v>149</v>
      </c>
      <c r="B32" s="21" t="s">
        <v>148</v>
      </c>
      <c r="C32" s="21" t="s">
        <v>142</v>
      </c>
      <c r="D32" s="24">
        <v>3000000</v>
      </c>
      <c r="E32" s="22">
        <v>15028.5</v>
      </c>
      <c r="F32" s="23">
        <v>1.2586402400148</v>
      </c>
      <c r="G32" s="39"/>
    </row>
    <row r="33" spans="1:7" x14ac:dyDescent="0.2">
      <c r="A33" s="21" t="s">
        <v>121</v>
      </c>
      <c r="B33" s="21" t="s">
        <v>120</v>
      </c>
      <c r="C33" s="21" t="s">
        <v>87</v>
      </c>
      <c r="D33" s="24">
        <v>1000000</v>
      </c>
      <c r="E33" s="22">
        <v>14413</v>
      </c>
      <c r="F33" s="23">
        <v>1.20709197719888</v>
      </c>
      <c r="G33" s="39"/>
    </row>
    <row r="34" spans="1:7" x14ac:dyDescent="0.2">
      <c r="A34" s="21" t="s">
        <v>248</v>
      </c>
      <c r="B34" s="21" t="s">
        <v>247</v>
      </c>
      <c r="C34" s="21" t="s">
        <v>176</v>
      </c>
      <c r="D34" s="24">
        <v>700000</v>
      </c>
      <c r="E34" s="22">
        <v>13217.4</v>
      </c>
      <c r="F34" s="23">
        <v>1.1069602094934099</v>
      </c>
      <c r="G34" s="39"/>
    </row>
    <row r="35" spans="1:7" x14ac:dyDescent="0.2">
      <c r="A35" s="21" t="s">
        <v>193</v>
      </c>
      <c r="B35" s="21" t="s">
        <v>192</v>
      </c>
      <c r="C35" s="21" t="s">
        <v>157</v>
      </c>
      <c r="D35" s="24">
        <v>1500000</v>
      </c>
      <c r="E35" s="22">
        <v>12562.5</v>
      </c>
      <c r="F35" s="23">
        <v>1.05211218785547</v>
      </c>
      <c r="G35" s="39"/>
    </row>
    <row r="36" spans="1:7" x14ac:dyDescent="0.2">
      <c r="A36" s="21" t="s">
        <v>226</v>
      </c>
      <c r="B36" s="21" t="s">
        <v>225</v>
      </c>
      <c r="C36" s="21" t="s">
        <v>87</v>
      </c>
      <c r="D36" s="24">
        <v>700000</v>
      </c>
      <c r="E36" s="22">
        <v>12175.8</v>
      </c>
      <c r="F36" s="23">
        <v>1.0197259762699</v>
      </c>
      <c r="G36" s="39"/>
    </row>
    <row r="37" spans="1:7" x14ac:dyDescent="0.2">
      <c r="A37" s="21" t="s">
        <v>624</v>
      </c>
      <c r="B37" s="21" t="s">
        <v>623</v>
      </c>
      <c r="C37" s="21" t="s">
        <v>142</v>
      </c>
      <c r="D37" s="24">
        <v>6400000</v>
      </c>
      <c r="E37" s="22">
        <v>11507.2</v>
      </c>
      <c r="F37" s="23">
        <v>0.96373057656441796</v>
      </c>
      <c r="G37" s="39"/>
    </row>
    <row r="38" spans="1:7" x14ac:dyDescent="0.2">
      <c r="A38" s="21" t="s">
        <v>634</v>
      </c>
      <c r="B38" s="21" t="s">
        <v>633</v>
      </c>
      <c r="C38" s="21" t="s">
        <v>157</v>
      </c>
      <c r="D38" s="24">
        <v>3600000</v>
      </c>
      <c r="E38" s="22">
        <v>11343.6</v>
      </c>
      <c r="F38" s="23">
        <v>0.95002903993292298</v>
      </c>
      <c r="G38" s="39"/>
    </row>
    <row r="39" spans="1:7" x14ac:dyDescent="0.2">
      <c r="A39" s="21" t="s">
        <v>178</v>
      </c>
      <c r="B39" s="21" t="s">
        <v>177</v>
      </c>
      <c r="C39" s="21" t="s">
        <v>176</v>
      </c>
      <c r="D39" s="24">
        <v>1645592</v>
      </c>
      <c r="E39" s="22">
        <v>11297.811879999999</v>
      </c>
      <c r="F39" s="23">
        <v>0.94619427463055605</v>
      </c>
      <c r="G39" s="39"/>
    </row>
    <row r="40" spans="1:7" x14ac:dyDescent="0.2">
      <c r="A40" s="21" t="s">
        <v>236</v>
      </c>
      <c r="B40" s="21" t="s">
        <v>235</v>
      </c>
      <c r="C40" s="21" t="s">
        <v>108</v>
      </c>
      <c r="D40" s="24">
        <v>1000000</v>
      </c>
      <c r="E40" s="22">
        <v>11281.5</v>
      </c>
      <c r="F40" s="23">
        <v>0.94482815102818096</v>
      </c>
      <c r="G40" s="39"/>
    </row>
    <row r="41" spans="1:7" x14ac:dyDescent="0.2">
      <c r="A41" s="21" t="s">
        <v>191</v>
      </c>
      <c r="B41" s="21" t="s">
        <v>190</v>
      </c>
      <c r="C41" s="21" t="s">
        <v>142</v>
      </c>
      <c r="D41" s="24">
        <v>1404105</v>
      </c>
      <c r="E41" s="22">
        <v>11142.977279999999</v>
      </c>
      <c r="F41" s="23">
        <v>0.93322684221171204</v>
      </c>
      <c r="G41" s="39"/>
    </row>
    <row r="42" spans="1:7" x14ac:dyDescent="0.2">
      <c r="A42" s="21" t="s">
        <v>170</v>
      </c>
      <c r="B42" s="21" t="s">
        <v>169</v>
      </c>
      <c r="C42" s="21" t="s">
        <v>171</v>
      </c>
      <c r="D42" s="24">
        <v>1450000</v>
      </c>
      <c r="E42" s="22">
        <v>10819.174999999999</v>
      </c>
      <c r="F42" s="23">
        <v>0.90610832875950198</v>
      </c>
      <c r="G42" s="39"/>
    </row>
    <row r="43" spans="1:7" x14ac:dyDescent="0.2">
      <c r="A43" s="21" t="s">
        <v>244</v>
      </c>
      <c r="B43" s="21" t="s">
        <v>243</v>
      </c>
      <c r="C43" s="21" t="s">
        <v>105</v>
      </c>
      <c r="D43" s="24">
        <v>12000000</v>
      </c>
      <c r="E43" s="22">
        <v>10764</v>
      </c>
      <c r="F43" s="23">
        <v>0.90148741015532796</v>
      </c>
      <c r="G43" s="39"/>
    </row>
    <row r="44" spans="1:7" x14ac:dyDescent="0.2">
      <c r="A44" s="21" t="s">
        <v>168</v>
      </c>
      <c r="B44" s="21" t="s">
        <v>167</v>
      </c>
      <c r="C44" s="21" t="s">
        <v>127</v>
      </c>
      <c r="D44" s="24">
        <v>530000</v>
      </c>
      <c r="E44" s="22">
        <v>9662.1650000000009</v>
      </c>
      <c r="F44" s="23">
        <v>0.80920848219467301</v>
      </c>
      <c r="G44" s="39"/>
    </row>
    <row r="45" spans="1:7" x14ac:dyDescent="0.2">
      <c r="A45" s="21" t="s">
        <v>252</v>
      </c>
      <c r="B45" s="21" t="s">
        <v>251</v>
      </c>
      <c r="C45" s="21" t="s">
        <v>108</v>
      </c>
      <c r="D45" s="24">
        <v>223095</v>
      </c>
      <c r="E45" s="22">
        <v>8303.2612580000005</v>
      </c>
      <c r="F45" s="23">
        <v>0.69539998953154003</v>
      </c>
      <c r="G45" s="39"/>
    </row>
    <row r="46" spans="1:7" x14ac:dyDescent="0.2">
      <c r="A46" s="21" t="s">
        <v>151</v>
      </c>
      <c r="B46" s="21" t="s">
        <v>150</v>
      </c>
      <c r="C46" s="21" t="s">
        <v>152</v>
      </c>
      <c r="D46" s="24">
        <v>1050000</v>
      </c>
      <c r="E46" s="22">
        <v>7226.1</v>
      </c>
      <c r="F46" s="23">
        <v>0.60518749298805397</v>
      </c>
      <c r="G46" s="39"/>
    </row>
    <row r="47" spans="1:7" x14ac:dyDescent="0.2">
      <c r="A47" s="21" t="s">
        <v>293</v>
      </c>
      <c r="B47" s="21" t="s">
        <v>292</v>
      </c>
      <c r="C47" s="21" t="s">
        <v>87</v>
      </c>
      <c r="D47" s="24">
        <v>5100000</v>
      </c>
      <c r="E47" s="22">
        <v>7043.1</v>
      </c>
      <c r="F47" s="23">
        <v>0.58986120201272696</v>
      </c>
      <c r="G47" s="39"/>
    </row>
    <row r="48" spans="1:7" x14ac:dyDescent="0.2">
      <c r="A48" s="21" t="s">
        <v>188</v>
      </c>
      <c r="B48" s="21" t="s">
        <v>187</v>
      </c>
      <c r="C48" s="21" t="s">
        <v>189</v>
      </c>
      <c r="D48" s="24">
        <v>300000</v>
      </c>
      <c r="E48" s="22">
        <v>7038.6</v>
      </c>
      <c r="F48" s="23">
        <v>0.589484326005137</v>
      </c>
      <c r="G48" s="39"/>
    </row>
    <row r="49" spans="1:9" x14ac:dyDescent="0.2">
      <c r="A49" s="21" t="s">
        <v>228</v>
      </c>
      <c r="B49" s="21" t="s">
        <v>227</v>
      </c>
      <c r="C49" s="21" t="s">
        <v>105</v>
      </c>
      <c r="D49" s="24">
        <v>2800000</v>
      </c>
      <c r="E49" s="22">
        <v>6935.6</v>
      </c>
      <c r="F49" s="23">
        <v>0.58085805294252102</v>
      </c>
      <c r="G49" s="39"/>
    </row>
    <row r="50" spans="1:9" x14ac:dyDescent="0.2">
      <c r="A50" s="21" t="s">
        <v>250</v>
      </c>
      <c r="B50" s="21" t="s">
        <v>249</v>
      </c>
      <c r="C50" s="21" t="s">
        <v>157</v>
      </c>
      <c r="D50" s="24">
        <v>200000</v>
      </c>
      <c r="E50" s="22">
        <v>5868.4</v>
      </c>
      <c r="F50" s="23">
        <v>0.49147981398695001</v>
      </c>
      <c r="G50" s="39"/>
    </row>
    <row r="51" spans="1:9" x14ac:dyDescent="0.2">
      <c r="A51" s="21" t="s">
        <v>537</v>
      </c>
      <c r="B51" s="21" t="s">
        <v>536</v>
      </c>
      <c r="C51" s="21" t="s">
        <v>152</v>
      </c>
      <c r="D51" s="24">
        <v>1776652</v>
      </c>
      <c r="E51" s="22">
        <v>3782.4921079999999</v>
      </c>
      <c r="F51" s="23">
        <v>0.31678456097862201</v>
      </c>
      <c r="G51" s="39"/>
    </row>
    <row r="52" spans="1:9" x14ac:dyDescent="0.2">
      <c r="A52" s="21" t="s">
        <v>297</v>
      </c>
      <c r="B52" s="21" t="s">
        <v>296</v>
      </c>
      <c r="C52" s="21" t="s">
        <v>124</v>
      </c>
      <c r="D52" s="24">
        <v>1347023</v>
      </c>
      <c r="E52" s="22">
        <v>3603.286525</v>
      </c>
      <c r="F52" s="23">
        <v>0.30177605327664803</v>
      </c>
      <c r="G52" s="39"/>
    </row>
    <row r="53" spans="1:9" x14ac:dyDescent="0.2">
      <c r="A53" s="21" t="s">
        <v>518</v>
      </c>
      <c r="B53" s="21" t="s">
        <v>517</v>
      </c>
      <c r="C53" s="21" t="s">
        <v>105</v>
      </c>
      <c r="D53" s="24">
        <v>245220</v>
      </c>
      <c r="E53" s="22">
        <v>1531.03107</v>
      </c>
      <c r="F53" s="23">
        <v>0.128224194923973</v>
      </c>
      <c r="G53" s="39"/>
    </row>
    <row r="54" spans="1:9" x14ac:dyDescent="0.2">
      <c r="A54" s="20" t="s">
        <v>26</v>
      </c>
      <c r="B54" s="20"/>
      <c r="C54" s="20"/>
      <c r="D54" s="20"/>
      <c r="E54" s="25">
        <f>SUM(E7:E53)</f>
        <v>1084750.5749210003</v>
      </c>
      <c r="F54" s="26">
        <f>SUM(F7:F53)</f>
        <v>90.848103534934566</v>
      </c>
      <c r="G54" s="39"/>
      <c r="H54" s="14"/>
      <c r="I54" s="14"/>
    </row>
    <row r="55" spans="1:9" x14ac:dyDescent="0.2">
      <c r="A55" s="21"/>
      <c r="B55" s="21"/>
      <c r="C55" s="21"/>
      <c r="D55" s="21"/>
      <c r="E55" s="22"/>
      <c r="F55" s="23"/>
      <c r="G55" s="39"/>
    </row>
    <row r="56" spans="1:9" x14ac:dyDescent="0.2">
      <c r="A56" s="20" t="s">
        <v>261</v>
      </c>
      <c r="B56" s="21"/>
      <c r="C56" s="21"/>
      <c r="D56" s="21"/>
      <c r="E56" s="22"/>
      <c r="F56" s="23"/>
      <c r="G56" s="39"/>
    </row>
    <row r="57" spans="1:9" x14ac:dyDescent="0.2">
      <c r="A57" s="21"/>
      <c r="B57" s="21" t="s">
        <v>262</v>
      </c>
      <c r="C57" s="21" t="s">
        <v>171</v>
      </c>
      <c r="D57" s="24">
        <v>73500</v>
      </c>
      <c r="E57" s="22">
        <v>7.3499999999999998E-3</v>
      </c>
      <c r="F57" s="23">
        <v>6.1556414573036595E-7</v>
      </c>
      <c r="G57" s="39"/>
    </row>
    <row r="58" spans="1:9" x14ac:dyDescent="0.2">
      <c r="A58" s="21"/>
      <c r="B58" s="21" t="s">
        <v>662</v>
      </c>
      <c r="C58" s="21" t="s">
        <v>189</v>
      </c>
      <c r="D58" s="24">
        <v>45000</v>
      </c>
      <c r="E58" s="22">
        <v>4.4999999999999997E-3</v>
      </c>
      <c r="F58" s="23">
        <v>3.7687600759002001E-7</v>
      </c>
      <c r="G58" s="39"/>
    </row>
    <row r="59" spans="1:9" x14ac:dyDescent="0.2">
      <c r="A59" s="20" t="s">
        <v>26</v>
      </c>
      <c r="B59" s="20"/>
      <c r="C59" s="20"/>
      <c r="D59" s="20"/>
      <c r="E59" s="25">
        <f>SUM(E56:E58)</f>
        <v>1.1849999999999999E-2</v>
      </c>
      <c r="F59" s="26">
        <f>SUM(F56:F58)</f>
        <v>9.9244015332038586E-7</v>
      </c>
      <c r="G59" s="39"/>
      <c r="H59" s="14"/>
      <c r="I59" s="14"/>
    </row>
    <row r="60" spans="1:9" x14ac:dyDescent="0.2">
      <c r="A60" s="21"/>
      <c r="B60" s="21"/>
      <c r="C60" s="21"/>
      <c r="D60" s="21"/>
      <c r="E60" s="22"/>
      <c r="F60" s="23"/>
      <c r="G60" s="39"/>
    </row>
    <row r="61" spans="1:9" x14ac:dyDescent="0.2">
      <c r="A61" s="20" t="s">
        <v>43</v>
      </c>
      <c r="B61" s="21"/>
      <c r="C61" s="21"/>
      <c r="D61" s="21"/>
      <c r="E61" s="22"/>
      <c r="F61" s="23"/>
      <c r="G61" s="39"/>
    </row>
    <row r="62" spans="1:9" x14ac:dyDescent="0.2">
      <c r="A62" s="20" t="s">
        <v>58</v>
      </c>
      <c r="B62" s="21"/>
      <c r="C62" s="21"/>
      <c r="D62" s="21"/>
      <c r="E62" s="22"/>
      <c r="F62" s="23"/>
      <c r="G62" s="43"/>
    </row>
    <row r="63" spans="1:9" x14ac:dyDescent="0.2">
      <c r="A63" s="21" t="s">
        <v>83</v>
      </c>
      <c r="B63" s="21" t="s">
        <v>835</v>
      </c>
      <c r="C63" s="21" t="s">
        <v>65</v>
      </c>
      <c r="D63" s="24">
        <v>3000000</v>
      </c>
      <c r="E63" s="22">
        <v>2967.6959999999999</v>
      </c>
      <c r="F63" s="23">
        <v>0.24854520449352699</v>
      </c>
      <c r="G63" s="43">
        <v>6.8501999999999992</v>
      </c>
    </row>
    <row r="64" spans="1:9" x14ac:dyDescent="0.2">
      <c r="A64" s="21" t="s">
        <v>82</v>
      </c>
      <c r="B64" s="21" t="s">
        <v>836</v>
      </c>
      <c r="C64" s="21" t="s">
        <v>65</v>
      </c>
      <c r="D64" s="24">
        <v>1875000</v>
      </c>
      <c r="E64" s="22">
        <v>1872.21</v>
      </c>
      <c r="F64" s="23">
        <v>0.156798006704469</v>
      </c>
      <c r="G64" s="43">
        <v>6.7990999999999993</v>
      </c>
    </row>
    <row r="65" spans="1:9" x14ac:dyDescent="0.2">
      <c r="A65" s="21" t="s">
        <v>557</v>
      </c>
      <c r="B65" s="21" t="s">
        <v>837</v>
      </c>
      <c r="C65" s="21" t="s">
        <v>65</v>
      </c>
      <c r="D65" s="24">
        <v>1125000</v>
      </c>
      <c r="E65" s="22">
        <v>1123.326</v>
      </c>
      <c r="F65" s="23">
        <v>9.4078804022681595E-2</v>
      </c>
      <c r="G65" s="43">
        <v>6.7990999999999993</v>
      </c>
    </row>
    <row r="66" spans="1:9" x14ac:dyDescent="0.2">
      <c r="A66" s="20" t="s">
        <v>26</v>
      </c>
      <c r="B66" s="20"/>
      <c r="C66" s="20"/>
      <c r="D66" s="20"/>
      <c r="E66" s="25">
        <f>SUM(E62:E65)</f>
        <v>5963.232</v>
      </c>
      <c r="F66" s="26">
        <f>SUM(F62:F65)</f>
        <v>0.49942201522067758</v>
      </c>
      <c r="G66" s="39"/>
      <c r="H66" s="14"/>
      <c r="I66" s="14"/>
    </row>
    <row r="67" spans="1:9" x14ac:dyDescent="0.2">
      <c r="A67" s="21"/>
      <c r="B67" s="21"/>
      <c r="C67" s="21"/>
      <c r="D67" s="21"/>
      <c r="E67" s="22"/>
      <c r="F67" s="23"/>
      <c r="G67" s="39"/>
    </row>
    <row r="68" spans="1:9" x14ac:dyDescent="0.2">
      <c r="A68" s="20" t="s">
        <v>27</v>
      </c>
      <c r="B68" s="20"/>
      <c r="C68" s="20"/>
      <c r="D68" s="20"/>
      <c r="E68" s="25">
        <f>E54+E59+E66</f>
        <v>1090713.8187710003</v>
      </c>
      <c r="F68" s="26">
        <f>F54+F59+F66</f>
        <v>91.347526542595389</v>
      </c>
      <c r="G68" s="39"/>
      <c r="H68" s="14"/>
      <c r="I68" s="14"/>
    </row>
    <row r="69" spans="1:9" x14ac:dyDescent="0.2">
      <c r="A69" s="20"/>
      <c r="B69" s="20"/>
      <c r="C69" s="20"/>
      <c r="D69" s="20"/>
      <c r="E69" s="25"/>
      <c r="F69" s="26"/>
      <c r="G69" s="39"/>
      <c r="H69" s="14"/>
      <c r="I69" s="14"/>
    </row>
    <row r="70" spans="1:9" x14ac:dyDescent="0.2">
      <c r="A70" s="20" t="s">
        <v>29</v>
      </c>
      <c r="B70" s="20"/>
      <c r="C70" s="20"/>
      <c r="D70" s="20"/>
      <c r="E70" s="25">
        <f>E72-(E54+E59+E66)</f>
        <v>103312.83969839965</v>
      </c>
      <c r="F70" s="26">
        <f>F72-(F54+F59+F66)</f>
        <v>8.6524734574046107</v>
      </c>
      <c r="G70" s="39"/>
      <c r="H70" s="14"/>
      <c r="I70" s="14"/>
    </row>
    <row r="71" spans="1:9" x14ac:dyDescent="0.2">
      <c r="A71" s="20"/>
      <c r="B71" s="20"/>
      <c r="C71" s="20"/>
      <c r="D71" s="20"/>
      <c r="E71" s="25"/>
      <c r="F71" s="26"/>
      <c r="G71" s="39"/>
      <c r="H71" s="14"/>
      <c r="I71" s="14"/>
    </row>
    <row r="72" spans="1:9" x14ac:dyDescent="0.2">
      <c r="A72" s="27" t="s">
        <v>28</v>
      </c>
      <c r="B72" s="27"/>
      <c r="C72" s="27"/>
      <c r="D72" s="27"/>
      <c r="E72" s="28">
        <v>1194026.6584693999</v>
      </c>
      <c r="F72" s="29">
        <v>100</v>
      </c>
      <c r="G72" s="80"/>
      <c r="H72" s="14"/>
      <c r="I72" s="14"/>
    </row>
    <row r="74" spans="1:9" x14ac:dyDescent="0.2">
      <c r="A74" s="14" t="s">
        <v>31</v>
      </c>
    </row>
    <row r="75" spans="1:9" x14ac:dyDescent="0.2">
      <c r="A75" s="14" t="s">
        <v>42</v>
      </c>
    </row>
    <row r="77" spans="1:9" x14ac:dyDescent="0.2">
      <c r="A77" s="14" t="s">
        <v>32</v>
      </c>
    </row>
    <row r="78" spans="1:9" x14ac:dyDescent="0.2">
      <c r="A78" s="14" t="s">
        <v>33</v>
      </c>
    </row>
    <row r="79" spans="1:9" x14ac:dyDescent="0.2">
      <c r="A79" s="14" t="s">
        <v>34</v>
      </c>
      <c r="B79" s="14"/>
      <c r="C79" s="30" t="s">
        <v>36</v>
      </c>
      <c r="D79" s="14" t="s">
        <v>35</v>
      </c>
    </row>
    <row r="80" spans="1:9" x14ac:dyDescent="0.2">
      <c r="A80" s="7" t="s">
        <v>70</v>
      </c>
      <c r="C80" s="31">
        <v>999.34730000000002</v>
      </c>
      <c r="D80" s="31">
        <v>1151.8105</v>
      </c>
    </row>
    <row r="81" spans="1:4" x14ac:dyDescent="0.2">
      <c r="A81" s="7" t="s">
        <v>80</v>
      </c>
      <c r="C81" s="31">
        <v>46.095399999999998</v>
      </c>
      <c r="D81" s="31">
        <v>53.127800000000001</v>
      </c>
    </row>
    <row r="82" spans="1:4" x14ac:dyDescent="0.2">
      <c r="A82" s="7" t="s">
        <v>71</v>
      </c>
      <c r="C82" s="31">
        <v>1093.2194</v>
      </c>
      <c r="D82" s="31">
        <v>1265.5556999999999</v>
      </c>
    </row>
    <row r="83" spans="1:4" x14ac:dyDescent="0.2">
      <c r="A83" s="7" t="s">
        <v>81</v>
      </c>
      <c r="C83" s="31">
        <v>51.753799999999998</v>
      </c>
      <c r="D83" s="31">
        <v>59.910499999999999</v>
      </c>
    </row>
    <row r="85" spans="1:4" x14ac:dyDescent="0.2">
      <c r="A85" s="7" t="s">
        <v>37</v>
      </c>
    </row>
    <row r="87" spans="1:4" x14ac:dyDescent="0.2">
      <c r="A87" s="14" t="s">
        <v>38</v>
      </c>
      <c r="D87" s="30" t="s">
        <v>39</v>
      </c>
    </row>
    <row r="89" spans="1:4" x14ac:dyDescent="0.2">
      <c r="A89" s="14" t="s">
        <v>271</v>
      </c>
      <c r="D89" s="49">
        <v>8.3599999999999994E-2</v>
      </c>
    </row>
    <row r="91" spans="1:4" x14ac:dyDescent="0.2">
      <c r="A91" s="97" t="s">
        <v>834</v>
      </c>
      <c r="B91" s="97"/>
      <c r="C91" s="97"/>
      <c r="D91" s="30" t="s">
        <v>39</v>
      </c>
    </row>
    <row r="93" spans="1:4" x14ac:dyDescent="0.2">
      <c r="A93" s="14" t="s">
        <v>809</v>
      </c>
    </row>
    <row r="94" spans="1:4" x14ac:dyDescent="0.2">
      <c r="A94" s="14"/>
    </row>
    <row r="95" spans="1:4" x14ac:dyDescent="0.2">
      <c r="A95" s="51" t="s">
        <v>805</v>
      </c>
    </row>
    <row r="96" spans="1:4" x14ac:dyDescent="0.2">
      <c r="A96" s="52"/>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1" t="s">
        <v>818</v>
      </c>
    </row>
    <row r="110" spans="1:1" x14ac:dyDescent="0.2">
      <c r="A110" s="53"/>
    </row>
    <row r="111" spans="1:1" x14ac:dyDescent="0.2">
      <c r="A111" s="51" t="s">
        <v>806</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5" spans="1:1" x14ac:dyDescent="0.2">
      <c r="A125" s="14" t="s">
        <v>819</v>
      </c>
    </row>
  </sheetData>
  <mergeCells count="2">
    <mergeCell ref="A91:C91"/>
    <mergeCell ref="A1:G1"/>
  </mergeCells>
  <conditionalFormatting sqref="F2:F3 F228:F65536">
    <cfRule type="cellIs" dxfId="39" priority="2" stopIfTrue="1" operator="between">
      <formula>0.009</formula>
      <formula>-0.009</formula>
    </cfRule>
  </conditionalFormatting>
  <conditionalFormatting sqref="F5:F126">
    <cfRule type="cellIs" dxfId="3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3"/>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18</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86</v>
      </c>
      <c r="B7" s="21" t="s">
        <v>85</v>
      </c>
      <c r="C7" s="21" t="s">
        <v>87</v>
      </c>
      <c r="D7" s="24">
        <v>1300000</v>
      </c>
      <c r="E7" s="22">
        <v>19194.5</v>
      </c>
      <c r="F7" s="23">
        <v>6.9145406464906198</v>
      </c>
    </row>
    <row r="8" spans="1:6" x14ac:dyDescent="0.2">
      <c r="A8" s="21" t="s">
        <v>89</v>
      </c>
      <c r="B8" s="21" t="s">
        <v>88</v>
      </c>
      <c r="C8" s="21" t="s">
        <v>87</v>
      </c>
      <c r="D8" s="24">
        <v>1300000</v>
      </c>
      <c r="E8" s="22">
        <v>11899.55</v>
      </c>
      <c r="F8" s="23">
        <v>4.2866405558856702</v>
      </c>
    </row>
    <row r="9" spans="1:6" x14ac:dyDescent="0.2">
      <c r="A9" s="21" t="s">
        <v>104</v>
      </c>
      <c r="B9" s="21" t="s">
        <v>103</v>
      </c>
      <c r="C9" s="21" t="s">
        <v>105</v>
      </c>
      <c r="D9" s="24">
        <v>465000</v>
      </c>
      <c r="E9" s="22">
        <v>10638.735000000001</v>
      </c>
      <c r="F9" s="23">
        <v>3.8324502115054999</v>
      </c>
    </row>
    <row r="10" spans="1:6" x14ac:dyDescent="0.2">
      <c r="A10" s="21" t="s">
        <v>628</v>
      </c>
      <c r="B10" s="21" t="s">
        <v>627</v>
      </c>
      <c r="C10" s="21" t="s">
        <v>312</v>
      </c>
      <c r="D10" s="24">
        <v>500000</v>
      </c>
      <c r="E10" s="22">
        <v>7981.75</v>
      </c>
      <c r="F10" s="23">
        <v>2.8753098442327998</v>
      </c>
    </row>
    <row r="11" spans="1:6" x14ac:dyDescent="0.2">
      <c r="A11" s="21" t="s">
        <v>664</v>
      </c>
      <c r="B11" s="21" t="s">
        <v>663</v>
      </c>
      <c r="C11" s="21" t="s">
        <v>171</v>
      </c>
      <c r="D11" s="24">
        <v>1700000</v>
      </c>
      <c r="E11" s="22">
        <v>7806.4</v>
      </c>
      <c r="F11" s="23">
        <v>2.81214254618585</v>
      </c>
    </row>
    <row r="12" spans="1:6" x14ac:dyDescent="0.2">
      <c r="A12" s="21" t="s">
        <v>99</v>
      </c>
      <c r="B12" s="21" t="s">
        <v>98</v>
      </c>
      <c r="C12" s="21" t="s">
        <v>95</v>
      </c>
      <c r="D12" s="24">
        <v>605000</v>
      </c>
      <c r="E12" s="22">
        <v>7719.8</v>
      </c>
      <c r="F12" s="23">
        <v>2.78094615034402</v>
      </c>
    </row>
    <row r="13" spans="1:6" x14ac:dyDescent="0.2">
      <c r="A13" s="21" t="s">
        <v>602</v>
      </c>
      <c r="B13" s="21" t="s">
        <v>601</v>
      </c>
      <c r="C13" s="21" t="s">
        <v>312</v>
      </c>
      <c r="D13" s="24">
        <v>12500000</v>
      </c>
      <c r="E13" s="22">
        <v>7493.75</v>
      </c>
      <c r="F13" s="23">
        <v>2.6995149115444099</v>
      </c>
    </row>
    <row r="14" spans="1:6" x14ac:dyDescent="0.2">
      <c r="A14" s="21" t="s">
        <v>121</v>
      </c>
      <c r="B14" s="21" t="s">
        <v>120</v>
      </c>
      <c r="C14" s="21" t="s">
        <v>87</v>
      </c>
      <c r="D14" s="24">
        <v>500000</v>
      </c>
      <c r="E14" s="22">
        <v>7206.5</v>
      </c>
      <c r="F14" s="23">
        <v>2.5960372590551799</v>
      </c>
    </row>
    <row r="15" spans="1:6" x14ac:dyDescent="0.2">
      <c r="A15" s="21" t="s">
        <v>666</v>
      </c>
      <c r="B15" s="21" t="s">
        <v>665</v>
      </c>
      <c r="C15" s="21" t="s">
        <v>289</v>
      </c>
      <c r="D15" s="24">
        <v>725000</v>
      </c>
      <c r="E15" s="22">
        <v>7190.9125000000004</v>
      </c>
      <c r="F15" s="23">
        <v>2.5904220879214099</v>
      </c>
    </row>
    <row r="16" spans="1:6" x14ac:dyDescent="0.2">
      <c r="A16" s="21" t="s">
        <v>110</v>
      </c>
      <c r="B16" s="21" t="s">
        <v>109</v>
      </c>
      <c r="C16" s="21" t="s">
        <v>87</v>
      </c>
      <c r="D16" s="24">
        <v>1250000</v>
      </c>
      <c r="E16" s="22">
        <v>7069.375</v>
      </c>
      <c r="F16" s="23">
        <v>2.5466399636762902</v>
      </c>
    </row>
    <row r="17" spans="1:6" x14ac:dyDescent="0.2">
      <c r="A17" s="21" t="s">
        <v>91</v>
      </c>
      <c r="B17" s="21" t="s">
        <v>90</v>
      </c>
      <c r="C17" s="21" t="s">
        <v>92</v>
      </c>
      <c r="D17" s="24">
        <v>226236</v>
      </c>
      <c r="E17" s="22">
        <v>6626.5655580000002</v>
      </c>
      <c r="F17" s="23">
        <v>2.3871242750488801</v>
      </c>
    </row>
    <row r="18" spans="1:6" x14ac:dyDescent="0.2">
      <c r="A18" s="21" t="s">
        <v>226</v>
      </c>
      <c r="B18" s="21" t="s">
        <v>225</v>
      </c>
      <c r="C18" s="21" t="s">
        <v>87</v>
      </c>
      <c r="D18" s="24">
        <v>375000</v>
      </c>
      <c r="E18" s="22">
        <v>6522.75</v>
      </c>
      <c r="F18" s="23">
        <v>2.3497262237566301</v>
      </c>
    </row>
    <row r="19" spans="1:6" x14ac:dyDescent="0.2">
      <c r="A19" s="21" t="s">
        <v>559</v>
      </c>
      <c r="B19" s="21" t="s">
        <v>558</v>
      </c>
      <c r="C19" s="21" t="s">
        <v>87</v>
      </c>
      <c r="D19" s="24">
        <v>4500000</v>
      </c>
      <c r="E19" s="22">
        <v>6329.25</v>
      </c>
      <c r="F19" s="23">
        <v>2.2800206510615402</v>
      </c>
    </row>
    <row r="20" spans="1:6" x14ac:dyDescent="0.2">
      <c r="A20" s="21" t="s">
        <v>252</v>
      </c>
      <c r="B20" s="21" t="s">
        <v>251</v>
      </c>
      <c r="C20" s="21" t="s">
        <v>108</v>
      </c>
      <c r="D20" s="24">
        <v>170000</v>
      </c>
      <c r="E20" s="22">
        <v>6327.1450000000004</v>
      </c>
      <c r="F20" s="23">
        <v>2.2792623552965598</v>
      </c>
    </row>
    <row r="21" spans="1:6" x14ac:dyDescent="0.2">
      <c r="A21" s="21" t="s">
        <v>147</v>
      </c>
      <c r="B21" s="21" t="s">
        <v>146</v>
      </c>
      <c r="C21" s="21" t="s">
        <v>113</v>
      </c>
      <c r="D21" s="24">
        <v>57500</v>
      </c>
      <c r="E21" s="22">
        <v>5975.5725000000002</v>
      </c>
      <c r="F21" s="23">
        <v>2.1526134537133901</v>
      </c>
    </row>
    <row r="22" spans="1:6" x14ac:dyDescent="0.2">
      <c r="A22" s="21" t="s">
        <v>328</v>
      </c>
      <c r="B22" s="21" t="s">
        <v>327</v>
      </c>
      <c r="C22" s="21" t="s">
        <v>289</v>
      </c>
      <c r="D22" s="24">
        <v>270000</v>
      </c>
      <c r="E22" s="22">
        <v>5707.26</v>
      </c>
      <c r="F22" s="23">
        <v>2.0559577613425799</v>
      </c>
    </row>
    <row r="23" spans="1:6" x14ac:dyDescent="0.2">
      <c r="A23" s="21" t="s">
        <v>94</v>
      </c>
      <c r="B23" s="21" t="s">
        <v>93</v>
      </c>
      <c r="C23" s="21" t="s">
        <v>95</v>
      </c>
      <c r="D23" s="24">
        <v>400000</v>
      </c>
      <c r="E23" s="22">
        <v>5473.6</v>
      </c>
      <c r="F23" s="23">
        <v>1.97178513025247</v>
      </c>
    </row>
    <row r="24" spans="1:6" x14ac:dyDescent="0.2">
      <c r="A24" s="21" t="s">
        <v>668</v>
      </c>
      <c r="B24" s="21" t="s">
        <v>667</v>
      </c>
      <c r="C24" s="21" t="s">
        <v>514</v>
      </c>
      <c r="D24" s="24">
        <v>2100000</v>
      </c>
      <c r="E24" s="22">
        <v>5443.2</v>
      </c>
      <c r="F24" s="23">
        <v>1.9608339705112301</v>
      </c>
    </row>
    <row r="25" spans="1:6" x14ac:dyDescent="0.2">
      <c r="A25" s="21" t="s">
        <v>670</v>
      </c>
      <c r="B25" s="21" t="s">
        <v>669</v>
      </c>
      <c r="C25" s="21" t="s">
        <v>152</v>
      </c>
      <c r="D25" s="24">
        <v>1300000</v>
      </c>
      <c r="E25" s="22">
        <v>5373.55</v>
      </c>
      <c r="F25" s="23">
        <v>1.93574356669617</v>
      </c>
    </row>
    <row r="26" spans="1:6" x14ac:dyDescent="0.2">
      <c r="A26" s="21" t="s">
        <v>135</v>
      </c>
      <c r="B26" s="21" t="s">
        <v>134</v>
      </c>
      <c r="C26" s="21" t="s">
        <v>136</v>
      </c>
      <c r="D26" s="24">
        <v>4500000</v>
      </c>
      <c r="E26" s="22">
        <v>5343.75</v>
      </c>
      <c r="F26" s="23">
        <v>1.9250085482656101</v>
      </c>
    </row>
    <row r="27" spans="1:6" x14ac:dyDescent="0.2">
      <c r="A27" s="21" t="s">
        <v>299</v>
      </c>
      <c r="B27" s="21" t="s">
        <v>298</v>
      </c>
      <c r="C27" s="21" t="s">
        <v>300</v>
      </c>
      <c r="D27" s="24">
        <v>1150000</v>
      </c>
      <c r="E27" s="22">
        <v>5284.25</v>
      </c>
      <c r="F27" s="23">
        <v>1.90357453495627</v>
      </c>
    </row>
    <row r="28" spans="1:6" x14ac:dyDescent="0.2">
      <c r="A28" s="21" t="s">
        <v>185</v>
      </c>
      <c r="B28" s="21" t="s">
        <v>184</v>
      </c>
      <c r="C28" s="21" t="s">
        <v>186</v>
      </c>
      <c r="D28" s="24">
        <v>750000</v>
      </c>
      <c r="E28" s="22">
        <v>5255.25</v>
      </c>
      <c r="F28" s="23">
        <v>1.89312770493995</v>
      </c>
    </row>
    <row r="29" spans="1:6" x14ac:dyDescent="0.2">
      <c r="A29" s="21" t="s">
        <v>193</v>
      </c>
      <c r="B29" s="21" t="s">
        <v>192</v>
      </c>
      <c r="C29" s="21" t="s">
        <v>157</v>
      </c>
      <c r="D29" s="24">
        <v>600000</v>
      </c>
      <c r="E29" s="22">
        <v>5025</v>
      </c>
      <c r="F29" s="23">
        <v>1.81018347696556</v>
      </c>
    </row>
    <row r="30" spans="1:6" x14ac:dyDescent="0.2">
      <c r="A30" s="21" t="s">
        <v>661</v>
      </c>
      <c r="B30" s="21" t="s">
        <v>660</v>
      </c>
      <c r="C30" s="21" t="s">
        <v>152</v>
      </c>
      <c r="D30" s="24">
        <v>200000</v>
      </c>
      <c r="E30" s="22">
        <v>4907.7</v>
      </c>
      <c r="F30" s="23">
        <v>1.7679278507271401</v>
      </c>
    </row>
    <row r="31" spans="1:6" x14ac:dyDescent="0.2">
      <c r="A31" s="21" t="s">
        <v>435</v>
      </c>
      <c r="B31" s="21" t="s">
        <v>434</v>
      </c>
      <c r="C31" s="21" t="s">
        <v>422</v>
      </c>
      <c r="D31" s="24">
        <v>245000</v>
      </c>
      <c r="E31" s="22">
        <v>4867.5375000000004</v>
      </c>
      <c r="F31" s="23">
        <v>1.7534598917433299</v>
      </c>
    </row>
    <row r="32" spans="1:6" x14ac:dyDescent="0.2">
      <c r="A32" s="21" t="s">
        <v>215</v>
      </c>
      <c r="B32" s="21" t="s">
        <v>214</v>
      </c>
      <c r="C32" s="21" t="s">
        <v>113</v>
      </c>
      <c r="D32" s="24">
        <v>300000</v>
      </c>
      <c r="E32" s="22">
        <v>4375.8</v>
      </c>
      <c r="F32" s="23">
        <v>1.5763185788071401</v>
      </c>
    </row>
    <row r="33" spans="1:6" x14ac:dyDescent="0.2">
      <c r="A33" s="21" t="s">
        <v>672</v>
      </c>
      <c r="B33" s="21" t="s">
        <v>671</v>
      </c>
      <c r="C33" s="21" t="s">
        <v>163</v>
      </c>
      <c r="D33" s="24">
        <v>315000</v>
      </c>
      <c r="E33" s="22">
        <v>4308.7275</v>
      </c>
      <c r="F33" s="23">
        <v>1.5521566820392301</v>
      </c>
    </row>
    <row r="34" spans="1:6" x14ac:dyDescent="0.2">
      <c r="A34" s="21" t="s">
        <v>387</v>
      </c>
      <c r="B34" s="21" t="s">
        <v>386</v>
      </c>
      <c r="C34" s="21" t="s">
        <v>139</v>
      </c>
      <c r="D34" s="24">
        <v>105000</v>
      </c>
      <c r="E34" s="22">
        <v>4288.4624999999996</v>
      </c>
      <c r="F34" s="23">
        <v>1.5448565092709301</v>
      </c>
    </row>
    <row r="35" spans="1:6" x14ac:dyDescent="0.2">
      <c r="A35" s="21" t="s">
        <v>383</v>
      </c>
      <c r="B35" s="21" t="s">
        <v>382</v>
      </c>
      <c r="C35" s="21" t="s">
        <v>95</v>
      </c>
      <c r="D35" s="24">
        <v>85000</v>
      </c>
      <c r="E35" s="22">
        <v>4236.6125000000002</v>
      </c>
      <c r="F35" s="23">
        <v>1.52617829767278</v>
      </c>
    </row>
    <row r="36" spans="1:6" x14ac:dyDescent="0.2">
      <c r="A36" s="21" t="s">
        <v>626</v>
      </c>
      <c r="B36" s="21" t="s">
        <v>625</v>
      </c>
      <c r="C36" s="21" t="s">
        <v>590</v>
      </c>
      <c r="D36" s="24">
        <v>2500000</v>
      </c>
      <c r="E36" s="22">
        <v>4192.5</v>
      </c>
      <c r="F36" s="23">
        <v>1.5102874083936499</v>
      </c>
    </row>
    <row r="37" spans="1:6" x14ac:dyDescent="0.2">
      <c r="A37" s="21" t="s">
        <v>293</v>
      </c>
      <c r="B37" s="21" t="s">
        <v>292</v>
      </c>
      <c r="C37" s="21" t="s">
        <v>87</v>
      </c>
      <c r="D37" s="24">
        <v>3000000</v>
      </c>
      <c r="E37" s="22">
        <v>4143</v>
      </c>
      <c r="F37" s="23">
        <v>1.4924557502623499</v>
      </c>
    </row>
    <row r="38" spans="1:6" x14ac:dyDescent="0.2">
      <c r="A38" s="21" t="s">
        <v>610</v>
      </c>
      <c r="B38" s="21" t="s">
        <v>609</v>
      </c>
      <c r="C38" s="21" t="s">
        <v>108</v>
      </c>
      <c r="D38" s="24">
        <v>1100000</v>
      </c>
      <c r="E38" s="22">
        <v>3979.25</v>
      </c>
      <c r="F38" s="23">
        <v>1.43346718422193</v>
      </c>
    </row>
    <row r="39" spans="1:6" x14ac:dyDescent="0.2">
      <c r="A39" s="21" t="s">
        <v>112</v>
      </c>
      <c r="B39" s="21" t="s">
        <v>111</v>
      </c>
      <c r="C39" s="21" t="s">
        <v>113</v>
      </c>
      <c r="D39" s="24">
        <v>600000</v>
      </c>
      <c r="E39" s="22">
        <v>3771.9</v>
      </c>
      <c r="F39" s="23">
        <v>1.35877234960525</v>
      </c>
    </row>
    <row r="40" spans="1:6" x14ac:dyDescent="0.2">
      <c r="A40" s="21" t="s">
        <v>170</v>
      </c>
      <c r="B40" s="21" t="s">
        <v>169</v>
      </c>
      <c r="C40" s="21" t="s">
        <v>171</v>
      </c>
      <c r="D40" s="24">
        <v>500000</v>
      </c>
      <c r="E40" s="22">
        <v>3730.75</v>
      </c>
      <c r="F40" s="23">
        <v>1.3439486580476101</v>
      </c>
    </row>
    <row r="41" spans="1:6" x14ac:dyDescent="0.2">
      <c r="A41" s="21" t="s">
        <v>324</v>
      </c>
      <c r="B41" s="21" t="s">
        <v>323</v>
      </c>
      <c r="C41" s="21" t="s">
        <v>95</v>
      </c>
      <c r="D41" s="24">
        <v>110000</v>
      </c>
      <c r="E41" s="22">
        <v>3705.625</v>
      </c>
      <c r="F41" s="23">
        <v>1.33489774066278</v>
      </c>
    </row>
    <row r="42" spans="1:6" x14ac:dyDescent="0.2">
      <c r="A42" s="21" t="s">
        <v>674</v>
      </c>
      <c r="B42" s="21" t="s">
        <v>673</v>
      </c>
      <c r="C42" s="21" t="s">
        <v>675</v>
      </c>
      <c r="D42" s="24">
        <v>2100798</v>
      </c>
      <c r="E42" s="22">
        <v>3561.9030090000001</v>
      </c>
      <c r="F42" s="23">
        <v>1.28312397481506</v>
      </c>
    </row>
    <row r="43" spans="1:6" x14ac:dyDescent="0.2">
      <c r="A43" s="21" t="s">
        <v>107</v>
      </c>
      <c r="B43" s="21" t="s">
        <v>106</v>
      </c>
      <c r="C43" s="21" t="s">
        <v>108</v>
      </c>
      <c r="D43" s="24">
        <v>325000</v>
      </c>
      <c r="E43" s="22">
        <v>3537.95</v>
      </c>
      <c r="F43" s="23">
        <v>1.27449525021498</v>
      </c>
    </row>
    <row r="44" spans="1:6" x14ac:dyDescent="0.2">
      <c r="A44" s="21" t="s">
        <v>156</v>
      </c>
      <c r="B44" s="21" t="s">
        <v>155</v>
      </c>
      <c r="C44" s="21" t="s">
        <v>157</v>
      </c>
      <c r="D44" s="24">
        <v>1250000</v>
      </c>
      <c r="E44" s="22">
        <v>3525</v>
      </c>
      <c r="F44" s="23">
        <v>1.26983020025942</v>
      </c>
    </row>
    <row r="45" spans="1:6" x14ac:dyDescent="0.2">
      <c r="A45" s="21" t="s">
        <v>581</v>
      </c>
      <c r="B45" s="21" t="s">
        <v>580</v>
      </c>
      <c r="C45" s="21" t="s">
        <v>181</v>
      </c>
      <c r="D45" s="24">
        <v>600000</v>
      </c>
      <c r="E45" s="22">
        <v>3442.5</v>
      </c>
      <c r="F45" s="23">
        <v>1.24011077004058</v>
      </c>
    </row>
    <row r="46" spans="1:6" x14ac:dyDescent="0.2">
      <c r="A46" s="21" t="s">
        <v>594</v>
      </c>
      <c r="B46" s="21" t="s">
        <v>593</v>
      </c>
      <c r="C46" s="21" t="s">
        <v>171</v>
      </c>
      <c r="D46" s="24">
        <v>1300000</v>
      </c>
      <c r="E46" s="22">
        <v>3189.55</v>
      </c>
      <c r="F46" s="23">
        <v>1.14898919581204</v>
      </c>
    </row>
    <row r="47" spans="1:6" x14ac:dyDescent="0.2">
      <c r="A47" s="21" t="s">
        <v>677</v>
      </c>
      <c r="B47" s="21" t="s">
        <v>676</v>
      </c>
      <c r="C47" s="21" t="s">
        <v>87</v>
      </c>
      <c r="D47" s="24">
        <v>450000</v>
      </c>
      <c r="E47" s="22">
        <v>3010.95</v>
      </c>
      <c r="F47" s="23">
        <v>1.0846511323322301</v>
      </c>
    </row>
    <row r="48" spans="1:6" x14ac:dyDescent="0.2">
      <c r="A48" s="21" t="s">
        <v>679</v>
      </c>
      <c r="B48" s="21" t="s">
        <v>678</v>
      </c>
      <c r="C48" s="21" t="s">
        <v>113</v>
      </c>
      <c r="D48" s="24">
        <v>90000</v>
      </c>
      <c r="E48" s="22">
        <v>2965.9949999999999</v>
      </c>
      <c r="F48" s="23">
        <v>1.06845674462934</v>
      </c>
    </row>
    <row r="49" spans="1:9" x14ac:dyDescent="0.2">
      <c r="A49" s="21" t="s">
        <v>681</v>
      </c>
      <c r="B49" s="21" t="s">
        <v>680</v>
      </c>
      <c r="C49" s="21" t="s">
        <v>181</v>
      </c>
      <c r="D49" s="24">
        <v>60000</v>
      </c>
      <c r="E49" s="22">
        <v>2891.94</v>
      </c>
      <c r="F49" s="23">
        <v>1.0417795033583599</v>
      </c>
    </row>
    <row r="50" spans="1:9" x14ac:dyDescent="0.2">
      <c r="A50" s="21" t="s">
        <v>683</v>
      </c>
      <c r="B50" s="21" t="s">
        <v>682</v>
      </c>
      <c r="C50" s="21" t="s">
        <v>176</v>
      </c>
      <c r="D50" s="24">
        <v>136275</v>
      </c>
      <c r="E50" s="22">
        <v>2867.5666879999999</v>
      </c>
      <c r="F50" s="23">
        <v>1.03299937068944</v>
      </c>
    </row>
    <row r="51" spans="1:9" x14ac:dyDescent="0.2">
      <c r="A51" s="21" t="s">
        <v>138</v>
      </c>
      <c r="B51" s="21" t="s">
        <v>137</v>
      </c>
      <c r="C51" s="21" t="s">
        <v>139</v>
      </c>
      <c r="D51" s="24">
        <v>2700000</v>
      </c>
      <c r="E51" s="22">
        <v>2837.7</v>
      </c>
      <c r="F51" s="23">
        <v>1.02224032887267</v>
      </c>
    </row>
    <row r="52" spans="1:9" x14ac:dyDescent="0.2">
      <c r="A52" s="21" t="s">
        <v>129</v>
      </c>
      <c r="B52" s="21" t="s">
        <v>128</v>
      </c>
      <c r="C52" s="21" t="s">
        <v>130</v>
      </c>
      <c r="D52" s="24">
        <v>525000</v>
      </c>
      <c r="E52" s="22">
        <v>2816.8874999999998</v>
      </c>
      <c r="F52" s="23">
        <v>1.0147429271583699</v>
      </c>
    </row>
    <row r="53" spans="1:9" x14ac:dyDescent="0.2">
      <c r="A53" s="21" t="s">
        <v>685</v>
      </c>
      <c r="B53" s="21" t="s">
        <v>684</v>
      </c>
      <c r="C53" s="21" t="s">
        <v>163</v>
      </c>
      <c r="D53" s="24">
        <v>175000</v>
      </c>
      <c r="E53" s="22">
        <v>2404.15</v>
      </c>
      <c r="F53" s="23">
        <v>0.86606022012870498</v>
      </c>
    </row>
    <row r="54" spans="1:9" x14ac:dyDescent="0.2">
      <c r="A54" s="21" t="s">
        <v>600</v>
      </c>
      <c r="B54" s="21" t="s">
        <v>599</v>
      </c>
      <c r="C54" s="21" t="s">
        <v>133</v>
      </c>
      <c r="D54" s="24">
        <v>140000</v>
      </c>
      <c r="E54" s="22">
        <v>2261.21</v>
      </c>
      <c r="F54" s="23">
        <v>0.814568155213788</v>
      </c>
    </row>
    <row r="55" spans="1:9" x14ac:dyDescent="0.2">
      <c r="A55" s="21" t="s">
        <v>687</v>
      </c>
      <c r="B55" s="21" t="s">
        <v>686</v>
      </c>
      <c r="C55" s="21" t="s">
        <v>289</v>
      </c>
      <c r="D55" s="24">
        <v>325000</v>
      </c>
      <c r="E55" s="22">
        <v>1718.925</v>
      </c>
      <c r="F55" s="23">
        <v>0.61921783744139702</v>
      </c>
    </row>
    <row r="56" spans="1:9" x14ac:dyDescent="0.2">
      <c r="A56" s="21" t="s">
        <v>284</v>
      </c>
      <c r="B56" s="21" t="s">
        <v>283</v>
      </c>
      <c r="C56" s="21" t="s">
        <v>113</v>
      </c>
      <c r="D56" s="24">
        <v>100000</v>
      </c>
      <c r="E56" s="22">
        <v>420.1</v>
      </c>
      <c r="F56" s="23">
        <v>0.15133494102949899</v>
      </c>
    </row>
    <row r="57" spans="1:9" x14ac:dyDescent="0.2">
      <c r="A57" s="21" t="s">
        <v>379</v>
      </c>
      <c r="B57" s="21" t="s">
        <v>378</v>
      </c>
      <c r="C57" s="21" t="s">
        <v>95</v>
      </c>
      <c r="D57" s="24">
        <v>13949</v>
      </c>
      <c r="E57" s="22">
        <v>296.19306599999999</v>
      </c>
      <c r="F57" s="23">
        <v>0.106699262500491</v>
      </c>
    </row>
    <row r="58" spans="1:9" x14ac:dyDescent="0.2">
      <c r="A58" s="20" t="s">
        <v>26</v>
      </c>
      <c r="B58" s="20"/>
      <c r="C58" s="20"/>
      <c r="D58" s="20"/>
      <c r="E58" s="25">
        <f>SUM(E7:E57)</f>
        <v>261144.80082100004</v>
      </c>
      <c r="F58" s="26">
        <f>SUM(F7:F57)</f>
        <v>94.073632545599068</v>
      </c>
      <c r="G58" s="14"/>
      <c r="H58" s="14"/>
      <c r="I58" s="14"/>
    </row>
    <row r="59" spans="1:9" x14ac:dyDescent="0.2">
      <c r="A59" s="21"/>
      <c r="B59" s="21"/>
      <c r="C59" s="21"/>
      <c r="D59" s="21"/>
      <c r="E59" s="22"/>
      <c r="F59" s="23"/>
    </row>
    <row r="60" spans="1:9" x14ac:dyDescent="0.2">
      <c r="A60" s="20" t="s">
        <v>317</v>
      </c>
      <c r="B60" s="21"/>
      <c r="C60" s="21"/>
      <c r="D60" s="21"/>
      <c r="E60" s="22"/>
      <c r="F60" s="23"/>
    </row>
    <row r="61" spans="1:9" x14ac:dyDescent="0.2">
      <c r="A61" s="21" t="s">
        <v>319</v>
      </c>
      <c r="B61" s="21" t="s">
        <v>318</v>
      </c>
      <c r="C61" s="21" t="s">
        <v>166</v>
      </c>
      <c r="D61" s="24">
        <v>105000</v>
      </c>
      <c r="E61" s="22">
        <v>5635.5177219999996</v>
      </c>
      <c r="F61" s="23">
        <v>2.0301136446788002</v>
      </c>
    </row>
    <row r="62" spans="1:9" x14ac:dyDescent="0.2">
      <c r="A62" s="21" t="s">
        <v>405</v>
      </c>
      <c r="B62" s="21" t="s">
        <v>404</v>
      </c>
      <c r="C62" s="21" t="s">
        <v>166</v>
      </c>
      <c r="D62" s="24">
        <v>125000</v>
      </c>
      <c r="E62" s="22">
        <v>1866.8924629999999</v>
      </c>
      <c r="F62" s="23">
        <v>0.67252097309335901</v>
      </c>
    </row>
    <row r="63" spans="1:9" x14ac:dyDescent="0.2">
      <c r="A63" s="20" t="s">
        <v>26</v>
      </c>
      <c r="B63" s="20"/>
      <c r="C63" s="20"/>
      <c r="D63" s="20"/>
      <c r="E63" s="25">
        <f>SUM(E60:E62)</f>
        <v>7502.4101849999997</v>
      </c>
      <c r="F63" s="26">
        <f>SUM(F60:F62)</f>
        <v>2.7026346177721594</v>
      </c>
      <c r="G63" s="14"/>
      <c r="H63" s="14"/>
      <c r="I63" s="14"/>
    </row>
    <row r="64" spans="1:9" x14ac:dyDescent="0.2">
      <c r="A64" s="21"/>
      <c r="B64" s="21"/>
      <c r="C64" s="21"/>
      <c r="D64" s="21"/>
      <c r="E64" s="22"/>
      <c r="F64" s="23"/>
    </row>
    <row r="65" spans="1:9" x14ac:dyDescent="0.2">
      <c r="A65" s="20" t="s">
        <v>27</v>
      </c>
      <c r="B65" s="20"/>
      <c r="C65" s="20"/>
      <c r="D65" s="20"/>
      <c r="E65" s="25">
        <f>E58+E63</f>
        <v>268647.21100600006</v>
      </c>
      <c r="F65" s="26">
        <f>F58+F63</f>
        <v>96.77626716337123</v>
      </c>
      <c r="G65" s="14"/>
      <c r="H65" s="14"/>
      <c r="I65" s="14"/>
    </row>
    <row r="66" spans="1:9" x14ac:dyDescent="0.2">
      <c r="A66" s="20"/>
      <c r="B66" s="20"/>
      <c r="C66" s="20"/>
      <c r="D66" s="20"/>
      <c r="E66" s="25"/>
      <c r="F66" s="26"/>
      <c r="G66" s="14"/>
      <c r="H66" s="14"/>
      <c r="I66" s="14"/>
    </row>
    <row r="67" spans="1:9" x14ac:dyDescent="0.2">
      <c r="A67" s="20" t="s">
        <v>29</v>
      </c>
      <c r="B67" s="20"/>
      <c r="C67" s="20"/>
      <c r="D67" s="20"/>
      <c r="E67" s="25">
        <f>E69-(E58+E63)</f>
        <v>8948.9588818999473</v>
      </c>
      <c r="F67" s="26">
        <f>F69-(F58+F63)</f>
        <v>3.2237328366287699</v>
      </c>
      <c r="G67" s="14"/>
      <c r="H67" s="14"/>
      <c r="I67" s="14"/>
    </row>
    <row r="68" spans="1:9" x14ac:dyDescent="0.2">
      <c r="A68" s="20"/>
      <c r="B68" s="20"/>
      <c r="C68" s="20"/>
      <c r="D68" s="20"/>
      <c r="E68" s="25"/>
      <c r="F68" s="26"/>
      <c r="G68" s="14"/>
      <c r="H68" s="14"/>
      <c r="I68" s="14"/>
    </row>
    <row r="69" spans="1:9" x14ac:dyDescent="0.2">
      <c r="A69" s="27" t="s">
        <v>28</v>
      </c>
      <c r="B69" s="27"/>
      <c r="C69" s="27"/>
      <c r="D69" s="27"/>
      <c r="E69" s="28">
        <v>277596.1698879</v>
      </c>
      <c r="F69" s="29">
        <v>100</v>
      </c>
      <c r="G69" s="14"/>
      <c r="H69" s="14"/>
      <c r="I69" s="14"/>
    </row>
    <row r="71" spans="1:9" x14ac:dyDescent="0.2">
      <c r="A71" s="14" t="s">
        <v>32</v>
      </c>
    </row>
    <row r="72" spans="1:9" x14ac:dyDescent="0.2">
      <c r="A72" s="14" t="s">
        <v>33</v>
      </c>
    </row>
    <row r="73" spans="1:9" x14ac:dyDescent="0.2">
      <c r="A73" s="14" t="s">
        <v>34</v>
      </c>
      <c r="B73" s="14"/>
      <c r="C73" s="30" t="s">
        <v>36</v>
      </c>
      <c r="D73" s="14" t="s">
        <v>35</v>
      </c>
    </row>
    <row r="74" spans="1:9" x14ac:dyDescent="0.2">
      <c r="A74" s="7" t="s">
        <v>70</v>
      </c>
      <c r="C74" s="31">
        <v>120.4432</v>
      </c>
      <c r="D74" s="31">
        <v>134.37620000000001</v>
      </c>
    </row>
    <row r="75" spans="1:9" x14ac:dyDescent="0.2">
      <c r="A75" s="7" t="s">
        <v>80</v>
      </c>
      <c r="C75" s="31">
        <v>16.2989</v>
      </c>
      <c r="D75" s="31">
        <v>18.1843</v>
      </c>
    </row>
    <row r="76" spans="1:9" x14ac:dyDescent="0.2">
      <c r="A76" s="7" t="s">
        <v>71</v>
      </c>
      <c r="C76" s="31">
        <v>130.12970000000001</v>
      </c>
      <c r="D76" s="31">
        <v>145.8441</v>
      </c>
    </row>
    <row r="77" spans="1:9" x14ac:dyDescent="0.2">
      <c r="A77" s="7" t="s">
        <v>81</v>
      </c>
      <c r="C77" s="31">
        <v>18.313300000000002</v>
      </c>
      <c r="D77" s="31">
        <v>20.522400000000001</v>
      </c>
    </row>
    <row r="79" spans="1:9" x14ac:dyDescent="0.2">
      <c r="A79" s="7" t="s">
        <v>37</v>
      </c>
    </row>
    <row r="81" spans="1:4" x14ac:dyDescent="0.2">
      <c r="A81" s="14" t="s">
        <v>38</v>
      </c>
      <c r="D81" s="30" t="s">
        <v>39</v>
      </c>
    </row>
    <row r="83" spans="1:4" x14ac:dyDescent="0.2">
      <c r="A83" s="14" t="s">
        <v>271</v>
      </c>
      <c r="D83" s="49">
        <v>0.3387</v>
      </c>
    </row>
    <row r="85" spans="1:4" x14ac:dyDescent="0.2">
      <c r="A85" s="97" t="s">
        <v>834</v>
      </c>
      <c r="B85" s="97"/>
      <c r="C85" s="97"/>
      <c r="D85" s="30" t="s">
        <v>39</v>
      </c>
    </row>
    <row r="87" spans="1:4" x14ac:dyDescent="0.2">
      <c r="A87" s="81" t="s">
        <v>1211</v>
      </c>
      <c r="B87" s="54"/>
      <c r="C87" s="54"/>
      <c r="D87" s="30"/>
    </row>
    <row r="88" spans="1:4" x14ac:dyDescent="0.2">
      <c r="A88" s="54"/>
      <c r="B88" s="54"/>
      <c r="C88" s="54"/>
      <c r="D88" s="30"/>
    </row>
    <row r="89" spans="1:4" x14ac:dyDescent="0.2">
      <c r="A89" s="82" t="s">
        <v>1207</v>
      </c>
      <c r="B89" s="82" t="s">
        <v>1208</v>
      </c>
      <c r="C89" s="82" t="s">
        <v>1209</v>
      </c>
      <c r="D89" s="83" t="s">
        <v>3</v>
      </c>
    </row>
    <row r="90" spans="1:4" x14ac:dyDescent="0.2">
      <c r="A90" s="84" t="s">
        <v>594</v>
      </c>
      <c r="B90" s="85">
        <v>400000</v>
      </c>
      <c r="C90" s="86">
        <v>981.4</v>
      </c>
      <c r="D90" s="87">
        <f>C90/E69</f>
        <v>3.5353513717293465E-3</v>
      </c>
    </row>
    <row r="91" spans="1:4" x14ac:dyDescent="0.2">
      <c r="A91" s="84" t="s">
        <v>610</v>
      </c>
      <c r="B91" s="85">
        <v>100000</v>
      </c>
      <c r="C91" s="86">
        <v>361.75</v>
      </c>
      <c r="D91" s="87">
        <f>C91/E69</f>
        <v>1.3031519856562983E-3</v>
      </c>
    </row>
    <row r="93" spans="1:4" x14ac:dyDescent="0.2">
      <c r="A93" s="14" t="s">
        <v>814</v>
      </c>
    </row>
    <row r="94" spans="1:4" x14ac:dyDescent="0.2">
      <c r="A94" s="50"/>
    </row>
    <row r="95" spans="1:4" x14ac:dyDescent="0.2">
      <c r="A95" s="51" t="s">
        <v>805</v>
      </c>
    </row>
    <row r="96" spans="1:4" x14ac:dyDescent="0.2">
      <c r="A96" s="52"/>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1" t="s">
        <v>820</v>
      </c>
    </row>
    <row r="110" spans="1:1" x14ac:dyDescent="0.2">
      <c r="A110" s="53"/>
    </row>
    <row r="111" spans="1:1" x14ac:dyDescent="0.2">
      <c r="A111" s="51" t="s">
        <v>806</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sheetData>
  <mergeCells count="2">
    <mergeCell ref="A1:F1"/>
    <mergeCell ref="A85:C85"/>
  </mergeCells>
  <conditionalFormatting sqref="F2:F3 F226:F65542">
    <cfRule type="cellIs" dxfId="37" priority="2" stopIfTrue="1" operator="between">
      <formula>0.009</formula>
      <formula>-0.009</formula>
    </cfRule>
  </conditionalFormatting>
  <conditionalFormatting sqref="F5:F125">
    <cfRule type="cellIs" dxfId="36" priority="1"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5"/>
  <sheetViews>
    <sheetView workbookViewId="0">
      <selection sqref="A1:F1"/>
    </sheetView>
  </sheetViews>
  <sheetFormatPr defaultColWidth="9.140625" defaultRowHeight="11.25" x14ac:dyDescent="0.2"/>
  <cols>
    <col min="1" max="1" width="38.7109375" style="7" bestFit="1" customWidth="1"/>
    <col min="2" max="2" width="39" style="7" customWidth="1"/>
    <col min="3" max="3" width="25.5703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19</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86</v>
      </c>
      <c r="B7" s="21" t="s">
        <v>85</v>
      </c>
      <c r="C7" s="21" t="s">
        <v>87</v>
      </c>
      <c r="D7" s="24">
        <v>4291000</v>
      </c>
      <c r="E7" s="22">
        <v>63356.614999999998</v>
      </c>
      <c r="F7" s="23">
        <v>9.5049285742336007</v>
      </c>
    </row>
    <row r="8" spans="1:6" x14ac:dyDescent="0.2">
      <c r="A8" s="21" t="s">
        <v>89</v>
      </c>
      <c r="B8" s="21" t="s">
        <v>88</v>
      </c>
      <c r="C8" s="21" t="s">
        <v>87</v>
      </c>
      <c r="D8" s="24">
        <v>6000000</v>
      </c>
      <c r="E8" s="22">
        <v>54921</v>
      </c>
      <c r="F8" s="23">
        <v>8.2393950848776196</v>
      </c>
    </row>
    <row r="9" spans="1:6" x14ac:dyDescent="0.2">
      <c r="A9" s="21" t="s">
        <v>104</v>
      </c>
      <c r="B9" s="21" t="s">
        <v>103</v>
      </c>
      <c r="C9" s="21" t="s">
        <v>105</v>
      </c>
      <c r="D9" s="24">
        <v>1800000</v>
      </c>
      <c r="E9" s="22">
        <v>41182.199999999997</v>
      </c>
      <c r="F9" s="23">
        <v>6.1782636198257004</v>
      </c>
    </row>
    <row r="10" spans="1:6" x14ac:dyDescent="0.2">
      <c r="A10" s="21" t="s">
        <v>110</v>
      </c>
      <c r="B10" s="21" t="s">
        <v>109</v>
      </c>
      <c r="C10" s="21" t="s">
        <v>87</v>
      </c>
      <c r="D10" s="24">
        <v>5000000</v>
      </c>
      <c r="E10" s="22">
        <v>28277.5</v>
      </c>
      <c r="F10" s="23">
        <v>4.2422660642127203</v>
      </c>
    </row>
    <row r="11" spans="1:6" x14ac:dyDescent="0.2">
      <c r="A11" s="21" t="s">
        <v>99</v>
      </c>
      <c r="B11" s="21" t="s">
        <v>98</v>
      </c>
      <c r="C11" s="21" t="s">
        <v>95</v>
      </c>
      <c r="D11" s="24">
        <v>2200000</v>
      </c>
      <c r="E11" s="22">
        <v>28072</v>
      </c>
      <c r="F11" s="23">
        <v>4.2114364054311597</v>
      </c>
    </row>
    <row r="12" spans="1:6" x14ac:dyDescent="0.2">
      <c r="A12" s="21" t="s">
        <v>226</v>
      </c>
      <c r="B12" s="21" t="s">
        <v>225</v>
      </c>
      <c r="C12" s="21" t="s">
        <v>87</v>
      </c>
      <c r="D12" s="24">
        <v>1425000</v>
      </c>
      <c r="E12" s="22">
        <v>24786.45</v>
      </c>
      <c r="F12" s="23">
        <v>3.71852942046876</v>
      </c>
    </row>
    <row r="13" spans="1:6" x14ac:dyDescent="0.2">
      <c r="A13" s="21" t="s">
        <v>91</v>
      </c>
      <c r="B13" s="21" t="s">
        <v>90</v>
      </c>
      <c r="C13" s="21" t="s">
        <v>92</v>
      </c>
      <c r="D13" s="24">
        <v>801251</v>
      </c>
      <c r="E13" s="22">
        <v>23469.042420000002</v>
      </c>
      <c r="F13" s="23">
        <v>3.52088841721987</v>
      </c>
    </row>
    <row r="14" spans="1:6" x14ac:dyDescent="0.2">
      <c r="A14" s="21" t="s">
        <v>147</v>
      </c>
      <c r="B14" s="21" t="s">
        <v>146</v>
      </c>
      <c r="C14" s="21" t="s">
        <v>113</v>
      </c>
      <c r="D14" s="24">
        <v>210000</v>
      </c>
      <c r="E14" s="22">
        <v>21823.83</v>
      </c>
      <c r="F14" s="23">
        <v>3.2740692564812099</v>
      </c>
    </row>
    <row r="15" spans="1:6" x14ac:dyDescent="0.2">
      <c r="A15" s="21" t="s">
        <v>666</v>
      </c>
      <c r="B15" s="21" t="s">
        <v>665</v>
      </c>
      <c r="C15" s="21" t="s">
        <v>289</v>
      </c>
      <c r="D15" s="24">
        <v>2000000</v>
      </c>
      <c r="E15" s="22">
        <v>19837</v>
      </c>
      <c r="F15" s="23">
        <v>2.9759997141114898</v>
      </c>
    </row>
    <row r="16" spans="1:6" x14ac:dyDescent="0.2">
      <c r="A16" s="21" t="s">
        <v>94</v>
      </c>
      <c r="B16" s="21" t="s">
        <v>93</v>
      </c>
      <c r="C16" s="21" t="s">
        <v>95</v>
      </c>
      <c r="D16" s="24">
        <v>1400000</v>
      </c>
      <c r="E16" s="22">
        <v>19157.599999999999</v>
      </c>
      <c r="F16" s="23">
        <v>2.87407431179424</v>
      </c>
    </row>
    <row r="17" spans="1:6" x14ac:dyDescent="0.2">
      <c r="A17" s="21" t="s">
        <v>121</v>
      </c>
      <c r="B17" s="21" t="s">
        <v>120</v>
      </c>
      <c r="C17" s="21" t="s">
        <v>87</v>
      </c>
      <c r="D17" s="24">
        <v>1200000</v>
      </c>
      <c r="E17" s="22">
        <v>17295.599999999999</v>
      </c>
      <c r="F17" s="23">
        <v>2.59473209937928</v>
      </c>
    </row>
    <row r="18" spans="1:6" x14ac:dyDescent="0.2">
      <c r="A18" s="21" t="s">
        <v>661</v>
      </c>
      <c r="B18" s="21" t="s">
        <v>660</v>
      </c>
      <c r="C18" s="21" t="s">
        <v>152</v>
      </c>
      <c r="D18" s="24">
        <v>700000</v>
      </c>
      <c r="E18" s="22">
        <v>17176.95</v>
      </c>
      <c r="F18" s="23">
        <v>2.5769319095280299</v>
      </c>
    </row>
    <row r="19" spans="1:6" x14ac:dyDescent="0.2">
      <c r="A19" s="21" t="s">
        <v>215</v>
      </c>
      <c r="B19" s="21" t="s">
        <v>214</v>
      </c>
      <c r="C19" s="21" t="s">
        <v>113</v>
      </c>
      <c r="D19" s="24">
        <v>1150000</v>
      </c>
      <c r="E19" s="22">
        <v>16773.900000000001</v>
      </c>
      <c r="F19" s="23">
        <v>2.5164652721951302</v>
      </c>
    </row>
    <row r="20" spans="1:6" x14ac:dyDescent="0.2">
      <c r="A20" s="21" t="s">
        <v>97</v>
      </c>
      <c r="B20" s="21" t="s">
        <v>96</v>
      </c>
      <c r="C20" s="21" t="s">
        <v>87</v>
      </c>
      <c r="D20" s="24">
        <v>1650000</v>
      </c>
      <c r="E20" s="22">
        <v>16200.525</v>
      </c>
      <c r="F20" s="23">
        <v>2.4304460235144498</v>
      </c>
    </row>
    <row r="21" spans="1:6" x14ac:dyDescent="0.2">
      <c r="A21" s="21" t="s">
        <v>112</v>
      </c>
      <c r="B21" s="21" t="s">
        <v>111</v>
      </c>
      <c r="C21" s="21" t="s">
        <v>113</v>
      </c>
      <c r="D21" s="24">
        <v>2400000</v>
      </c>
      <c r="E21" s="22">
        <v>15087.6</v>
      </c>
      <c r="F21" s="23">
        <v>2.2634820429817299</v>
      </c>
    </row>
    <row r="22" spans="1:6" x14ac:dyDescent="0.2">
      <c r="A22" s="21" t="s">
        <v>118</v>
      </c>
      <c r="B22" s="21" t="s">
        <v>117</v>
      </c>
      <c r="C22" s="21" t="s">
        <v>119</v>
      </c>
      <c r="D22" s="24">
        <v>1600000</v>
      </c>
      <c r="E22" s="22">
        <v>14630.4</v>
      </c>
      <c r="F22" s="23">
        <v>2.19489167804289</v>
      </c>
    </row>
    <row r="23" spans="1:6" x14ac:dyDescent="0.2">
      <c r="A23" s="21" t="s">
        <v>135</v>
      </c>
      <c r="B23" s="21" t="s">
        <v>134</v>
      </c>
      <c r="C23" s="21" t="s">
        <v>136</v>
      </c>
      <c r="D23" s="24">
        <v>12000000</v>
      </c>
      <c r="E23" s="22">
        <v>14250</v>
      </c>
      <c r="F23" s="23">
        <v>2.13782305419614</v>
      </c>
    </row>
    <row r="24" spans="1:6" x14ac:dyDescent="0.2">
      <c r="A24" s="21" t="s">
        <v>324</v>
      </c>
      <c r="B24" s="21" t="s">
        <v>323</v>
      </c>
      <c r="C24" s="21" t="s">
        <v>95</v>
      </c>
      <c r="D24" s="24">
        <v>400000</v>
      </c>
      <c r="E24" s="22">
        <v>13475</v>
      </c>
      <c r="F24" s="23">
        <v>2.0215554845819601</v>
      </c>
    </row>
    <row r="25" spans="1:6" x14ac:dyDescent="0.2">
      <c r="A25" s="21" t="s">
        <v>107</v>
      </c>
      <c r="B25" s="21" t="s">
        <v>106</v>
      </c>
      <c r="C25" s="21" t="s">
        <v>108</v>
      </c>
      <c r="D25" s="24">
        <v>1200000</v>
      </c>
      <c r="E25" s="22">
        <v>13063.2</v>
      </c>
      <c r="F25" s="23">
        <v>1.9597761488824601</v>
      </c>
    </row>
    <row r="26" spans="1:6" x14ac:dyDescent="0.2">
      <c r="A26" s="21" t="s">
        <v>659</v>
      </c>
      <c r="B26" s="21" t="s">
        <v>658</v>
      </c>
      <c r="C26" s="21" t="s">
        <v>163</v>
      </c>
      <c r="D26" s="24">
        <v>2100000</v>
      </c>
      <c r="E26" s="22">
        <v>12985.35</v>
      </c>
      <c r="F26" s="23">
        <v>1.9480968839863699</v>
      </c>
    </row>
    <row r="27" spans="1:6" x14ac:dyDescent="0.2">
      <c r="A27" s="21" t="s">
        <v>299</v>
      </c>
      <c r="B27" s="21" t="s">
        <v>298</v>
      </c>
      <c r="C27" s="21" t="s">
        <v>300</v>
      </c>
      <c r="D27" s="24">
        <v>2550000</v>
      </c>
      <c r="E27" s="22">
        <v>11717.25</v>
      </c>
      <c r="F27" s="23">
        <v>1.7578531355634901</v>
      </c>
    </row>
    <row r="28" spans="1:6" x14ac:dyDescent="0.2">
      <c r="A28" s="21" t="s">
        <v>672</v>
      </c>
      <c r="B28" s="21" t="s">
        <v>671</v>
      </c>
      <c r="C28" s="21" t="s">
        <v>163</v>
      </c>
      <c r="D28" s="24">
        <v>800000</v>
      </c>
      <c r="E28" s="22">
        <v>10942.8</v>
      </c>
      <c r="F28" s="23">
        <v>1.6416680784180699</v>
      </c>
    </row>
    <row r="29" spans="1:6" x14ac:dyDescent="0.2">
      <c r="A29" s="21" t="s">
        <v>129</v>
      </c>
      <c r="B29" s="21" t="s">
        <v>128</v>
      </c>
      <c r="C29" s="21" t="s">
        <v>130</v>
      </c>
      <c r="D29" s="24">
        <v>2000000</v>
      </c>
      <c r="E29" s="22">
        <v>10731</v>
      </c>
      <c r="F29" s="23">
        <v>1.60989327681254</v>
      </c>
    </row>
    <row r="30" spans="1:6" x14ac:dyDescent="0.2">
      <c r="A30" s="21" t="s">
        <v>679</v>
      </c>
      <c r="B30" s="21" t="s">
        <v>678</v>
      </c>
      <c r="C30" s="21" t="s">
        <v>113</v>
      </c>
      <c r="D30" s="24">
        <v>325000</v>
      </c>
      <c r="E30" s="22">
        <v>10710.5375</v>
      </c>
      <c r="F30" s="23">
        <v>1.6068234379180499</v>
      </c>
    </row>
    <row r="31" spans="1:6" x14ac:dyDescent="0.2">
      <c r="A31" s="21" t="s">
        <v>602</v>
      </c>
      <c r="B31" s="21" t="s">
        <v>601</v>
      </c>
      <c r="C31" s="21" t="s">
        <v>312</v>
      </c>
      <c r="D31" s="24">
        <v>17500000</v>
      </c>
      <c r="E31" s="22">
        <v>10491.25</v>
      </c>
      <c r="F31" s="23">
        <v>1.5739253415673899</v>
      </c>
    </row>
    <row r="32" spans="1:6" x14ac:dyDescent="0.2">
      <c r="A32" s="21" t="s">
        <v>681</v>
      </c>
      <c r="B32" s="21" t="s">
        <v>680</v>
      </c>
      <c r="C32" s="21" t="s">
        <v>181</v>
      </c>
      <c r="D32" s="24">
        <v>200000</v>
      </c>
      <c r="E32" s="22">
        <v>9639.7999999999993</v>
      </c>
      <c r="F32" s="23">
        <v>1.44618853879578</v>
      </c>
    </row>
    <row r="33" spans="1:9" x14ac:dyDescent="0.2">
      <c r="A33" s="21" t="s">
        <v>628</v>
      </c>
      <c r="B33" s="21" t="s">
        <v>627</v>
      </c>
      <c r="C33" s="21" t="s">
        <v>312</v>
      </c>
      <c r="D33" s="24">
        <v>600000</v>
      </c>
      <c r="E33" s="22">
        <v>9578.1</v>
      </c>
      <c r="F33" s="23">
        <v>1.4369321400277899</v>
      </c>
    </row>
    <row r="34" spans="1:9" x14ac:dyDescent="0.2">
      <c r="A34" s="21" t="s">
        <v>217</v>
      </c>
      <c r="B34" s="21" t="s">
        <v>216</v>
      </c>
      <c r="C34" s="21" t="s">
        <v>218</v>
      </c>
      <c r="D34" s="24">
        <v>350000</v>
      </c>
      <c r="E34" s="22">
        <v>8694</v>
      </c>
      <c r="F34" s="23">
        <v>1.30429709706535</v>
      </c>
    </row>
    <row r="35" spans="1:9" x14ac:dyDescent="0.2">
      <c r="A35" s="21" t="s">
        <v>670</v>
      </c>
      <c r="B35" s="21" t="s">
        <v>669</v>
      </c>
      <c r="C35" s="21" t="s">
        <v>152</v>
      </c>
      <c r="D35" s="24">
        <v>2100000</v>
      </c>
      <c r="E35" s="22">
        <v>8680.35</v>
      </c>
      <c r="F35" s="23">
        <v>1.3022492876134399</v>
      </c>
    </row>
    <row r="36" spans="1:9" x14ac:dyDescent="0.2">
      <c r="A36" s="21" t="s">
        <v>689</v>
      </c>
      <c r="B36" s="21" t="s">
        <v>688</v>
      </c>
      <c r="C36" s="21" t="s">
        <v>108</v>
      </c>
      <c r="D36" s="24">
        <v>437584</v>
      </c>
      <c r="E36" s="22">
        <v>8420.2101199999997</v>
      </c>
      <c r="F36" s="23">
        <v>1.26322240812011</v>
      </c>
    </row>
    <row r="37" spans="1:9" x14ac:dyDescent="0.2">
      <c r="A37" s="21" t="s">
        <v>138</v>
      </c>
      <c r="B37" s="21" t="s">
        <v>137</v>
      </c>
      <c r="C37" s="21" t="s">
        <v>139</v>
      </c>
      <c r="D37" s="24">
        <v>8000000</v>
      </c>
      <c r="E37" s="22">
        <v>8408</v>
      </c>
      <c r="F37" s="23">
        <v>1.26139061331096</v>
      </c>
    </row>
    <row r="38" spans="1:9" x14ac:dyDescent="0.2">
      <c r="A38" s="21" t="s">
        <v>252</v>
      </c>
      <c r="B38" s="21" t="s">
        <v>251</v>
      </c>
      <c r="C38" s="21" t="s">
        <v>108</v>
      </c>
      <c r="D38" s="24">
        <v>200000</v>
      </c>
      <c r="E38" s="22">
        <v>7443.7</v>
      </c>
      <c r="F38" s="23">
        <v>1.1167237521768301</v>
      </c>
    </row>
    <row r="39" spans="1:9" x14ac:dyDescent="0.2">
      <c r="A39" s="21" t="s">
        <v>685</v>
      </c>
      <c r="B39" s="21" t="s">
        <v>684</v>
      </c>
      <c r="C39" s="21" t="s">
        <v>163</v>
      </c>
      <c r="D39" s="24">
        <v>500000</v>
      </c>
      <c r="E39" s="22">
        <v>6869</v>
      </c>
      <c r="F39" s="23">
        <v>1.0305057234577699</v>
      </c>
    </row>
    <row r="40" spans="1:9" x14ac:dyDescent="0.2">
      <c r="A40" s="21" t="s">
        <v>687</v>
      </c>
      <c r="B40" s="21" t="s">
        <v>686</v>
      </c>
      <c r="C40" s="21" t="s">
        <v>289</v>
      </c>
      <c r="D40" s="24">
        <v>1200000</v>
      </c>
      <c r="E40" s="22">
        <v>6346.8</v>
      </c>
      <c r="F40" s="23">
        <v>0.95216388493838999</v>
      </c>
    </row>
    <row r="41" spans="1:9" x14ac:dyDescent="0.2">
      <c r="A41" s="21" t="s">
        <v>664</v>
      </c>
      <c r="B41" s="21" t="s">
        <v>663</v>
      </c>
      <c r="C41" s="21" t="s">
        <v>171</v>
      </c>
      <c r="D41" s="24">
        <v>1200000</v>
      </c>
      <c r="E41" s="22">
        <v>5510.4</v>
      </c>
      <c r="F41" s="23">
        <v>0.82668492335736199</v>
      </c>
    </row>
    <row r="42" spans="1:9" x14ac:dyDescent="0.2">
      <c r="A42" s="21" t="s">
        <v>387</v>
      </c>
      <c r="B42" s="21" t="s">
        <v>386</v>
      </c>
      <c r="C42" s="21" t="s">
        <v>139</v>
      </c>
      <c r="D42" s="24">
        <v>125000</v>
      </c>
      <c r="E42" s="22">
        <v>5105.3125</v>
      </c>
      <c r="F42" s="23">
        <v>0.76591261483338402</v>
      </c>
    </row>
    <row r="43" spans="1:9" x14ac:dyDescent="0.2">
      <c r="A43" s="21" t="s">
        <v>383</v>
      </c>
      <c r="B43" s="21" t="s">
        <v>382</v>
      </c>
      <c r="C43" s="21" t="s">
        <v>95</v>
      </c>
      <c r="D43" s="24">
        <v>95366</v>
      </c>
      <c r="E43" s="22">
        <v>4753.2798549999998</v>
      </c>
      <c r="F43" s="23">
        <v>0.7130997373379</v>
      </c>
    </row>
    <row r="44" spans="1:9" x14ac:dyDescent="0.2">
      <c r="A44" s="21" t="s">
        <v>170</v>
      </c>
      <c r="B44" s="21" t="s">
        <v>169</v>
      </c>
      <c r="C44" s="21" t="s">
        <v>171</v>
      </c>
      <c r="D44" s="24">
        <v>550000</v>
      </c>
      <c r="E44" s="22">
        <v>4103.8249999999998</v>
      </c>
      <c r="F44" s="23">
        <v>0.61566678564115596</v>
      </c>
    </row>
    <row r="45" spans="1:9" x14ac:dyDescent="0.2">
      <c r="A45" s="21" t="s">
        <v>193</v>
      </c>
      <c r="B45" s="21" t="s">
        <v>192</v>
      </c>
      <c r="C45" s="21" t="s">
        <v>157</v>
      </c>
      <c r="D45" s="24">
        <v>375000</v>
      </c>
      <c r="E45" s="22">
        <v>3140.625</v>
      </c>
      <c r="F45" s="23">
        <v>0.47116494944454401</v>
      </c>
    </row>
    <row r="46" spans="1:9" x14ac:dyDescent="0.2">
      <c r="A46" s="20" t="s">
        <v>26</v>
      </c>
      <c r="B46" s="20"/>
      <c r="C46" s="20"/>
      <c r="D46" s="20"/>
      <c r="E46" s="25">
        <f>SUM(E7:E45)</f>
        <v>627108.00239499984</v>
      </c>
      <c r="F46" s="26">
        <f>SUM(F7:F45)</f>
        <v>94.080417192345095</v>
      </c>
      <c r="G46" s="14"/>
      <c r="H46" s="14"/>
      <c r="I46" s="14"/>
    </row>
    <row r="47" spans="1:9" x14ac:dyDescent="0.2">
      <c r="A47" s="21"/>
      <c r="B47" s="21"/>
      <c r="C47" s="21"/>
      <c r="D47" s="21"/>
      <c r="E47" s="22"/>
      <c r="F47" s="23"/>
    </row>
    <row r="48" spans="1:9" x14ac:dyDescent="0.2">
      <c r="A48" s="20" t="s">
        <v>317</v>
      </c>
      <c r="B48" s="21"/>
      <c r="C48" s="21"/>
      <c r="D48" s="21"/>
      <c r="E48" s="22"/>
      <c r="F48" s="23"/>
    </row>
    <row r="49" spans="1:9" x14ac:dyDescent="0.2">
      <c r="A49" s="21" t="s">
        <v>319</v>
      </c>
      <c r="B49" s="21" t="s">
        <v>318</v>
      </c>
      <c r="C49" s="21" t="s">
        <v>166</v>
      </c>
      <c r="D49" s="24">
        <v>300000</v>
      </c>
      <c r="E49" s="22">
        <v>16101.47921</v>
      </c>
      <c r="F49" s="23">
        <v>2.4155869095998499</v>
      </c>
    </row>
    <row r="50" spans="1:9" x14ac:dyDescent="0.2">
      <c r="A50" s="21" t="s">
        <v>405</v>
      </c>
      <c r="B50" s="21" t="s">
        <v>404</v>
      </c>
      <c r="C50" s="21" t="s">
        <v>166</v>
      </c>
      <c r="D50" s="24">
        <v>350000</v>
      </c>
      <c r="E50" s="22">
        <v>5227.2988949999999</v>
      </c>
      <c r="F50" s="23">
        <v>0.78421333957228101</v>
      </c>
    </row>
    <row r="51" spans="1:9" x14ac:dyDescent="0.2">
      <c r="A51" s="20" t="s">
        <v>26</v>
      </c>
      <c r="B51" s="20"/>
      <c r="C51" s="20"/>
      <c r="D51" s="20"/>
      <c r="E51" s="25">
        <f>SUM(E48:E50)</f>
        <v>21328.778104999998</v>
      </c>
      <c r="F51" s="26">
        <f>SUM(F48:F50)</f>
        <v>3.1998002491721307</v>
      </c>
      <c r="G51" s="14"/>
      <c r="H51" s="14"/>
      <c r="I51" s="14"/>
    </row>
    <row r="52" spans="1:9" x14ac:dyDescent="0.2">
      <c r="A52" s="21"/>
      <c r="B52" s="21"/>
      <c r="C52" s="21"/>
      <c r="D52" s="21"/>
      <c r="E52" s="22"/>
      <c r="F52" s="23"/>
    </row>
    <row r="53" spans="1:9" x14ac:dyDescent="0.2">
      <c r="A53" s="20" t="s">
        <v>27</v>
      </c>
      <c r="B53" s="20"/>
      <c r="C53" s="20"/>
      <c r="D53" s="20"/>
      <c r="E53" s="25">
        <f>E46+E51</f>
        <v>648436.78049999988</v>
      </c>
      <c r="F53" s="26">
        <f>F46+F51</f>
        <v>97.280217441517223</v>
      </c>
      <c r="G53" s="14"/>
      <c r="H53" s="14"/>
      <c r="I53" s="14"/>
    </row>
    <row r="54" spans="1:9" x14ac:dyDescent="0.2">
      <c r="A54" s="20"/>
      <c r="B54" s="20"/>
      <c r="C54" s="20"/>
      <c r="D54" s="20"/>
      <c r="E54" s="25"/>
      <c r="F54" s="26"/>
      <c r="G54" s="14"/>
      <c r="H54" s="14"/>
      <c r="I54" s="14"/>
    </row>
    <row r="55" spans="1:9" x14ac:dyDescent="0.2">
      <c r="A55" s="20" t="s">
        <v>29</v>
      </c>
      <c r="B55" s="20"/>
      <c r="C55" s="20"/>
      <c r="D55" s="20"/>
      <c r="E55" s="25">
        <f>E57-(E46+E51)</f>
        <v>18129.143748500152</v>
      </c>
      <c r="F55" s="26">
        <f>F57-(F46+F51)</f>
        <v>2.7197825584827768</v>
      </c>
      <c r="G55" s="14"/>
      <c r="H55" s="14"/>
      <c r="I55" s="14"/>
    </row>
    <row r="56" spans="1:9" x14ac:dyDescent="0.2">
      <c r="A56" s="20"/>
      <c r="B56" s="20"/>
      <c r="C56" s="20"/>
      <c r="D56" s="20"/>
      <c r="E56" s="25"/>
      <c r="F56" s="26"/>
      <c r="G56" s="14"/>
      <c r="H56" s="14"/>
      <c r="I56" s="14"/>
    </row>
    <row r="57" spans="1:9" x14ac:dyDescent="0.2">
      <c r="A57" s="27" t="s">
        <v>28</v>
      </c>
      <c r="B57" s="27"/>
      <c r="C57" s="27"/>
      <c r="D57" s="27"/>
      <c r="E57" s="28">
        <v>666565.92424850003</v>
      </c>
      <c r="F57" s="29">
        <v>100</v>
      </c>
      <c r="G57" s="14"/>
      <c r="H57" s="14"/>
      <c r="I57" s="14"/>
    </row>
    <row r="59" spans="1:9" x14ac:dyDescent="0.2">
      <c r="A59" s="14" t="s">
        <v>32</v>
      </c>
    </row>
    <row r="60" spans="1:9" x14ac:dyDescent="0.2">
      <c r="A60" s="14" t="s">
        <v>33</v>
      </c>
    </row>
    <row r="61" spans="1:9" x14ac:dyDescent="0.2">
      <c r="A61" s="14" t="s">
        <v>34</v>
      </c>
      <c r="B61" s="14"/>
      <c r="C61" s="30" t="s">
        <v>36</v>
      </c>
      <c r="D61" s="14" t="s">
        <v>35</v>
      </c>
    </row>
    <row r="62" spans="1:9" x14ac:dyDescent="0.2">
      <c r="A62" s="7" t="s">
        <v>70</v>
      </c>
      <c r="C62" s="31">
        <v>696.50120000000004</v>
      </c>
      <c r="D62" s="31">
        <v>747.57780000000002</v>
      </c>
    </row>
    <row r="63" spans="1:9" x14ac:dyDescent="0.2">
      <c r="A63" s="7" t="s">
        <v>80</v>
      </c>
      <c r="C63" s="31">
        <v>38.596899999999998</v>
      </c>
      <c r="D63" s="31">
        <v>41.427300000000002</v>
      </c>
    </row>
    <row r="64" spans="1:9" x14ac:dyDescent="0.2">
      <c r="A64" s="7" t="s">
        <v>71</v>
      </c>
      <c r="C64" s="31">
        <v>757.01149999999996</v>
      </c>
      <c r="D64" s="31">
        <v>816.62959999999998</v>
      </c>
    </row>
    <row r="65" spans="1:4" x14ac:dyDescent="0.2">
      <c r="A65" s="7" t="s">
        <v>81</v>
      </c>
      <c r="C65" s="31">
        <v>43.970399999999998</v>
      </c>
      <c r="D65" s="31">
        <v>47.430999999999997</v>
      </c>
    </row>
    <row r="67" spans="1:4" x14ac:dyDescent="0.2">
      <c r="A67" s="7" t="s">
        <v>37</v>
      </c>
    </row>
    <row r="69" spans="1:4" x14ac:dyDescent="0.2">
      <c r="A69" s="14" t="s">
        <v>38</v>
      </c>
      <c r="D69" s="30" t="s">
        <v>39</v>
      </c>
    </row>
    <row r="71" spans="1:4" x14ac:dyDescent="0.2">
      <c r="A71" s="14" t="s">
        <v>271</v>
      </c>
      <c r="D71" s="49">
        <v>0.27379999999999999</v>
      </c>
    </row>
    <row r="73" spans="1:4" x14ac:dyDescent="0.2">
      <c r="A73" s="97" t="s">
        <v>834</v>
      </c>
      <c r="B73" s="97"/>
      <c r="C73" s="97"/>
      <c r="D73" s="30" t="s">
        <v>39</v>
      </c>
    </row>
    <row r="75" spans="1:4" x14ac:dyDescent="0.2">
      <c r="A75" s="14" t="s">
        <v>809</v>
      </c>
    </row>
    <row r="76" spans="1:4" x14ac:dyDescent="0.2">
      <c r="A76" s="50"/>
    </row>
    <row r="77" spans="1:4" x14ac:dyDescent="0.2">
      <c r="A77" s="51" t="s">
        <v>805</v>
      </c>
    </row>
    <row r="78" spans="1:4" x14ac:dyDescent="0.2">
      <c r="A78" s="52"/>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1" t="s">
        <v>821</v>
      </c>
    </row>
    <row r="92" spans="1:1" x14ac:dyDescent="0.2">
      <c r="A92" s="53"/>
    </row>
    <row r="93" spans="1:1" x14ac:dyDescent="0.2">
      <c r="A93" s="51" t="s">
        <v>806</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sheetData>
  <mergeCells count="2">
    <mergeCell ref="A1:F1"/>
    <mergeCell ref="A73:C73"/>
  </mergeCells>
  <conditionalFormatting sqref="F2:F3 F208:F65536">
    <cfRule type="cellIs" dxfId="35" priority="2" stopIfTrue="1" operator="between">
      <formula>0.009</formula>
      <formula>-0.009</formula>
    </cfRule>
  </conditionalFormatting>
  <conditionalFormatting sqref="F5:F107">
    <cfRule type="cellIs" dxfId="34"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3"/>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20</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91</v>
      </c>
      <c r="B7" s="21" t="s">
        <v>90</v>
      </c>
      <c r="C7" s="21" t="s">
        <v>92</v>
      </c>
      <c r="D7" s="24">
        <v>513211</v>
      </c>
      <c r="E7" s="22">
        <v>15032.2068</v>
      </c>
      <c r="F7" s="23">
        <v>9.6478117005547297</v>
      </c>
    </row>
    <row r="8" spans="1:6" x14ac:dyDescent="0.2">
      <c r="A8" s="21" t="s">
        <v>115</v>
      </c>
      <c r="B8" s="21" t="s">
        <v>114</v>
      </c>
      <c r="C8" s="21" t="s">
        <v>116</v>
      </c>
      <c r="D8" s="24">
        <v>4600000</v>
      </c>
      <c r="E8" s="22">
        <v>10846.8</v>
      </c>
      <c r="F8" s="23">
        <v>6.9615782530065404</v>
      </c>
    </row>
    <row r="9" spans="1:6" x14ac:dyDescent="0.2">
      <c r="A9" s="21" t="s">
        <v>159</v>
      </c>
      <c r="B9" s="21" t="s">
        <v>158</v>
      </c>
      <c r="C9" s="21" t="s">
        <v>160</v>
      </c>
      <c r="D9" s="24">
        <v>4800000</v>
      </c>
      <c r="E9" s="22">
        <v>8935.2000000000007</v>
      </c>
      <c r="F9" s="23">
        <v>5.7346953946107604</v>
      </c>
    </row>
    <row r="10" spans="1:6" x14ac:dyDescent="0.2">
      <c r="A10" s="21" t="s">
        <v>242</v>
      </c>
      <c r="B10" s="21" t="s">
        <v>241</v>
      </c>
      <c r="C10" s="21" t="s">
        <v>116</v>
      </c>
      <c r="D10" s="24">
        <v>3866666</v>
      </c>
      <c r="E10" s="22">
        <v>7816.4653189999999</v>
      </c>
      <c r="F10" s="23">
        <v>5.0166809547636397</v>
      </c>
    </row>
    <row r="11" spans="1:6" x14ac:dyDescent="0.2">
      <c r="A11" s="21" t="s">
        <v>89</v>
      </c>
      <c r="B11" s="21" t="s">
        <v>88</v>
      </c>
      <c r="C11" s="21" t="s">
        <v>87</v>
      </c>
      <c r="D11" s="24">
        <v>800000</v>
      </c>
      <c r="E11" s="22">
        <v>7322.8</v>
      </c>
      <c r="F11" s="23">
        <v>4.6998419101593401</v>
      </c>
    </row>
    <row r="12" spans="1:6" x14ac:dyDescent="0.2">
      <c r="A12" s="21" t="s">
        <v>118</v>
      </c>
      <c r="B12" s="21" t="s">
        <v>117</v>
      </c>
      <c r="C12" s="21" t="s">
        <v>119</v>
      </c>
      <c r="D12" s="24">
        <v>710000</v>
      </c>
      <c r="E12" s="22">
        <v>6492.24</v>
      </c>
      <c r="F12" s="23">
        <v>4.1667806908304001</v>
      </c>
    </row>
    <row r="13" spans="1:6" x14ac:dyDescent="0.2">
      <c r="A13" s="21" t="s">
        <v>101</v>
      </c>
      <c r="B13" s="21" t="s">
        <v>100</v>
      </c>
      <c r="C13" s="21" t="s">
        <v>102</v>
      </c>
      <c r="D13" s="24">
        <v>1119847</v>
      </c>
      <c r="E13" s="22">
        <v>6088.6081389999999</v>
      </c>
      <c r="F13" s="23">
        <v>3.9077259663256498</v>
      </c>
    </row>
    <row r="14" spans="1:6" x14ac:dyDescent="0.2">
      <c r="A14" s="21" t="s">
        <v>655</v>
      </c>
      <c r="B14" s="21" t="s">
        <v>654</v>
      </c>
      <c r="C14" s="21" t="s">
        <v>102</v>
      </c>
      <c r="D14" s="24">
        <v>229407</v>
      </c>
      <c r="E14" s="22">
        <v>5511.273768</v>
      </c>
      <c r="F14" s="23">
        <v>3.53718733724916</v>
      </c>
    </row>
    <row r="15" spans="1:6" x14ac:dyDescent="0.2">
      <c r="A15" s="21" t="s">
        <v>461</v>
      </c>
      <c r="B15" s="21" t="s">
        <v>460</v>
      </c>
      <c r="C15" s="21" t="s">
        <v>92</v>
      </c>
      <c r="D15" s="24">
        <v>950000</v>
      </c>
      <c r="E15" s="22">
        <v>5053.5249999999996</v>
      </c>
      <c r="F15" s="23">
        <v>3.2433998728680198</v>
      </c>
    </row>
    <row r="16" spans="1:6" x14ac:dyDescent="0.2">
      <c r="A16" s="21" t="s">
        <v>104</v>
      </c>
      <c r="B16" s="21" t="s">
        <v>103</v>
      </c>
      <c r="C16" s="21" t="s">
        <v>105</v>
      </c>
      <c r="D16" s="24">
        <v>218000</v>
      </c>
      <c r="E16" s="22">
        <v>4987.6220000000003</v>
      </c>
      <c r="F16" s="23">
        <v>3.20110270765728</v>
      </c>
    </row>
    <row r="17" spans="1:6" x14ac:dyDescent="0.2">
      <c r="A17" s="21" t="s">
        <v>441</v>
      </c>
      <c r="B17" s="21" t="s">
        <v>440</v>
      </c>
      <c r="C17" s="21" t="s">
        <v>442</v>
      </c>
      <c r="D17" s="24">
        <v>200000</v>
      </c>
      <c r="E17" s="22">
        <v>4661.8</v>
      </c>
      <c r="F17" s="23">
        <v>2.99198708373584</v>
      </c>
    </row>
    <row r="18" spans="1:6" x14ac:dyDescent="0.2">
      <c r="A18" s="21" t="s">
        <v>135</v>
      </c>
      <c r="B18" s="21" t="s">
        <v>134</v>
      </c>
      <c r="C18" s="21" t="s">
        <v>136</v>
      </c>
      <c r="D18" s="24">
        <v>3500000</v>
      </c>
      <c r="E18" s="22">
        <v>4156.25</v>
      </c>
      <c r="F18" s="23">
        <v>2.66752033909157</v>
      </c>
    </row>
    <row r="19" spans="1:6" x14ac:dyDescent="0.2">
      <c r="A19" s="21" t="s">
        <v>178</v>
      </c>
      <c r="B19" s="21" t="s">
        <v>177</v>
      </c>
      <c r="C19" s="21" t="s">
        <v>176</v>
      </c>
      <c r="D19" s="24">
        <v>575000</v>
      </c>
      <c r="E19" s="22">
        <v>3947.6624999999999</v>
      </c>
      <c r="F19" s="23">
        <v>2.5336469198481999</v>
      </c>
    </row>
    <row r="20" spans="1:6" x14ac:dyDescent="0.2">
      <c r="A20" s="21" t="s">
        <v>516</v>
      </c>
      <c r="B20" s="21" t="s">
        <v>515</v>
      </c>
      <c r="C20" s="21" t="s">
        <v>102</v>
      </c>
      <c r="D20" s="24">
        <v>700000</v>
      </c>
      <c r="E20" s="22">
        <v>3898.3</v>
      </c>
      <c r="F20" s="23">
        <v>2.50196560309911</v>
      </c>
    </row>
    <row r="21" spans="1:6" x14ac:dyDescent="0.2">
      <c r="A21" s="21" t="s">
        <v>151</v>
      </c>
      <c r="B21" s="21" t="s">
        <v>150</v>
      </c>
      <c r="C21" s="21" t="s">
        <v>152</v>
      </c>
      <c r="D21" s="24">
        <v>550000</v>
      </c>
      <c r="E21" s="22">
        <v>3785.1</v>
      </c>
      <c r="F21" s="23">
        <v>2.4293127784650799</v>
      </c>
    </row>
    <row r="22" spans="1:6" x14ac:dyDescent="0.2">
      <c r="A22" s="21" t="s">
        <v>463</v>
      </c>
      <c r="B22" s="21" t="s">
        <v>462</v>
      </c>
      <c r="C22" s="21" t="s">
        <v>431</v>
      </c>
      <c r="D22" s="24">
        <v>510000</v>
      </c>
      <c r="E22" s="22">
        <v>3635.5349999999999</v>
      </c>
      <c r="F22" s="23">
        <v>2.3333205548220799</v>
      </c>
    </row>
    <row r="23" spans="1:6" x14ac:dyDescent="0.2">
      <c r="A23" s="21" t="s">
        <v>535</v>
      </c>
      <c r="B23" s="21" t="s">
        <v>534</v>
      </c>
      <c r="C23" s="21" t="s">
        <v>92</v>
      </c>
      <c r="D23" s="24">
        <v>2500000</v>
      </c>
      <c r="E23" s="22">
        <v>3611.25</v>
      </c>
      <c r="F23" s="23">
        <v>2.3177342134242198</v>
      </c>
    </row>
    <row r="24" spans="1:6" x14ac:dyDescent="0.2">
      <c r="A24" s="21" t="s">
        <v>97</v>
      </c>
      <c r="B24" s="21" t="s">
        <v>96</v>
      </c>
      <c r="C24" s="21" t="s">
        <v>87</v>
      </c>
      <c r="D24" s="24">
        <v>350000</v>
      </c>
      <c r="E24" s="22">
        <v>3436.4749999999999</v>
      </c>
      <c r="F24" s="23">
        <v>2.2055619746838402</v>
      </c>
    </row>
    <row r="25" spans="1:6" x14ac:dyDescent="0.2">
      <c r="A25" s="21" t="s">
        <v>110</v>
      </c>
      <c r="B25" s="21" t="s">
        <v>109</v>
      </c>
      <c r="C25" s="21" t="s">
        <v>87</v>
      </c>
      <c r="D25" s="24">
        <v>500000</v>
      </c>
      <c r="E25" s="22">
        <v>2827.75</v>
      </c>
      <c r="F25" s="23">
        <v>1.81487654468961</v>
      </c>
    </row>
    <row r="26" spans="1:6" x14ac:dyDescent="0.2">
      <c r="A26" s="21" t="s">
        <v>661</v>
      </c>
      <c r="B26" s="21" t="s">
        <v>660</v>
      </c>
      <c r="C26" s="21" t="s">
        <v>152</v>
      </c>
      <c r="D26" s="24">
        <v>115000</v>
      </c>
      <c r="E26" s="22">
        <v>2821.9274999999998</v>
      </c>
      <c r="F26" s="23">
        <v>1.8111396094296099</v>
      </c>
    </row>
    <row r="27" spans="1:6" x14ac:dyDescent="0.2">
      <c r="A27" s="21" t="s">
        <v>626</v>
      </c>
      <c r="B27" s="21" t="s">
        <v>625</v>
      </c>
      <c r="C27" s="21" t="s">
        <v>590</v>
      </c>
      <c r="D27" s="24">
        <v>1625000</v>
      </c>
      <c r="E27" s="22">
        <v>2725.125</v>
      </c>
      <c r="F27" s="23">
        <v>1.74901085451234</v>
      </c>
    </row>
    <row r="28" spans="1:6" x14ac:dyDescent="0.2">
      <c r="A28" s="21" t="s">
        <v>485</v>
      </c>
      <c r="B28" s="21" t="s">
        <v>484</v>
      </c>
      <c r="C28" s="21" t="s">
        <v>152</v>
      </c>
      <c r="D28" s="24">
        <v>3000000</v>
      </c>
      <c r="E28" s="22">
        <v>2625</v>
      </c>
      <c r="F28" s="23">
        <v>1.6847496878473101</v>
      </c>
    </row>
    <row r="29" spans="1:6" x14ac:dyDescent="0.2">
      <c r="A29" s="21" t="s">
        <v>147</v>
      </c>
      <c r="B29" s="21" t="s">
        <v>146</v>
      </c>
      <c r="C29" s="21" t="s">
        <v>113</v>
      </c>
      <c r="D29" s="24">
        <v>25000</v>
      </c>
      <c r="E29" s="22">
        <v>2598.0749999999998</v>
      </c>
      <c r="F29" s="23">
        <v>1.66746896962053</v>
      </c>
    </row>
    <row r="30" spans="1:6" x14ac:dyDescent="0.2">
      <c r="A30" s="21" t="s">
        <v>322</v>
      </c>
      <c r="B30" s="21" t="s">
        <v>321</v>
      </c>
      <c r="C30" s="21" t="s">
        <v>116</v>
      </c>
      <c r="D30" s="24">
        <v>5000000</v>
      </c>
      <c r="E30" s="22">
        <v>2510</v>
      </c>
      <c r="F30" s="23">
        <v>1.6109416062844699</v>
      </c>
    </row>
    <row r="31" spans="1:6" x14ac:dyDescent="0.2">
      <c r="A31" s="21" t="s">
        <v>567</v>
      </c>
      <c r="B31" s="21" t="s">
        <v>566</v>
      </c>
      <c r="C31" s="21" t="s">
        <v>171</v>
      </c>
      <c r="D31" s="24">
        <v>850000</v>
      </c>
      <c r="E31" s="22">
        <v>2444.6</v>
      </c>
      <c r="F31" s="23">
        <v>1.5689672712043901</v>
      </c>
    </row>
    <row r="32" spans="1:6" x14ac:dyDescent="0.2">
      <c r="A32" s="21" t="s">
        <v>126</v>
      </c>
      <c r="B32" s="21" t="s">
        <v>125</v>
      </c>
      <c r="C32" s="21" t="s">
        <v>127</v>
      </c>
      <c r="D32" s="24">
        <v>1700000</v>
      </c>
      <c r="E32" s="22">
        <v>2265.25</v>
      </c>
      <c r="F32" s="23">
        <v>1.4538587544366099</v>
      </c>
    </row>
    <row r="33" spans="1:9" x14ac:dyDescent="0.2">
      <c r="A33" s="21" t="s">
        <v>573</v>
      </c>
      <c r="B33" s="21" t="s">
        <v>572</v>
      </c>
      <c r="C33" s="21" t="s">
        <v>102</v>
      </c>
      <c r="D33" s="24">
        <v>135000</v>
      </c>
      <c r="E33" s="22">
        <v>2263.3425000000002</v>
      </c>
      <c r="F33" s="23">
        <v>1.45263450299678</v>
      </c>
    </row>
    <row r="34" spans="1:9" x14ac:dyDescent="0.2">
      <c r="A34" s="21" t="s">
        <v>250</v>
      </c>
      <c r="B34" s="21" t="s">
        <v>249</v>
      </c>
      <c r="C34" s="21" t="s">
        <v>157</v>
      </c>
      <c r="D34" s="24">
        <v>75000</v>
      </c>
      <c r="E34" s="22">
        <v>2200.65</v>
      </c>
      <c r="F34" s="23">
        <v>1.41239786688045</v>
      </c>
    </row>
    <row r="35" spans="1:9" x14ac:dyDescent="0.2">
      <c r="A35" s="21" t="s">
        <v>644</v>
      </c>
      <c r="B35" s="21" t="s">
        <v>643</v>
      </c>
      <c r="C35" s="21" t="s">
        <v>157</v>
      </c>
      <c r="D35" s="24">
        <v>328012</v>
      </c>
      <c r="E35" s="22">
        <v>2181.2797999999998</v>
      </c>
      <c r="F35" s="23">
        <v>1.3999658903457699</v>
      </c>
    </row>
    <row r="36" spans="1:9" x14ac:dyDescent="0.2">
      <c r="A36" s="21" t="s">
        <v>156</v>
      </c>
      <c r="B36" s="21" t="s">
        <v>155</v>
      </c>
      <c r="C36" s="21" t="s">
        <v>157</v>
      </c>
      <c r="D36" s="24">
        <v>725000</v>
      </c>
      <c r="E36" s="22">
        <v>2044.5</v>
      </c>
      <c r="F36" s="23">
        <v>1.31217932830622</v>
      </c>
    </row>
    <row r="37" spans="1:9" x14ac:dyDescent="0.2">
      <c r="A37" s="21" t="s">
        <v>483</v>
      </c>
      <c r="B37" s="21" t="s">
        <v>482</v>
      </c>
      <c r="C37" s="21" t="s">
        <v>92</v>
      </c>
      <c r="D37" s="24">
        <v>365000</v>
      </c>
      <c r="E37" s="22">
        <v>1831.57</v>
      </c>
      <c r="F37" s="23">
        <v>1.17551885172209</v>
      </c>
    </row>
    <row r="38" spans="1:9" x14ac:dyDescent="0.2">
      <c r="A38" s="21" t="s">
        <v>168</v>
      </c>
      <c r="B38" s="21" t="s">
        <v>167</v>
      </c>
      <c r="C38" s="21" t="s">
        <v>127</v>
      </c>
      <c r="D38" s="24">
        <v>80000</v>
      </c>
      <c r="E38" s="22">
        <v>1458.44</v>
      </c>
      <c r="F38" s="23">
        <v>0.93604050847391496</v>
      </c>
    </row>
    <row r="39" spans="1:9" x14ac:dyDescent="0.2">
      <c r="A39" s="21" t="s">
        <v>524</v>
      </c>
      <c r="B39" s="21" t="s">
        <v>523</v>
      </c>
      <c r="C39" s="21" t="s">
        <v>102</v>
      </c>
      <c r="D39" s="24">
        <v>156624</v>
      </c>
      <c r="E39" s="22">
        <v>1362.5504880000001</v>
      </c>
      <c r="F39" s="23">
        <v>0.87449771784159802</v>
      </c>
    </row>
    <row r="40" spans="1:9" x14ac:dyDescent="0.2">
      <c r="A40" s="21" t="s">
        <v>691</v>
      </c>
      <c r="B40" s="21" t="s">
        <v>690</v>
      </c>
      <c r="C40" s="21" t="s">
        <v>312</v>
      </c>
      <c r="D40" s="24">
        <v>500000</v>
      </c>
      <c r="E40" s="22">
        <v>1299.75</v>
      </c>
      <c r="F40" s="23">
        <v>0.834191774011252</v>
      </c>
    </row>
    <row r="41" spans="1:9" x14ac:dyDescent="0.2">
      <c r="A41" s="21" t="s">
        <v>693</v>
      </c>
      <c r="B41" s="21" t="s">
        <v>692</v>
      </c>
      <c r="C41" s="21" t="s">
        <v>92</v>
      </c>
      <c r="D41" s="24">
        <v>390000</v>
      </c>
      <c r="E41" s="22">
        <v>778.63499999999999</v>
      </c>
      <c r="F41" s="23">
        <v>0.499735265979805</v>
      </c>
    </row>
    <row r="42" spans="1:9" x14ac:dyDescent="0.2">
      <c r="A42" s="21" t="s">
        <v>548</v>
      </c>
      <c r="B42" s="21" t="s">
        <v>547</v>
      </c>
      <c r="C42" s="21" t="s">
        <v>102</v>
      </c>
      <c r="D42" s="24">
        <v>23030</v>
      </c>
      <c r="E42" s="22">
        <v>312.36740500000002</v>
      </c>
      <c r="F42" s="23">
        <v>0.200480338311399</v>
      </c>
    </row>
    <row r="43" spans="1:9" x14ac:dyDescent="0.2">
      <c r="A43" s="21" t="s">
        <v>648</v>
      </c>
      <c r="B43" s="21" t="s">
        <v>647</v>
      </c>
      <c r="C43" s="21" t="s">
        <v>531</v>
      </c>
      <c r="D43" s="24">
        <v>9417</v>
      </c>
      <c r="E43" s="22">
        <v>46.731862499999998</v>
      </c>
      <c r="F43" s="23">
        <v>2.9992948860723099E-2</v>
      </c>
    </row>
    <row r="44" spans="1:9" x14ac:dyDescent="0.2">
      <c r="A44" s="20" t="s">
        <v>26</v>
      </c>
      <c r="B44" s="20"/>
      <c r="C44" s="20"/>
      <c r="D44" s="20"/>
      <c r="E44" s="25">
        <f>SUM(E7:E43)</f>
        <v>145816.65808150003</v>
      </c>
      <c r="F44" s="26">
        <f>SUM(F7:F43)</f>
        <v>93.5865025469503</v>
      </c>
      <c r="G44" s="14"/>
      <c r="H44" s="14"/>
      <c r="I44" s="14"/>
    </row>
    <row r="45" spans="1:9" x14ac:dyDescent="0.2">
      <c r="A45" s="21"/>
      <c r="B45" s="21"/>
      <c r="C45" s="21"/>
      <c r="D45" s="21"/>
      <c r="E45" s="22"/>
      <c r="F45" s="23"/>
    </row>
    <row r="46" spans="1:9" x14ac:dyDescent="0.2">
      <c r="A46" s="20" t="s">
        <v>27</v>
      </c>
      <c r="B46" s="20"/>
      <c r="C46" s="20"/>
      <c r="D46" s="20"/>
      <c r="E46" s="25">
        <f>E44</f>
        <v>145816.65808150003</v>
      </c>
      <c r="F46" s="26">
        <f>F44</f>
        <v>93.5865025469503</v>
      </c>
      <c r="G46" s="14"/>
      <c r="H46" s="14"/>
      <c r="I46" s="14"/>
    </row>
    <row r="47" spans="1:9" x14ac:dyDescent="0.2">
      <c r="A47" s="20"/>
      <c r="B47" s="20"/>
      <c r="C47" s="20"/>
      <c r="D47" s="20"/>
      <c r="E47" s="25"/>
      <c r="F47" s="26"/>
      <c r="G47" s="14"/>
      <c r="H47" s="14"/>
      <c r="I47" s="14"/>
    </row>
    <row r="48" spans="1:9" x14ac:dyDescent="0.2">
      <c r="A48" s="20" t="s">
        <v>29</v>
      </c>
      <c r="B48" s="20"/>
      <c r="C48" s="20"/>
      <c r="D48" s="20"/>
      <c r="E48" s="25">
        <f>E50-(E44)</f>
        <v>9992.8380670999759</v>
      </c>
      <c r="F48" s="26">
        <f>F50-(F44)</f>
        <v>6.4134974530497004</v>
      </c>
      <c r="G48" s="14"/>
      <c r="H48" s="14"/>
      <c r="I48" s="14"/>
    </row>
    <row r="49" spans="1:9" x14ac:dyDescent="0.2">
      <c r="A49" s="20"/>
      <c r="B49" s="20"/>
      <c r="C49" s="20"/>
      <c r="D49" s="20"/>
      <c r="E49" s="25"/>
      <c r="F49" s="26"/>
      <c r="G49" s="14"/>
      <c r="H49" s="14"/>
      <c r="I49" s="14"/>
    </row>
    <row r="50" spans="1:9" x14ac:dyDescent="0.2">
      <c r="A50" s="27" t="s">
        <v>28</v>
      </c>
      <c r="B50" s="27"/>
      <c r="C50" s="27"/>
      <c r="D50" s="27"/>
      <c r="E50" s="28">
        <v>155809.49614860001</v>
      </c>
      <c r="F50" s="29">
        <v>100</v>
      </c>
      <c r="G50" s="14"/>
      <c r="H50" s="14"/>
      <c r="I50" s="14"/>
    </row>
    <row r="52" spans="1:9" x14ac:dyDescent="0.2">
      <c r="A52" s="14" t="s">
        <v>32</v>
      </c>
    </row>
    <row r="53" spans="1:9" x14ac:dyDescent="0.2">
      <c r="A53" s="14" t="s">
        <v>33</v>
      </c>
    </row>
    <row r="54" spans="1:9" x14ac:dyDescent="0.2">
      <c r="A54" s="14" t="s">
        <v>34</v>
      </c>
      <c r="B54" s="14"/>
      <c r="C54" s="30" t="s">
        <v>36</v>
      </c>
      <c r="D54" s="14" t="s">
        <v>35</v>
      </c>
    </row>
    <row r="55" spans="1:9" x14ac:dyDescent="0.2">
      <c r="A55" s="7" t="s">
        <v>70</v>
      </c>
      <c r="C55" s="31">
        <v>73.322400000000002</v>
      </c>
      <c r="D55" s="31">
        <v>90.758200000000002</v>
      </c>
    </row>
    <row r="56" spans="1:9" x14ac:dyDescent="0.2">
      <c r="A56" s="7" t="s">
        <v>80</v>
      </c>
      <c r="C56" s="31">
        <v>27.1919</v>
      </c>
      <c r="D56" s="31">
        <v>33.658000000000001</v>
      </c>
    </row>
    <row r="57" spans="1:9" x14ac:dyDescent="0.2">
      <c r="A57" s="7" t="s">
        <v>71</v>
      </c>
      <c r="C57" s="31">
        <v>82.360500000000002</v>
      </c>
      <c r="D57" s="31">
        <v>102.54</v>
      </c>
    </row>
    <row r="58" spans="1:9" x14ac:dyDescent="0.2">
      <c r="A58" s="7" t="s">
        <v>81</v>
      </c>
      <c r="C58" s="31">
        <v>32.176499999999997</v>
      </c>
      <c r="D58" s="31">
        <v>40.058599999999998</v>
      </c>
    </row>
    <row r="60" spans="1:9" x14ac:dyDescent="0.2">
      <c r="A60" s="7" t="s">
        <v>37</v>
      </c>
    </row>
    <row r="62" spans="1:9" x14ac:dyDescent="0.2">
      <c r="A62" s="14" t="s">
        <v>38</v>
      </c>
      <c r="D62" s="30" t="s">
        <v>39</v>
      </c>
    </row>
    <row r="64" spans="1:9" x14ac:dyDescent="0.2">
      <c r="A64" s="14" t="s">
        <v>271</v>
      </c>
      <c r="D64" s="49">
        <v>0.20699999999999999</v>
      </c>
    </row>
    <row r="66" spans="1:4" x14ac:dyDescent="0.2">
      <c r="A66" s="97" t="s">
        <v>834</v>
      </c>
      <c r="B66" s="97"/>
      <c r="C66" s="97"/>
      <c r="D66" s="30" t="s">
        <v>39</v>
      </c>
    </row>
    <row r="68" spans="1:4" x14ac:dyDescent="0.2">
      <c r="A68" s="81" t="s">
        <v>1211</v>
      </c>
      <c r="B68" s="54"/>
      <c r="C68" s="54"/>
      <c r="D68" s="30"/>
    </row>
    <row r="69" spans="1:4" x14ac:dyDescent="0.2">
      <c r="A69" s="54"/>
      <c r="B69" s="54"/>
      <c r="C69" s="54"/>
      <c r="D69" s="30"/>
    </row>
    <row r="70" spans="1:4" x14ac:dyDescent="0.2">
      <c r="A70" s="82" t="s">
        <v>1207</v>
      </c>
      <c r="B70" s="82" t="s">
        <v>1208</v>
      </c>
      <c r="C70" s="82" t="s">
        <v>1209</v>
      </c>
      <c r="D70" s="83" t="s">
        <v>3</v>
      </c>
    </row>
    <row r="71" spans="1:4" x14ac:dyDescent="0.2">
      <c r="A71" s="84" t="s">
        <v>441</v>
      </c>
      <c r="B71" s="85">
        <v>50000</v>
      </c>
      <c r="C71" s="86">
        <v>1165.45</v>
      </c>
      <c r="D71" s="87">
        <f>C71/E50</f>
        <v>7.4799677093395946E-3</v>
      </c>
    </row>
    <row r="73" spans="1:4" x14ac:dyDescent="0.2">
      <c r="A73" s="14" t="s">
        <v>814</v>
      </c>
    </row>
    <row r="74" spans="1:4" x14ac:dyDescent="0.2">
      <c r="A74" s="50"/>
    </row>
    <row r="75" spans="1:4" x14ac:dyDescent="0.2">
      <c r="A75" s="51" t="s">
        <v>805</v>
      </c>
    </row>
    <row r="76" spans="1:4" x14ac:dyDescent="0.2">
      <c r="A76" s="52"/>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1" t="s">
        <v>822</v>
      </c>
    </row>
    <row r="90" spans="1:1" x14ac:dyDescent="0.2">
      <c r="A90" s="53"/>
    </row>
    <row r="91" spans="1:1" x14ac:dyDescent="0.2">
      <c r="A91" s="51" t="s">
        <v>806</v>
      </c>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sheetData>
  <mergeCells count="2">
    <mergeCell ref="A1:F1"/>
    <mergeCell ref="A66:C66"/>
  </mergeCells>
  <conditionalFormatting sqref="F2:F3 F206:F65541">
    <cfRule type="cellIs" dxfId="33" priority="2" stopIfTrue="1" operator="between">
      <formula>0.009</formula>
      <formula>-0.009</formula>
    </cfRule>
  </conditionalFormatting>
  <conditionalFormatting sqref="F5:F105">
    <cfRule type="cellIs" dxfId="32" priority="1"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3"/>
  <sheetViews>
    <sheetView workbookViewId="0">
      <selection sqref="A1:F1"/>
    </sheetView>
  </sheetViews>
  <sheetFormatPr defaultColWidth="9.140625" defaultRowHeight="11.25" x14ac:dyDescent="0.2"/>
  <cols>
    <col min="1" max="1" width="38.7109375" style="7" bestFit="1" customWidth="1"/>
    <col min="2" max="2" width="39.5703125" style="7" bestFit="1" customWidth="1"/>
    <col min="3" max="3" width="25.5703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x14ac:dyDescent="0.2">
      <c r="A1" s="90" t="s">
        <v>21</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89</v>
      </c>
      <c r="B7" s="21" t="s">
        <v>88</v>
      </c>
      <c r="C7" s="21" t="s">
        <v>87</v>
      </c>
      <c r="D7" s="24">
        <v>66151</v>
      </c>
      <c r="E7" s="22">
        <v>605.51317849999998</v>
      </c>
      <c r="F7" s="23">
        <v>2.4251857107842598</v>
      </c>
    </row>
    <row r="8" spans="1:6" x14ac:dyDescent="0.2">
      <c r="A8" s="21" t="s">
        <v>86</v>
      </c>
      <c r="B8" s="21" t="s">
        <v>85</v>
      </c>
      <c r="C8" s="21" t="s">
        <v>87</v>
      </c>
      <c r="D8" s="24">
        <v>34973</v>
      </c>
      <c r="E8" s="22">
        <v>516.37634500000001</v>
      </c>
      <c r="F8" s="23">
        <v>2.0681771722677702</v>
      </c>
    </row>
    <row r="9" spans="1:6" x14ac:dyDescent="0.2">
      <c r="A9" s="21" t="s">
        <v>138</v>
      </c>
      <c r="B9" s="21" t="s">
        <v>137</v>
      </c>
      <c r="C9" s="21" t="s">
        <v>139</v>
      </c>
      <c r="D9" s="24">
        <v>479059</v>
      </c>
      <c r="E9" s="22">
        <v>503.49100900000002</v>
      </c>
      <c r="F9" s="23">
        <v>2.0165691580156899</v>
      </c>
    </row>
    <row r="10" spans="1:6" x14ac:dyDescent="0.2">
      <c r="A10" s="21" t="s">
        <v>695</v>
      </c>
      <c r="B10" s="21" t="s">
        <v>694</v>
      </c>
      <c r="C10" s="21" t="s">
        <v>130</v>
      </c>
      <c r="D10" s="24">
        <v>44932</v>
      </c>
      <c r="E10" s="22">
        <v>404.61266000000001</v>
      </c>
      <c r="F10" s="23">
        <v>1.62054415374612</v>
      </c>
    </row>
    <row r="11" spans="1:6" x14ac:dyDescent="0.2">
      <c r="A11" s="21" t="s">
        <v>659</v>
      </c>
      <c r="B11" s="21" t="s">
        <v>658</v>
      </c>
      <c r="C11" s="21" t="s">
        <v>163</v>
      </c>
      <c r="D11" s="24">
        <v>65188</v>
      </c>
      <c r="E11" s="22">
        <v>403.08999799999998</v>
      </c>
      <c r="F11" s="23">
        <v>1.61444562731289</v>
      </c>
    </row>
    <row r="12" spans="1:6" x14ac:dyDescent="0.2">
      <c r="A12" s="21" t="s">
        <v>583</v>
      </c>
      <c r="B12" s="21" t="s">
        <v>582</v>
      </c>
      <c r="C12" s="21" t="s">
        <v>431</v>
      </c>
      <c r="D12" s="24">
        <v>34595</v>
      </c>
      <c r="E12" s="22">
        <v>393.6392075</v>
      </c>
      <c r="F12" s="23">
        <v>1.57659356580534</v>
      </c>
    </row>
    <row r="13" spans="1:6" x14ac:dyDescent="0.2">
      <c r="A13" s="21" t="s">
        <v>132</v>
      </c>
      <c r="B13" s="21" t="s">
        <v>131</v>
      </c>
      <c r="C13" s="21" t="s">
        <v>133</v>
      </c>
      <c r="D13" s="24">
        <v>36504</v>
      </c>
      <c r="E13" s="22">
        <v>376.79428799999999</v>
      </c>
      <c r="F13" s="23">
        <v>1.50912673020002</v>
      </c>
    </row>
    <row r="14" spans="1:6" x14ac:dyDescent="0.2">
      <c r="A14" s="21" t="s">
        <v>91</v>
      </c>
      <c r="B14" s="21" t="s">
        <v>90</v>
      </c>
      <c r="C14" s="21" t="s">
        <v>92</v>
      </c>
      <c r="D14" s="24">
        <v>12716</v>
      </c>
      <c r="E14" s="22">
        <v>372.45799799999998</v>
      </c>
      <c r="F14" s="23">
        <v>1.49175913372282</v>
      </c>
    </row>
    <row r="15" spans="1:6" x14ac:dyDescent="0.2">
      <c r="A15" s="21" t="s">
        <v>104</v>
      </c>
      <c r="B15" s="21" t="s">
        <v>103</v>
      </c>
      <c r="C15" s="21" t="s">
        <v>105</v>
      </c>
      <c r="D15" s="24">
        <v>14549</v>
      </c>
      <c r="E15" s="22">
        <v>332.86657100000002</v>
      </c>
      <c r="F15" s="23">
        <v>1.3331885749980501</v>
      </c>
    </row>
    <row r="16" spans="1:6" x14ac:dyDescent="0.2">
      <c r="A16" s="21" t="s">
        <v>587</v>
      </c>
      <c r="B16" s="21" t="s">
        <v>586</v>
      </c>
      <c r="C16" s="21" t="s">
        <v>142</v>
      </c>
      <c r="D16" s="24">
        <v>77945</v>
      </c>
      <c r="E16" s="22">
        <v>298.84113000000002</v>
      </c>
      <c r="F16" s="23">
        <v>1.19691075934299</v>
      </c>
    </row>
    <row r="17" spans="1:9" x14ac:dyDescent="0.2">
      <c r="A17" s="21" t="s">
        <v>112</v>
      </c>
      <c r="B17" s="21" t="s">
        <v>111</v>
      </c>
      <c r="C17" s="21" t="s">
        <v>113</v>
      </c>
      <c r="D17" s="24">
        <v>35868</v>
      </c>
      <c r="E17" s="22">
        <v>225.484182</v>
      </c>
      <c r="F17" s="23">
        <v>0.90310340981996695</v>
      </c>
    </row>
    <row r="18" spans="1:9" x14ac:dyDescent="0.2">
      <c r="A18" s="21" t="s">
        <v>162</v>
      </c>
      <c r="B18" s="21" t="s">
        <v>161</v>
      </c>
      <c r="C18" s="21" t="s">
        <v>163</v>
      </c>
      <c r="D18" s="24">
        <v>40534</v>
      </c>
      <c r="E18" s="22">
        <v>212.90483499999999</v>
      </c>
      <c r="F18" s="23">
        <v>0.85272093479114897</v>
      </c>
    </row>
    <row r="19" spans="1:9" x14ac:dyDescent="0.2">
      <c r="A19" s="21" t="s">
        <v>459</v>
      </c>
      <c r="B19" s="21" t="s">
        <v>458</v>
      </c>
      <c r="C19" s="21" t="s">
        <v>312</v>
      </c>
      <c r="D19" s="24">
        <v>6623</v>
      </c>
      <c r="E19" s="22">
        <v>208.63774599999999</v>
      </c>
      <c r="F19" s="23">
        <v>0.83563050036810205</v>
      </c>
    </row>
    <row r="20" spans="1:9" x14ac:dyDescent="0.2">
      <c r="A20" s="20" t="s">
        <v>26</v>
      </c>
      <c r="B20" s="20"/>
      <c r="C20" s="20"/>
      <c r="D20" s="20"/>
      <c r="E20" s="25">
        <f>SUM(E7:E19)</f>
        <v>4854.7091480000008</v>
      </c>
      <c r="F20" s="26">
        <f>SUM(F7:F19)</f>
        <v>19.443955431175162</v>
      </c>
      <c r="G20" s="14"/>
      <c r="H20" s="14"/>
      <c r="I20" s="14"/>
    </row>
    <row r="21" spans="1:9" x14ac:dyDescent="0.2">
      <c r="A21" s="21"/>
      <c r="B21" s="21"/>
      <c r="C21" s="21"/>
      <c r="D21" s="21"/>
      <c r="E21" s="22"/>
      <c r="F21" s="23"/>
    </row>
    <row r="22" spans="1:9" x14ac:dyDescent="0.2">
      <c r="A22" s="20" t="s">
        <v>317</v>
      </c>
      <c r="B22" s="21"/>
      <c r="C22" s="21"/>
      <c r="D22" s="21"/>
      <c r="E22" s="22"/>
      <c r="F22" s="23"/>
    </row>
    <row r="23" spans="1:9" x14ac:dyDescent="0.2">
      <c r="A23" s="21" t="s">
        <v>697</v>
      </c>
      <c r="B23" s="21" t="s">
        <v>696</v>
      </c>
      <c r="C23" s="21" t="s">
        <v>344</v>
      </c>
      <c r="D23" s="24">
        <v>179000</v>
      </c>
      <c r="E23" s="22">
        <v>2431.4712979999999</v>
      </c>
      <c r="F23" s="23">
        <v>9.7384659120043402</v>
      </c>
    </row>
    <row r="24" spans="1:9" x14ac:dyDescent="0.2">
      <c r="A24" s="21" t="s">
        <v>699</v>
      </c>
      <c r="B24" s="21" t="s">
        <v>698</v>
      </c>
      <c r="C24" s="21" t="s">
        <v>344</v>
      </c>
      <c r="D24" s="24">
        <v>58442</v>
      </c>
      <c r="E24" s="22">
        <v>2414.3835589999999</v>
      </c>
      <c r="F24" s="23">
        <v>9.6700265420222191</v>
      </c>
    </row>
    <row r="25" spans="1:9" x14ac:dyDescent="0.2">
      <c r="A25" s="21" t="s">
        <v>417</v>
      </c>
      <c r="B25" s="21" t="s">
        <v>416</v>
      </c>
      <c r="C25" s="21" t="s">
        <v>95</v>
      </c>
      <c r="D25" s="24">
        <v>45900</v>
      </c>
      <c r="E25" s="22">
        <v>1412.328358</v>
      </c>
      <c r="F25" s="23">
        <v>5.6566209859245697</v>
      </c>
    </row>
    <row r="26" spans="1:9" x14ac:dyDescent="0.2">
      <c r="A26" s="21" t="s">
        <v>701</v>
      </c>
      <c r="B26" s="21" t="s">
        <v>700</v>
      </c>
      <c r="C26" s="21" t="s">
        <v>163</v>
      </c>
      <c r="D26" s="24">
        <v>194000</v>
      </c>
      <c r="E26" s="22">
        <v>1400.4779880000001</v>
      </c>
      <c r="F26" s="23">
        <v>5.6091581907089498</v>
      </c>
    </row>
    <row r="27" spans="1:9" x14ac:dyDescent="0.2">
      <c r="A27" s="21" t="s">
        <v>415</v>
      </c>
      <c r="B27" s="21" t="s">
        <v>414</v>
      </c>
      <c r="C27" s="21" t="s">
        <v>139</v>
      </c>
      <c r="D27" s="24">
        <v>104904</v>
      </c>
      <c r="E27" s="22">
        <v>893.4661218</v>
      </c>
      <c r="F27" s="23">
        <v>3.5784873865617901</v>
      </c>
    </row>
    <row r="28" spans="1:9" x14ac:dyDescent="0.2">
      <c r="A28" s="21" t="s">
        <v>703</v>
      </c>
      <c r="B28" s="21" t="s">
        <v>702</v>
      </c>
      <c r="C28" s="21" t="s">
        <v>87</v>
      </c>
      <c r="D28" s="24">
        <v>1336900</v>
      </c>
      <c r="E28" s="22">
        <v>613.06511969999997</v>
      </c>
      <c r="F28" s="23">
        <v>2.4554325502209999</v>
      </c>
    </row>
    <row r="29" spans="1:9" x14ac:dyDescent="0.2">
      <c r="A29" s="21" t="s">
        <v>705</v>
      </c>
      <c r="B29" s="21" t="s">
        <v>704</v>
      </c>
      <c r="C29" s="21" t="s">
        <v>133</v>
      </c>
      <c r="D29" s="24">
        <v>360500</v>
      </c>
      <c r="E29" s="22">
        <v>570.73289639999996</v>
      </c>
      <c r="F29" s="23">
        <v>2.2858846250920899</v>
      </c>
    </row>
    <row r="30" spans="1:9" x14ac:dyDescent="0.2">
      <c r="A30" s="21" t="s">
        <v>707</v>
      </c>
      <c r="B30" s="21" t="s">
        <v>706</v>
      </c>
      <c r="C30" s="21" t="s">
        <v>87</v>
      </c>
      <c r="D30" s="24">
        <v>26900</v>
      </c>
      <c r="E30" s="22">
        <v>538.96152300000006</v>
      </c>
      <c r="F30" s="23">
        <v>2.15863474264932</v>
      </c>
    </row>
    <row r="31" spans="1:9" x14ac:dyDescent="0.2">
      <c r="A31" s="21" t="s">
        <v>709</v>
      </c>
      <c r="B31" s="21" t="s">
        <v>708</v>
      </c>
      <c r="C31" s="21" t="s">
        <v>139</v>
      </c>
      <c r="D31" s="24">
        <v>41890</v>
      </c>
      <c r="E31" s="22">
        <v>492.9356095</v>
      </c>
      <c r="F31" s="23">
        <v>1.97429294513055</v>
      </c>
    </row>
    <row r="32" spans="1:9" x14ac:dyDescent="0.2">
      <c r="A32" s="21" t="s">
        <v>358</v>
      </c>
      <c r="B32" s="21" t="s">
        <v>357</v>
      </c>
      <c r="C32" s="21" t="s">
        <v>113</v>
      </c>
      <c r="D32" s="24">
        <v>4587</v>
      </c>
      <c r="E32" s="22">
        <v>480.69063360000001</v>
      </c>
      <c r="F32" s="23">
        <v>1.9252496845773399</v>
      </c>
    </row>
    <row r="33" spans="1:6" x14ac:dyDescent="0.2">
      <c r="A33" s="21" t="s">
        <v>421</v>
      </c>
      <c r="B33" s="21" t="s">
        <v>420</v>
      </c>
      <c r="C33" s="21" t="s">
        <v>422</v>
      </c>
      <c r="D33" s="24">
        <v>1764</v>
      </c>
      <c r="E33" s="22">
        <v>479.2987923</v>
      </c>
      <c r="F33" s="23">
        <v>1.91967511782588</v>
      </c>
    </row>
    <row r="34" spans="1:6" x14ac:dyDescent="0.2">
      <c r="A34" s="21" t="s">
        <v>711</v>
      </c>
      <c r="B34" s="21" t="s">
        <v>710</v>
      </c>
      <c r="C34" s="21" t="s">
        <v>344</v>
      </c>
      <c r="D34" s="24">
        <v>6380</v>
      </c>
      <c r="E34" s="22">
        <v>458.20040719999997</v>
      </c>
      <c r="F34" s="23">
        <v>1.8351724118866</v>
      </c>
    </row>
    <row r="35" spans="1:6" x14ac:dyDescent="0.2">
      <c r="A35" s="21" t="s">
        <v>713</v>
      </c>
      <c r="B35" s="21" t="s">
        <v>712</v>
      </c>
      <c r="C35" s="21" t="s">
        <v>157</v>
      </c>
      <c r="D35" s="24">
        <v>74800</v>
      </c>
      <c r="E35" s="22">
        <v>450.43754949999999</v>
      </c>
      <c r="F35" s="23">
        <v>1.8040808151429499</v>
      </c>
    </row>
    <row r="36" spans="1:6" x14ac:dyDescent="0.2">
      <c r="A36" s="21" t="s">
        <v>715</v>
      </c>
      <c r="B36" s="21" t="s">
        <v>714</v>
      </c>
      <c r="C36" s="21" t="s">
        <v>139</v>
      </c>
      <c r="D36" s="24">
        <v>2886800</v>
      </c>
      <c r="E36" s="22">
        <v>437.23424640000002</v>
      </c>
      <c r="F36" s="23">
        <v>1.7511992872914901</v>
      </c>
    </row>
    <row r="37" spans="1:6" x14ac:dyDescent="0.2">
      <c r="A37" s="21" t="s">
        <v>717</v>
      </c>
      <c r="B37" s="21" t="s">
        <v>716</v>
      </c>
      <c r="C37" s="21" t="s">
        <v>139</v>
      </c>
      <c r="D37" s="24">
        <v>56000</v>
      </c>
      <c r="E37" s="22">
        <v>424.8173663</v>
      </c>
      <c r="F37" s="23">
        <v>1.70146752048562</v>
      </c>
    </row>
    <row r="38" spans="1:6" x14ac:dyDescent="0.2">
      <c r="A38" s="21" t="s">
        <v>719</v>
      </c>
      <c r="B38" s="21" t="s">
        <v>718</v>
      </c>
      <c r="C38" s="21" t="s">
        <v>102</v>
      </c>
      <c r="D38" s="24">
        <v>336000</v>
      </c>
      <c r="E38" s="22">
        <v>418.2633816</v>
      </c>
      <c r="F38" s="23">
        <v>1.67521767059381</v>
      </c>
    </row>
    <row r="39" spans="1:6" x14ac:dyDescent="0.2">
      <c r="A39" s="21" t="s">
        <v>721</v>
      </c>
      <c r="B39" s="21" t="s">
        <v>720</v>
      </c>
      <c r="C39" s="21" t="s">
        <v>171</v>
      </c>
      <c r="D39" s="24">
        <v>35545</v>
      </c>
      <c r="E39" s="22">
        <v>417.44810799999999</v>
      </c>
      <c r="F39" s="23">
        <v>1.6719523578718001</v>
      </c>
    </row>
    <row r="40" spans="1:6" x14ac:dyDescent="0.2">
      <c r="A40" s="21" t="s">
        <v>723</v>
      </c>
      <c r="B40" s="21" t="s">
        <v>722</v>
      </c>
      <c r="C40" s="21" t="s">
        <v>108</v>
      </c>
      <c r="D40" s="24">
        <v>80000</v>
      </c>
      <c r="E40" s="22">
        <v>413.66708069999999</v>
      </c>
      <c r="F40" s="23">
        <v>1.6568086851894599</v>
      </c>
    </row>
    <row r="41" spans="1:6" x14ac:dyDescent="0.2">
      <c r="A41" s="21" t="s">
        <v>343</v>
      </c>
      <c r="B41" s="21" t="s">
        <v>342</v>
      </c>
      <c r="C41" s="21" t="s">
        <v>344</v>
      </c>
      <c r="D41" s="24">
        <v>19000</v>
      </c>
      <c r="E41" s="22">
        <v>410.79593440000002</v>
      </c>
      <c r="F41" s="23">
        <v>1.64530924433901</v>
      </c>
    </row>
    <row r="42" spans="1:6" x14ac:dyDescent="0.2">
      <c r="A42" s="21" t="s">
        <v>725</v>
      </c>
      <c r="B42" s="21" t="s">
        <v>724</v>
      </c>
      <c r="C42" s="21" t="s">
        <v>171</v>
      </c>
      <c r="D42" s="24">
        <v>14000</v>
      </c>
      <c r="E42" s="22">
        <v>409.6240383</v>
      </c>
      <c r="F42" s="23">
        <v>1.64061559641002</v>
      </c>
    </row>
    <row r="43" spans="1:6" x14ac:dyDescent="0.2">
      <c r="A43" s="21" t="s">
        <v>727</v>
      </c>
      <c r="B43" s="21" t="s">
        <v>726</v>
      </c>
      <c r="C43" s="21" t="s">
        <v>728</v>
      </c>
      <c r="D43" s="24">
        <v>147000</v>
      </c>
      <c r="E43" s="22">
        <v>399.60686859999998</v>
      </c>
      <c r="F43" s="23">
        <v>1.6004950875895101</v>
      </c>
    </row>
    <row r="44" spans="1:6" x14ac:dyDescent="0.2">
      <c r="A44" s="21" t="s">
        <v>730</v>
      </c>
      <c r="B44" s="21" t="s">
        <v>729</v>
      </c>
      <c r="C44" s="21" t="s">
        <v>341</v>
      </c>
      <c r="D44" s="24">
        <v>9053</v>
      </c>
      <c r="E44" s="22">
        <v>396.12725769999997</v>
      </c>
      <c r="F44" s="23">
        <v>1.5865586400712699</v>
      </c>
    </row>
    <row r="45" spans="1:6" x14ac:dyDescent="0.2">
      <c r="A45" s="21" t="s">
        <v>424</v>
      </c>
      <c r="B45" s="21" t="s">
        <v>423</v>
      </c>
      <c r="C45" s="21" t="s">
        <v>344</v>
      </c>
      <c r="D45" s="24">
        <v>1416</v>
      </c>
      <c r="E45" s="22">
        <v>372.06420930000002</v>
      </c>
      <c r="F45" s="23">
        <v>1.49018194141352</v>
      </c>
    </row>
    <row r="46" spans="1:6" x14ac:dyDescent="0.2">
      <c r="A46" s="21" t="s">
        <v>732</v>
      </c>
      <c r="B46" s="21" t="s">
        <v>731</v>
      </c>
      <c r="C46" s="21" t="s">
        <v>87</v>
      </c>
      <c r="D46" s="24">
        <v>117000</v>
      </c>
      <c r="E46" s="22">
        <v>370.95978489999999</v>
      </c>
      <c r="F46" s="23">
        <v>1.48575852939108</v>
      </c>
    </row>
    <row r="47" spans="1:6" x14ac:dyDescent="0.2">
      <c r="A47" s="21" t="s">
        <v>734</v>
      </c>
      <c r="B47" s="21" t="s">
        <v>733</v>
      </c>
      <c r="C47" s="21" t="s">
        <v>163</v>
      </c>
      <c r="D47" s="24">
        <v>83310</v>
      </c>
      <c r="E47" s="22">
        <v>355.43992809999997</v>
      </c>
      <c r="F47" s="23">
        <v>1.4235988006168601</v>
      </c>
    </row>
    <row r="48" spans="1:6" x14ac:dyDescent="0.2">
      <c r="A48" s="21" t="s">
        <v>736</v>
      </c>
      <c r="B48" s="21" t="s">
        <v>735</v>
      </c>
      <c r="C48" s="21" t="s">
        <v>139</v>
      </c>
      <c r="D48" s="24">
        <v>32962</v>
      </c>
      <c r="E48" s="22">
        <v>350.00061030000001</v>
      </c>
      <c r="F48" s="23">
        <v>1.4018133857433901</v>
      </c>
    </row>
    <row r="49" spans="1:9" x14ac:dyDescent="0.2">
      <c r="A49" s="21" t="s">
        <v>738</v>
      </c>
      <c r="B49" s="21" t="s">
        <v>737</v>
      </c>
      <c r="C49" s="21" t="s">
        <v>176</v>
      </c>
      <c r="D49" s="24">
        <v>995101</v>
      </c>
      <c r="E49" s="22">
        <v>318.1241425</v>
      </c>
      <c r="F49" s="23">
        <v>1.27414258192977</v>
      </c>
    </row>
    <row r="50" spans="1:9" x14ac:dyDescent="0.2">
      <c r="A50" s="21" t="s">
        <v>740</v>
      </c>
      <c r="B50" s="21" t="s">
        <v>739</v>
      </c>
      <c r="C50" s="21" t="s">
        <v>431</v>
      </c>
      <c r="D50" s="24">
        <v>88000</v>
      </c>
      <c r="E50" s="22">
        <v>274.3310702</v>
      </c>
      <c r="F50" s="23">
        <v>1.0987437021954001</v>
      </c>
    </row>
    <row r="51" spans="1:9" x14ac:dyDescent="0.2">
      <c r="A51" s="21" t="s">
        <v>742</v>
      </c>
      <c r="B51" s="21" t="s">
        <v>741</v>
      </c>
      <c r="C51" s="21" t="s">
        <v>531</v>
      </c>
      <c r="D51" s="24">
        <v>39100</v>
      </c>
      <c r="E51" s="22">
        <v>268.91459079999998</v>
      </c>
      <c r="F51" s="23">
        <v>1.0770497590905099</v>
      </c>
    </row>
    <row r="52" spans="1:9" x14ac:dyDescent="0.2">
      <c r="A52" s="21" t="s">
        <v>744</v>
      </c>
      <c r="B52" s="21" t="s">
        <v>743</v>
      </c>
      <c r="C52" s="21" t="s">
        <v>142</v>
      </c>
      <c r="D52" s="24">
        <v>402287</v>
      </c>
      <c r="E52" s="22">
        <v>260.917259</v>
      </c>
      <c r="F52" s="23">
        <v>1.04501905275014</v>
      </c>
    </row>
    <row r="53" spans="1:9" x14ac:dyDescent="0.2">
      <c r="A53" s="21" t="s">
        <v>746</v>
      </c>
      <c r="B53" s="21" t="s">
        <v>745</v>
      </c>
      <c r="C53" s="21" t="s">
        <v>95</v>
      </c>
      <c r="D53" s="24">
        <v>6600</v>
      </c>
      <c r="E53" s="22">
        <v>229.1220261</v>
      </c>
      <c r="F53" s="23">
        <v>0.91767360885549598</v>
      </c>
    </row>
    <row r="54" spans="1:9" x14ac:dyDescent="0.2">
      <c r="A54" s="21" t="s">
        <v>748</v>
      </c>
      <c r="B54" s="21" t="s">
        <v>747</v>
      </c>
      <c r="C54" s="21" t="s">
        <v>363</v>
      </c>
      <c r="D54" s="24">
        <v>82584</v>
      </c>
      <c r="E54" s="22">
        <v>226.75996950000001</v>
      </c>
      <c r="F54" s="23">
        <v>0.90821316089534698</v>
      </c>
    </row>
    <row r="55" spans="1:9" x14ac:dyDescent="0.2">
      <c r="A55" s="21" t="s">
        <v>750</v>
      </c>
      <c r="B55" s="21" t="s">
        <v>749</v>
      </c>
      <c r="C55" s="21" t="s">
        <v>181</v>
      </c>
      <c r="D55" s="24">
        <v>364400</v>
      </c>
      <c r="E55" s="22">
        <v>223.68302120000001</v>
      </c>
      <c r="F55" s="23">
        <v>0.89588944720101105</v>
      </c>
    </row>
    <row r="56" spans="1:9" x14ac:dyDescent="0.2">
      <c r="A56" s="21" t="s">
        <v>752</v>
      </c>
      <c r="B56" s="21" t="s">
        <v>751</v>
      </c>
      <c r="C56" s="21" t="s">
        <v>152</v>
      </c>
      <c r="D56" s="24">
        <v>49000</v>
      </c>
      <c r="E56" s="22">
        <v>219.12997250000001</v>
      </c>
      <c r="F56" s="23">
        <v>0.87765369438866303</v>
      </c>
    </row>
    <row r="57" spans="1:9" x14ac:dyDescent="0.2">
      <c r="A57" s="21" t="s">
        <v>754</v>
      </c>
      <c r="B57" s="21" t="s">
        <v>753</v>
      </c>
      <c r="C57" s="21" t="s">
        <v>92</v>
      </c>
      <c r="D57" s="24">
        <v>35950</v>
      </c>
      <c r="E57" s="22">
        <v>102.1072617</v>
      </c>
      <c r="F57" s="23">
        <v>0.40895736184567399</v>
      </c>
    </row>
    <row r="58" spans="1:9" x14ac:dyDescent="0.2">
      <c r="A58" s="21" t="s">
        <v>756</v>
      </c>
      <c r="B58" s="21" t="s">
        <v>755</v>
      </c>
      <c r="C58" s="21" t="s">
        <v>363</v>
      </c>
      <c r="D58" s="24">
        <v>948</v>
      </c>
      <c r="E58" s="22">
        <v>76.338040199999995</v>
      </c>
      <c r="F58" s="23">
        <v>0.30574714284656002</v>
      </c>
    </row>
    <row r="59" spans="1:9" x14ac:dyDescent="0.2">
      <c r="A59" s="20" t="s">
        <v>26</v>
      </c>
      <c r="B59" s="20"/>
      <c r="C59" s="20"/>
      <c r="D59" s="20"/>
      <c r="E59" s="25">
        <f>SUM(E22:E58)</f>
        <v>20011.926024299999</v>
      </c>
      <c r="F59" s="26">
        <f>SUM(F22:F58)</f>
        <v>80.151248168753028</v>
      </c>
      <c r="G59" s="14"/>
      <c r="H59" s="14"/>
      <c r="I59" s="14"/>
    </row>
    <row r="60" spans="1:9" x14ac:dyDescent="0.2">
      <c r="A60" s="21"/>
      <c r="B60" s="21"/>
      <c r="C60" s="21"/>
      <c r="D60" s="21"/>
      <c r="E60" s="22"/>
      <c r="F60" s="23"/>
    </row>
    <row r="61" spans="1:9" x14ac:dyDescent="0.2">
      <c r="A61" s="20" t="s">
        <v>27</v>
      </c>
      <c r="B61" s="20"/>
      <c r="C61" s="20"/>
      <c r="D61" s="20"/>
      <c r="E61" s="25">
        <f>E20+E59</f>
        <v>24866.635172300001</v>
      </c>
      <c r="F61" s="26">
        <f>F20+F59</f>
        <v>99.595203599928197</v>
      </c>
      <c r="G61" s="14"/>
      <c r="H61" s="14"/>
      <c r="I61" s="14"/>
    </row>
    <row r="62" spans="1:9" x14ac:dyDescent="0.2">
      <c r="A62" s="20"/>
      <c r="B62" s="20"/>
      <c r="C62" s="20"/>
      <c r="D62" s="20"/>
      <c r="E62" s="25"/>
      <c r="F62" s="26"/>
      <c r="G62" s="14"/>
      <c r="H62" s="14"/>
      <c r="I62" s="14"/>
    </row>
    <row r="63" spans="1:9" x14ac:dyDescent="0.2">
      <c r="A63" s="20" t="s">
        <v>29</v>
      </c>
      <c r="B63" s="20"/>
      <c r="C63" s="20"/>
      <c r="D63" s="20"/>
      <c r="E63" s="25">
        <f>E65-(E20+E59)</f>
        <v>101.06836509999994</v>
      </c>
      <c r="F63" s="26">
        <f>F65-(F20+F59)</f>
        <v>0.40479640007180251</v>
      </c>
      <c r="G63" s="14"/>
      <c r="H63" s="14"/>
      <c r="I63" s="14"/>
    </row>
    <row r="64" spans="1:9" x14ac:dyDescent="0.2">
      <c r="A64" s="20"/>
      <c r="B64" s="20"/>
      <c r="C64" s="20"/>
      <c r="D64" s="20"/>
      <c r="E64" s="25"/>
      <c r="F64" s="26"/>
      <c r="G64" s="14"/>
      <c r="H64" s="14"/>
      <c r="I64" s="14"/>
    </row>
    <row r="65" spans="1:9" x14ac:dyDescent="0.2">
      <c r="A65" s="27" t="s">
        <v>28</v>
      </c>
      <c r="B65" s="27"/>
      <c r="C65" s="27"/>
      <c r="D65" s="27"/>
      <c r="E65" s="28">
        <v>24967.703537400001</v>
      </c>
      <c r="F65" s="29">
        <v>100</v>
      </c>
      <c r="G65" s="14"/>
      <c r="H65" s="14"/>
      <c r="I65" s="14"/>
    </row>
    <row r="67" spans="1:9" x14ac:dyDescent="0.2">
      <c r="A67" s="14" t="s">
        <v>32</v>
      </c>
    </row>
    <row r="68" spans="1:9" x14ac:dyDescent="0.2">
      <c r="A68" s="14" t="s">
        <v>33</v>
      </c>
    </row>
    <row r="69" spans="1:9" x14ac:dyDescent="0.2">
      <c r="A69" s="14" t="s">
        <v>34</v>
      </c>
      <c r="B69" s="14"/>
      <c r="C69" s="30" t="s">
        <v>36</v>
      </c>
      <c r="D69" s="14" t="s">
        <v>35</v>
      </c>
    </row>
    <row r="70" spans="1:9" x14ac:dyDescent="0.2">
      <c r="A70" s="7" t="s">
        <v>70</v>
      </c>
      <c r="C70" s="31">
        <v>24.980499999999999</v>
      </c>
      <c r="D70" s="31">
        <v>23.201899999999998</v>
      </c>
    </row>
    <row r="71" spans="1:9" x14ac:dyDescent="0.2">
      <c r="A71" s="7" t="s">
        <v>80</v>
      </c>
      <c r="C71" s="31">
        <v>12.1431</v>
      </c>
      <c r="D71" s="31">
        <v>11.278499999999999</v>
      </c>
    </row>
    <row r="72" spans="1:9" x14ac:dyDescent="0.2">
      <c r="A72" s="7" t="s">
        <v>71</v>
      </c>
      <c r="C72" s="31">
        <v>26.763100000000001</v>
      </c>
      <c r="D72" s="31">
        <v>24.995999999999999</v>
      </c>
    </row>
    <row r="73" spans="1:9" x14ac:dyDescent="0.2">
      <c r="A73" s="7" t="s">
        <v>81</v>
      </c>
      <c r="C73" s="31">
        <v>12.9077</v>
      </c>
      <c r="D73" s="31">
        <v>12.055</v>
      </c>
    </row>
    <row r="75" spans="1:9" x14ac:dyDescent="0.2">
      <c r="A75" s="7" t="s">
        <v>37</v>
      </c>
    </row>
    <row r="77" spans="1:9" x14ac:dyDescent="0.2">
      <c r="A77" s="14" t="s">
        <v>38</v>
      </c>
      <c r="D77" s="30" t="s">
        <v>39</v>
      </c>
    </row>
    <row r="79" spans="1:9" x14ac:dyDescent="0.2">
      <c r="A79" s="14" t="s">
        <v>271</v>
      </c>
      <c r="D79" s="49">
        <v>0.49370000000000003</v>
      </c>
    </row>
    <row r="81" spans="1:4" x14ac:dyDescent="0.2">
      <c r="A81" s="97" t="s">
        <v>834</v>
      </c>
      <c r="B81" s="97"/>
      <c r="C81" s="97"/>
      <c r="D81" s="30" t="s">
        <v>39</v>
      </c>
    </row>
    <row r="83" spans="1:4" x14ac:dyDescent="0.2">
      <c r="A83" s="14" t="s">
        <v>809</v>
      </c>
    </row>
    <row r="84" spans="1:4" x14ac:dyDescent="0.2">
      <c r="A84" s="50"/>
    </row>
    <row r="85" spans="1:4" x14ac:dyDescent="0.2">
      <c r="A85" s="51" t="s">
        <v>805</v>
      </c>
    </row>
    <row r="86" spans="1:4" x14ac:dyDescent="0.2">
      <c r="A86" s="52"/>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1" t="s">
        <v>823</v>
      </c>
    </row>
    <row r="100" spans="1:1" x14ac:dyDescent="0.2">
      <c r="A100" s="53"/>
    </row>
    <row r="101" spans="1:1" x14ac:dyDescent="0.2">
      <c r="A101" s="51" t="s">
        <v>806</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sheetData>
  <mergeCells count="2">
    <mergeCell ref="A1:F1"/>
    <mergeCell ref="A81:C81"/>
  </mergeCells>
  <conditionalFormatting sqref="F2:F3 F216:F65536">
    <cfRule type="cellIs" dxfId="31" priority="2" stopIfTrue="1" operator="between">
      <formula>0.009</formula>
      <formula>-0.009</formula>
    </cfRule>
  </conditionalFormatting>
  <conditionalFormatting sqref="F5:F115">
    <cfRule type="cellIs" dxfId="30"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34.42578125" style="7" customWidth="1"/>
    <col min="3" max="3" width="25.5703125" style="7" bestFit="1" customWidth="1"/>
    <col min="4" max="4" width="15" style="7" bestFit="1" customWidth="1"/>
    <col min="5" max="5" width="22.85546875" style="10" customWidth="1"/>
    <col min="6" max="6" width="13.5703125" style="11" bestFit="1" customWidth="1"/>
    <col min="7" max="16384" width="9.140625" style="7"/>
  </cols>
  <sheetData>
    <row r="1" spans="1:6" s="1" customFormat="1" ht="15" customHeight="1" x14ac:dyDescent="0.2">
      <c r="A1" s="90" t="s">
        <v>840</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86</v>
      </c>
      <c r="B7" s="21" t="s">
        <v>85</v>
      </c>
      <c r="C7" s="21" t="s">
        <v>87</v>
      </c>
      <c r="D7" s="24">
        <v>478191</v>
      </c>
      <c r="E7" s="22">
        <v>7060.4901149999996</v>
      </c>
      <c r="F7" s="23">
        <v>13.0770539640161</v>
      </c>
    </row>
    <row r="8" spans="1:6" x14ac:dyDescent="0.2">
      <c r="A8" s="21" t="s">
        <v>104</v>
      </c>
      <c r="B8" s="21" t="s">
        <v>103</v>
      </c>
      <c r="C8" s="21" t="s">
        <v>105</v>
      </c>
      <c r="D8" s="24">
        <v>215844</v>
      </c>
      <c r="E8" s="22">
        <v>4938.2948759999999</v>
      </c>
      <c r="F8" s="23">
        <v>9.1464399116542303</v>
      </c>
    </row>
    <row r="9" spans="1:6" x14ac:dyDescent="0.2">
      <c r="A9" s="21" t="s">
        <v>89</v>
      </c>
      <c r="B9" s="21" t="s">
        <v>88</v>
      </c>
      <c r="C9" s="21" t="s">
        <v>87</v>
      </c>
      <c r="D9" s="24">
        <v>447045</v>
      </c>
      <c r="E9" s="22">
        <v>4092.0264080000002</v>
      </c>
      <c r="F9" s="23">
        <v>7.5790277003447004</v>
      </c>
    </row>
    <row r="10" spans="1:6" x14ac:dyDescent="0.2">
      <c r="A10" s="21" t="s">
        <v>94</v>
      </c>
      <c r="B10" s="21" t="s">
        <v>93</v>
      </c>
      <c r="C10" s="21" t="s">
        <v>95</v>
      </c>
      <c r="D10" s="24">
        <v>227411</v>
      </c>
      <c r="E10" s="22">
        <v>3111.892124</v>
      </c>
      <c r="F10" s="23">
        <v>5.7636765398608096</v>
      </c>
    </row>
    <row r="11" spans="1:6" x14ac:dyDescent="0.2">
      <c r="A11" s="21" t="s">
        <v>286</v>
      </c>
      <c r="B11" s="21" t="s">
        <v>285</v>
      </c>
      <c r="C11" s="21" t="s">
        <v>218</v>
      </c>
      <c r="D11" s="24">
        <v>553868</v>
      </c>
      <c r="E11" s="22">
        <v>2372.7705120000001</v>
      </c>
      <c r="F11" s="23">
        <v>4.3947158800958199</v>
      </c>
    </row>
    <row r="12" spans="1:6" x14ac:dyDescent="0.2">
      <c r="A12" s="21" t="s">
        <v>91</v>
      </c>
      <c r="B12" s="21" t="s">
        <v>90</v>
      </c>
      <c r="C12" s="21" t="s">
        <v>92</v>
      </c>
      <c r="D12" s="24">
        <v>75944</v>
      </c>
      <c r="E12" s="22">
        <v>2224.4377319999999</v>
      </c>
      <c r="F12" s="23">
        <v>4.1199820107612402</v>
      </c>
    </row>
    <row r="13" spans="1:6" x14ac:dyDescent="0.2">
      <c r="A13" s="21" t="s">
        <v>324</v>
      </c>
      <c r="B13" s="21" t="s">
        <v>323</v>
      </c>
      <c r="C13" s="21" t="s">
        <v>95</v>
      </c>
      <c r="D13" s="24">
        <v>65235</v>
      </c>
      <c r="E13" s="22">
        <v>2197.6040630000002</v>
      </c>
      <c r="F13" s="23">
        <v>4.0702821553900099</v>
      </c>
    </row>
    <row r="14" spans="1:6" x14ac:dyDescent="0.2">
      <c r="A14" s="21" t="s">
        <v>97</v>
      </c>
      <c r="B14" s="21" t="s">
        <v>96</v>
      </c>
      <c r="C14" s="21" t="s">
        <v>87</v>
      </c>
      <c r="D14" s="24">
        <v>172033</v>
      </c>
      <c r="E14" s="22">
        <v>1689.1060110000001</v>
      </c>
      <c r="F14" s="23">
        <v>3.1284698508201201</v>
      </c>
    </row>
    <row r="15" spans="1:6" x14ac:dyDescent="0.2">
      <c r="A15" s="21" t="s">
        <v>226</v>
      </c>
      <c r="B15" s="21" t="s">
        <v>225</v>
      </c>
      <c r="C15" s="21" t="s">
        <v>87</v>
      </c>
      <c r="D15" s="24">
        <v>93976</v>
      </c>
      <c r="E15" s="22">
        <v>1634.6185439999999</v>
      </c>
      <c r="F15" s="23">
        <v>3.0275511419605499</v>
      </c>
    </row>
    <row r="16" spans="1:6" x14ac:dyDescent="0.2">
      <c r="A16" s="21" t="s">
        <v>118</v>
      </c>
      <c r="B16" s="21" t="s">
        <v>117</v>
      </c>
      <c r="C16" s="21" t="s">
        <v>119</v>
      </c>
      <c r="D16" s="24">
        <v>159307</v>
      </c>
      <c r="E16" s="22">
        <v>1456.7032079999999</v>
      </c>
      <c r="F16" s="23">
        <v>2.6980260789687902</v>
      </c>
    </row>
    <row r="17" spans="1:6" x14ac:dyDescent="0.2">
      <c r="A17" s="21" t="s">
        <v>217</v>
      </c>
      <c r="B17" s="21" t="s">
        <v>216</v>
      </c>
      <c r="C17" s="21" t="s">
        <v>218</v>
      </c>
      <c r="D17" s="24">
        <v>56043</v>
      </c>
      <c r="E17" s="22">
        <v>1392.1081200000001</v>
      </c>
      <c r="F17" s="23">
        <v>2.5783865868332798</v>
      </c>
    </row>
    <row r="18" spans="1:6" x14ac:dyDescent="0.2">
      <c r="A18" s="21" t="s">
        <v>110</v>
      </c>
      <c r="B18" s="21" t="s">
        <v>109</v>
      </c>
      <c r="C18" s="21" t="s">
        <v>87</v>
      </c>
      <c r="D18" s="24">
        <v>245382</v>
      </c>
      <c r="E18" s="22">
        <v>1387.7579009999999</v>
      </c>
      <c r="F18" s="23">
        <v>2.57032934892321</v>
      </c>
    </row>
    <row r="19" spans="1:6" x14ac:dyDescent="0.2">
      <c r="A19" s="21" t="s">
        <v>758</v>
      </c>
      <c r="B19" s="21" t="s">
        <v>757</v>
      </c>
      <c r="C19" s="21" t="s">
        <v>171</v>
      </c>
      <c r="D19" s="24">
        <v>16734</v>
      </c>
      <c r="E19" s="22">
        <v>1253.8200509999999</v>
      </c>
      <c r="F19" s="23">
        <v>2.3222569823104098</v>
      </c>
    </row>
    <row r="20" spans="1:6" x14ac:dyDescent="0.2">
      <c r="A20" s="21" t="s">
        <v>147</v>
      </c>
      <c r="B20" s="21" t="s">
        <v>146</v>
      </c>
      <c r="C20" s="21" t="s">
        <v>113</v>
      </c>
      <c r="D20" s="24">
        <v>8505</v>
      </c>
      <c r="E20" s="22">
        <v>883.86511499999995</v>
      </c>
      <c r="F20" s="23">
        <v>1.63704666637952</v>
      </c>
    </row>
    <row r="21" spans="1:6" x14ac:dyDescent="0.2">
      <c r="A21" s="21" t="s">
        <v>99</v>
      </c>
      <c r="B21" s="21" t="s">
        <v>98</v>
      </c>
      <c r="C21" s="21" t="s">
        <v>95</v>
      </c>
      <c r="D21" s="24">
        <v>67170</v>
      </c>
      <c r="E21" s="22">
        <v>857.08920000000001</v>
      </c>
      <c r="F21" s="23">
        <v>1.58745377981106</v>
      </c>
    </row>
    <row r="22" spans="1:6" x14ac:dyDescent="0.2">
      <c r="A22" s="21" t="s">
        <v>222</v>
      </c>
      <c r="B22" s="21" t="s">
        <v>221</v>
      </c>
      <c r="C22" s="21" t="s">
        <v>157</v>
      </c>
      <c r="D22" s="24">
        <v>28297</v>
      </c>
      <c r="E22" s="22">
        <v>847.69322899999997</v>
      </c>
      <c r="F22" s="23">
        <v>1.5700510757763499</v>
      </c>
    </row>
    <row r="23" spans="1:6" x14ac:dyDescent="0.2">
      <c r="A23" s="21" t="s">
        <v>240</v>
      </c>
      <c r="B23" s="21" t="s">
        <v>239</v>
      </c>
      <c r="C23" s="21" t="s">
        <v>157</v>
      </c>
      <c r="D23" s="24">
        <v>26521</v>
      </c>
      <c r="E23" s="22">
        <v>845.9270765</v>
      </c>
      <c r="F23" s="23">
        <v>1.5667799046288799</v>
      </c>
    </row>
    <row r="24" spans="1:6" x14ac:dyDescent="0.2">
      <c r="A24" s="21" t="s">
        <v>215</v>
      </c>
      <c r="B24" s="21" t="s">
        <v>214</v>
      </c>
      <c r="C24" s="21" t="s">
        <v>113</v>
      </c>
      <c r="D24" s="24">
        <v>56739</v>
      </c>
      <c r="E24" s="22">
        <v>827.595054</v>
      </c>
      <c r="F24" s="23">
        <v>1.53282633432464</v>
      </c>
    </row>
    <row r="25" spans="1:6" x14ac:dyDescent="0.2">
      <c r="A25" s="21" t="s">
        <v>107</v>
      </c>
      <c r="B25" s="21" t="s">
        <v>106</v>
      </c>
      <c r="C25" s="21" t="s">
        <v>108</v>
      </c>
      <c r="D25" s="24">
        <v>68613</v>
      </c>
      <c r="E25" s="22">
        <v>746.92111799999998</v>
      </c>
      <c r="F25" s="23">
        <v>1.3834064785669999</v>
      </c>
    </row>
    <row r="26" spans="1:6" x14ac:dyDescent="0.2">
      <c r="A26" s="21" t="s">
        <v>115</v>
      </c>
      <c r="B26" s="21" t="s">
        <v>114</v>
      </c>
      <c r="C26" s="21" t="s">
        <v>116</v>
      </c>
      <c r="D26" s="24">
        <v>300172</v>
      </c>
      <c r="E26" s="22">
        <v>707.80557599999997</v>
      </c>
      <c r="F26" s="23">
        <v>1.31095880917942</v>
      </c>
    </row>
    <row r="27" spans="1:6" x14ac:dyDescent="0.2">
      <c r="A27" s="21" t="s">
        <v>112</v>
      </c>
      <c r="B27" s="21" t="s">
        <v>111</v>
      </c>
      <c r="C27" s="21" t="s">
        <v>113</v>
      </c>
      <c r="D27" s="24">
        <v>111958</v>
      </c>
      <c r="E27" s="22">
        <v>703.82396700000004</v>
      </c>
      <c r="F27" s="23">
        <v>1.3035842905683199</v>
      </c>
    </row>
    <row r="28" spans="1:6" x14ac:dyDescent="0.2">
      <c r="A28" s="21" t="s">
        <v>183</v>
      </c>
      <c r="B28" s="21" t="s">
        <v>182</v>
      </c>
      <c r="C28" s="21" t="s">
        <v>176</v>
      </c>
      <c r="D28" s="24">
        <v>7384</v>
      </c>
      <c r="E28" s="22">
        <v>621.89894000000004</v>
      </c>
      <c r="F28" s="23">
        <v>1.15184723242749</v>
      </c>
    </row>
    <row r="29" spans="1:6" x14ac:dyDescent="0.2">
      <c r="A29" s="21" t="s">
        <v>135</v>
      </c>
      <c r="B29" s="21" t="s">
        <v>134</v>
      </c>
      <c r="C29" s="21" t="s">
        <v>136</v>
      </c>
      <c r="D29" s="24">
        <v>512744</v>
      </c>
      <c r="E29" s="22">
        <v>608.88350000000003</v>
      </c>
      <c r="F29" s="23">
        <v>1.1277407457002</v>
      </c>
    </row>
    <row r="30" spans="1:6" x14ac:dyDescent="0.2">
      <c r="A30" s="21" t="s">
        <v>121</v>
      </c>
      <c r="B30" s="21" t="s">
        <v>120</v>
      </c>
      <c r="C30" s="21" t="s">
        <v>87</v>
      </c>
      <c r="D30" s="24">
        <v>41466</v>
      </c>
      <c r="E30" s="22">
        <v>597.64945799999998</v>
      </c>
      <c r="F30" s="23">
        <v>1.1069336670023699</v>
      </c>
    </row>
    <row r="31" spans="1:6" x14ac:dyDescent="0.2">
      <c r="A31" s="21" t="s">
        <v>242</v>
      </c>
      <c r="B31" s="21" t="s">
        <v>241</v>
      </c>
      <c r="C31" s="21" t="s">
        <v>116</v>
      </c>
      <c r="D31" s="24">
        <v>286057</v>
      </c>
      <c r="E31" s="22">
        <v>578.26422549999995</v>
      </c>
      <c r="F31" s="23">
        <v>1.0710293986897601</v>
      </c>
    </row>
    <row r="32" spans="1:6" x14ac:dyDescent="0.2">
      <c r="A32" s="21" t="s">
        <v>760</v>
      </c>
      <c r="B32" s="21" t="s">
        <v>759</v>
      </c>
      <c r="C32" s="21" t="s">
        <v>341</v>
      </c>
      <c r="D32" s="24">
        <v>2239</v>
      </c>
      <c r="E32" s="22">
        <v>542.61717199999998</v>
      </c>
      <c r="F32" s="23">
        <v>1.00500587416314</v>
      </c>
    </row>
    <row r="33" spans="1:6" x14ac:dyDescent="0.2">
      <c r="A33" s="21" t="s">
        <v>762</v>
      </c>
      <c r="B33" s="21" t="s">
        <v>761</v>
      </c>
      <c r="C33" s="21" t="s">
        <v>171</v>
      </c>
      <c r="D33" s="24">
        <v>33993</v>
      </c>
      <c r="E33" s="22">
        <v>533.53713149999999</v>
      </c>
      <c r="F33" s="23">
        <v>0.98818831933622098</v>
      </c>
    </row>
    <row r="34" spans="1:6" x14ac:dyDescent="0.2">
      <c r="A34" s="21" t="s">
        <v>159</v>
      </c>
      <c r="B34" s="21" t="s">
        <v>158</v>
      </c>
      <c r="C34" s="21" t="s">
        <v>160</v>
      </c>
      <c r="D34" s="24">
        <v>244792</v>
      </c>
      <c r="E34" s="22">
        <v>455.68030800000003</v>
      </c>
      <c r="F34" s="23">
        <v>0.84398616540736804</v>
      </c>
    </row>
    <row r="35" spans="1:6" x14ac:dyDescent="0.2">
      <c r="A35" s="21" t="s">
        <v>154</v>
      </c>
      <c r="B35" s="21" t="s">
        <v>153</v>
      </c>
      <c r="C35" s="21" t="s">
        <v>95</v>
      </c>
      <c r="D35" s="24">
        <v>39918</v>
      </c>
      <c r="E35" s="22">
        <v>452.33081700000002</v>
      </c>
      <c r="F35" s="23">
        <v>0.83778242121318902</v>
      </c>
    </row>
    <row r="36" spans="1:6" x14ac:dyDescent="0.2">
      <c r="A36" s="21" t="s">
        <v>281</v>
      </c>
      <c r="B36" s="21" t="s">
        <v>280</v>
      </c>
      <c r="C36" s="21" t="s">
        <v>282</v>
      </c>
      <c r="D36" s="24">
        <v>143126</v>
      </c>
      <c r="E36" s="22">
        <v>449.77345500000001</v>
      </c>
      <c r="F36" s="23">
        <v>0.83304581506619202</v>
      </c>
    </row>
    <row r="37" spans="1:6" x14ac:dyDescent="0.2">
      <c r="A37" s="21" t="s">
        <v>764</v>
      </c>
      <c r="B37" s="21" t="s">
        <v>763</v>
      </c>
      <c r="C37" s="21" t="s">
        <v>765</v>
      </c>
      <c r="D37" s="24">
        <v>19320</v>
      </c>
      <c r="E37" s="22">
        <v>443.32637999999997</v>
      </c>
      <c r="F37" s="23">
        <v>0.82110489505754403</v>
      </c>
    </row>
    <row r="38" spans="1:6" x14ac:dyDescent="0.2">
      <c r="A38" s="21" t="s">
        <v>767</v>
      </c>
      <c r="B38" s="21" t="s">
        <v>766</v>
      </c>
      <c r="C38" s="21" t="s">
        <v>136</v>
      </c>
      <c r="D38" s="24">
        <v>60005</v>
      </c>
      <c r="E38" s="22">
        <v>441.84681749999999</v>
      </c>
      <c r="F38" s="23">
        <v>0.81836453024709999</v>
      </c>
    </row>
    <row r="39" spans="1:6" x14ac:dyDescent="0.2">
      <c r="A39" s="21" t="s">
        <v>291</v>
      </c>
      <c r="B39" s="21" t="s">
        <v>290</v>
      </c>
      <c r="C39" s="21" t="s">
        <v>176</v>
      </c>
      <c r="D39" s="24">
        <v>23144</v>
      </c>
      <c r="E39" s="22">
        <v>436.657848</v>
      </c>
      <c r="F39" s="23">
        <v>0.80875380449521905</v>
      </c>
    </row>
    <row r="40" spans="1:6" x14ac:dyDescent="0.2">
      <c r="A40" s="21" t="s">
        <v>659</v>
      </c>
      <c r="B40" s="21" t="s">
        <v>658</v>
      </c>
      <c r="C40" s="21" t="s">
        <v>163</v>
      </c>
      <c r="D40" s="24">
        <v>68441</v>
      </c>
      <c r="E40" s="22">
        <v>423.20492350000001</v>
      </c>
      <c r="F40" s="23">
        <v>0.78383703288377204</v>
      </c>
    </row>
    <row r="41" spans="1:6" x14ac:dyDescent="0.2">
      <c r="A41" s="21" t="s">
        <v>299</v>
      </c>
      <c r="B41" s="21" t="s">
        <v>298</v>
      </c>
      <c r="C41" s="21" t="s">
        <v>300</v>
      </c>
      <c r="D41" s="24">
        <v>91685</v>
      </c>
      <c r="E41" s="22">
        <v>421.292575</v>
      </c>
      <c r="F41" s="23">
        <v>0.78029508549411797</v>
      </c>
    </row>
    <row r="42" spans="1:6" x14ac:dyDescent="0.2">
      <c r="A42" s="21" t="s">
        <v>224</v>
      </c>
      <c r="B42" s="21" t="s">
        <v>223</v>
      </c>
      <c r="C42" s="21" t="s">
        <v>108</v>
      </c>
      <c r="D42" s="24">
        <v>7773</v>
      </c>
      <c r="E42" s="22">
        <v>417.21966149999997</v>
      </c>
      <c r="F42" s="23">
        <v>0.77275145767752795</v>
      </c>
    </row>
    <row r="43" spans="1:6" x14ac:dyDescent="0.2">
      <c r="A43" s="21" t="s">
        <v>769</v>
      </c>
      <c r="B43" s="21" t="s">
        <v>768</v>
      </c>
      <c r="C43" s="21" t="s">
        <v>675</v>
      </c>
      <c r="D43" s="24">
        <v>52880</v>
      </c>
      <c r="E43" s="22">
        <v>414.97579999999999</v>
      </c>
      <c r="F43" s="23">
        <v>0.76859550002510701</v>
      </c>
    </row>
    <row r="44" spans="1:6" x14ac:dyDescent="0.2">
      <c r="A44" s="21" t="s">
        <v>653</v>
      </c>
      <c r="B44" s="21" t="s">
        <v>652</v>
      </c>
      <c r="C44" s="21" t="s">
        <v>108</v>
      </c>
      <c r="D44" s="24">
        <v>33186</v>
      </c>
      <c r="E44" s="22">
        <v>398.23200000000003</v>
      </c>
      <c r="F44" s="23">
        <v>0.73758354864548303</v>
      </c>
    </row>
    <row r="45" spans="1:6" x14ac:dyDescent="0.2">
      <c r="A45" s="21" t="s">
        <v>672</v>
      </c>
      <c r="B45" s="21" t="s">
        <v>671</v>
      </c>
      <c r="C45" s="21" t="s">
        <v>163</v>
      </c>
      <c r="D45" s="24">
        <v>28730</v>
      </c>
      <c r="E45" s="22">
        <v>392.98330499999997</v>
      </c>
      <c r="F45" s="23">
        <v>0.727862202586257</v>
      </c>
    </row>
    <row r="46" spans="1:6" x14ac:dyDescent="0.2">
      <c r="A46" s="21" t="s">
        <v>220</v>
      </c>
      <c r="B46" s="21" t="s">
        <v>219</v>
      </c>
      <c r="C46" s="21" t="s">
        <v>113</v>
      </c>
      <c r="D46" s="24">
        <v>7104</v>
      </c>
      <c r="E46" s="22">
        <v>377.51011199999999</v>
      </c>
      <c r="F46" s="23">
        <v>0.69920360005854398</v>
      </c>
    </row>
    <row r="47" spans="1:6" x14ac:dyDescent="0.2">
      <c r="A47" s="21" t="s">
        <v>771</v>
      </c>
      <c r="B47" s="21" t="s">
        <v>770</v>
      </c>
      <c r="C47" s="21" t="s">
        <v>95</v>
      </c>
      <c r="D47" s="24">
        <v>93023</v>
      </c>
      <c r="E47" s="22">
        <v>355.16181399999999</v>
      </c>
      <c r="F47" s="23">
        <v>0.65781130374627605</v>
      </c>
    </row>
    <row r="48" spans="1:6" x14ac:dyDescent="0.2">
      <c r="A48" s="21" t="s">
        <v>695</v>
      </c>
      <c r="B48" s="21" t="s">
        <v>694</v>
      </c>
      <c r="C48" s="21" t="s">
        <v>130</v>
      </c>
      <c r="D48" s="24">
        <v>37971</v>
      </c>
      <c r="E48" s="22">
        <v>341.928855</v>
      </c>
      <c r="F48" s="23">
        <v>0.633301940213712</v>
      </c>
    </row>
    <row r="49" spans="1:9" x14ac:dyDescent="0.2">
      <c r="A49" s="21" t="s">
        <v>773</v>
      </c>
      <c r="B49" s="21" t="s">
        <v>772</v>
      </c>
      <c r="C49" s="21" t="s">
        <v>341</v>
      </c>
      <c r="D49" s="24">
        <v>7513</v>
      </c>
      <c r="E49" s="22">
        <v>332.56294500000001</v>
      </c>
      <c r="F49" s="23">
        <v>0.61595491352049203</v>
      </c>
    </row>
    <row r="50" spans="1:9" x14ac:dyDescent="0.2">
      <c r="A50" s="21" t="s">
        <v>681</v>
      </c>
      <c r="B50" s="21" t="s">
        <v>680</v>
      </c>
      <c r="C50" s="21" t="s">
        <v>181</v>
      </c>
      <c r="D50" s="24">
        <v>6402</v>
      </c>
      <c r="E50" s="22">
        <v>308.569998</v>
      </c>
      <c r="F50" s="23">
        <v>0.57151648820378498</v>
      </c>
    </row>
    <row r="51" spans="1:9" x14ac:dyDescent="0.2">
      <c r="A51" s="21" t="s">
        <v>775</v>
      </c>
      <c r="B51" s="21" t="s">
        <v>774</v>
      </c>
      <c r="C51" s="21" t="s">
        <v>95</v>
      </c>
      <c r="D51" s="24">
        <v>5763</v>
      </c>
      <c r="E51" s="22">
        <v>291.630852</v>
      </c>
      <c r="F51" s="23">
        <v>0.540142727637824</v>
      </c>
    </row>
    <row r="52" spans="1:9" x14ac:dyDescent="0.2">
      <c r="A52" s="21" t="s">
        <v>679</v>
      </c>
      <c r="B52" s="21" t="s">
        <v>678</v>
      </c>
      <c r="C52" s="21" t="s">
        <v>113</v>
      </c>
      <c r="D52" s="24">
        <v>8715</v>
      </c>
      <c r="E52" s="22">
        <v>287.20718249999999</v>
      </c>
      <c r="F52" s="23">
        <v>0.53194944872541905</v>
      </c>
    </row>
    <row r="53" spans="1:9" x14ac:dyDescent="0.2">
      <c r="A53" s="21" t="s">
        <v>777</v>
      </c>
      <c r="B53" s="21" t="s">
        <v>776</v>
      </c>
      <c r="C53" s="21" t="s">
        <v>108</v>
      </c>
      <c r="D53" s="24">
        <v>7998</v>
      </c>
      <c r="E53" s="22">
        <v>271.00023299999998</v>
      </c>
      <c r="F53" s="23">
        <v>0.50193182250520496</v>
      </c>
    </row>
    <row r="54" spans="1:9" x14ac:dyDescent="0.2">
      <c r="A54" s="21" t="s">
        <v>779</v>
      </c>
      <c r="B54" s="21" t="s">
        <v>778</v>
      </c>
      <c r="C54" s="21" t="s">
        <v>113</v>
      </c>
      <c r="D54" s="24">
        <v>8153</v>
      </c>
      <c r="E54" s="22">
        <v>251.79317549999999</v>
      </c>
      <c r="F54" s="23">
        <v>0.46635756019105701</v>
      </c>
    </row>
    <row r="55" spans="1:9" x14ac:dyDescent="0.2">
      <c r="A55" s="21" t="s">
        <v>781</v>
      </c>
      <c r="B55" s="21" t="s">
        <v>780</v>
      </c>
      <c r="C55" s="21" t="s">
        <v>105</v>
      </c>
      <c r="D55" s="24">
        <v>60762</v>
      </c>
      <c r="E55" s="22">
        <v>212.211285</v>
      </c>
      <c r="F55" s="23">
        <v>0.39304614559582901</v>
      </c>
    </row>
    <row r="56" spans="1:9" x14ac:dyDescent="0.2">
      <c r="A56" s="21" t="s">
        <v>783</v>
      </c>
      <c r="B56" s="21" t="s">
        <v>782</v>
      </c>
      <c r="C56" s="21" t="s">
        <v>309</v>
      </c>
      <c r="D56" s="24">
        <v>31567</v>
      </c>
      <c r="E56" s="22">
        <v>170.61963499999999</v>
      </c>
      <c r="F56" s="23">
        <v>0.31601236427986001</v>
      </c>
    </row>
    <row r="57" spans="1:9" x14ac:dyDescent="0.2">
      <c r="A57" s="20" t="s">
        <v>26</v>
      </c>
      <c r="B57" s="20"/>
      <c r="C57" s="20"/>
      <c r="D57" s="20"/>
      <c r="E57" s="25">
        <f>SUM(E7:E56)</f>
        <v>53062.920405000012</v>
      </c>
      <c r="F57" s="26">
        <f>SUM(F7:F56)</f>
        <v>98.28024150197048</v>
      </c>
      <c r="G57" s="14"/>
      <c r="H57" s="14"/>
      <c r="I57" s="14"/>
    </row>
    <row r="58" spans="1:9" x14ac:dyDescent="0.2">
      <c r="A58" s="21"/>
      <c r="B58" s="21"/>
      <c r="C58" s="21"/>
      <c r="D58" s="21"/>
      <c r="E58" s="22"/>
      <c r="F58" s="23"/>
    </row>
    <row r="59" spans="1:9" x14ac:dyDescent="0.2">
      <c r="A59" s="20" t="s">
        <v>27</v>
      </c>
      <c r="B59" s="20"/>
      <c r="C59" s="20"/>
      <c r="D59" s="20"/>
      <c r="E59" s="25">
        <f>E57</f>
        <v>53062.920405000012</v>
      </c>
      <c r="F59" s="26">
        <f>F57</f>
        <v>98.28024150197048</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E63-(E57)</f>
        <v>928.52242629999091</v>
      </c>
      <c r="F61" s="26">
        <f>F63-(F57)</f>
        <v>1.7197584980295204</v>
      </c>
      <c r="G61" s="14"/>
      <c r="H61" s="14"/>
      <c r="I61" s="14"/>
    </row>
    <row r="62" spans="1:9" x14ac:dyDescent="0.2">
      <c r="A62" s="20"/>
      <c r="B62" s="20"/>
      <c r="C62" s="20"/>
      <c r="D62" s="20"/>
      <c r="E62" s="25"/>
      <c r="F62" s="26"/>
      <c r="G62" s="14"/>
      <c r="H62" s="14"/>
      <c r="I62" s="14"/>
    </row>
    <row r="63" spans="1:9" x14ac:dyDescent="0.2">
      <c r="A63" s="27" t="s">
        <v>28</v>
      </c>
      <c r="B63" s="27"/>
      <c r="C63" s="27"/>
      <c r="D63" s="27"/>
      <c r="E63" s="28">
        <v>53991.442831300003</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70</v>
      </c>
      <c r="C68" s="31">
        <v>143.5789</v>
      </c>
      <c r="D68" s="31">
        <v>152.29580000000001</v>
      </c>
    </row>
    <row r="69" spans="1:4" x14ac:dyDescent="0.2">
      <c r="A69" s="7" t="s">
        <v>80</v>
      </c>
      <c r="C69" s="31">
        <v>143.5789</v>
      </c>
      <c r="D69" s="31">
        <v>152.29580000000001</v>
      </c>
    </row>
    <row r="70" spans="1:4" x14ac:dyDescent="0.2">
      <c r="A70" s="7" t="s">
        <v>71</v>
      </c>
      <c r="C70" s="31">
        <v>149.57579999999999</v>
      </c>
      <c r="D70" s="31">
        <v>158.96430000000001</v>
      </c>
    </row>
    <row r="71" spans="1:4" x14ac:dyDescent="0.2">
      <c r="A71" s="7" t="s">
        <v>81</v>
      </c>
      <c r="C71" s="31">
        <v>149.57579999999999</v>
      </c>
      <c r="D71" s="31">
        <v>158.96430000000001</v>
      </c>
    </row>
    <row r="73" spans="1:4" x14ac:dyDescent="0.2">
      <c r="A73" s="7" t="s">
        <v>37</v>
      </c>
    </row>
    <row r="75" spans="1:4" x14ac:dyDescent="0.2">
      <c r="A75" s="14" t="s">
        <v>38</v>
      </c>
      <c r="D75" s="30" t="s">
        <v>39</v>
      </c>
    </row>
    <row r="77" spans="1:4" x14ac:dyDescent="0.2">
      <c r="A77" s="14" t="s">
        <v>271</v>
      </c>
      <c r="D77" s="49">
        <v>7.7399999999999997E-2</v>
      </c>
    </row>
    <row r="79" spans="1:4" x14ac:dyDescent="0.2">
      <c r="A79" s="97" t="s">
        <v>834</v>
      </c>
      <c r="B79" s="97"/>
      <c r="C79" s="97"/>
      <c r="D79" s="30" t="s">
        <v>39</v>
      </c>
    </row>
    <row r="81" spans="1:1" x14ac:dyDescent="0.2">
      <c r="A81" s="14" t="s">
        <v>809</v>
      </c>
    </row>
    <row r="82" spans="1:1" x14ac:dyDescent="0.2">
      <c r="A82" s="14"/>
    </row>
    <row r="83" spans="1:1" x14ac:dyDescent="0.2">
      <c r="A83" s="51" t="s">
        <v>805</v>
      </c>
    </row>
    <row r="84" spans="1:1" x14ac:dyDescent="0.2">
      <c r="A84" s="52"/>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1" t="s">
        <v>824</v>
      </c>
    </row>
    <row r="98" spans="1:1" x14ac:dyDescent="0.2">
      <c r="A98" s="53"/>
    </row>
    <row r="99" spans="1:1" x14ac:dyDescent="0.2">
      <c r="A99" s="51" t="s">
        <v>806</v>
      </c>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4" spans="1:1" x14ac:dyDescent="0.2">
      <c r="A114" s="14" t="s">
        <v>825</v>
      </c>
    </row>
  </sheetData>
  <mergeCells count="2">
    <mergeCell ref="A1:F1"/>
    <mergeCell ref="A79:C79"/>
  </mergeCells>
  <conditionalFormatting sqref="F2:F3 F217:F65536">
    <cfRule type="cellIs" dxfId="29" priority="2" stopIfTrue="1" operator="between">
      <formula>0.009</formula>
      <formula>-0.009</formula>
    </cfRule>
  </conditionalFormatting>
  <conditionalFormatting sqref="F5:F116">
    <cfRule type="cellIs" dxfId="28"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15"/>
  <sheetViews>
    <sheetView workbookViewId="0">
      <selection sqref="A1:F1"/>
    </sheetView>
  </sheetViews>
  <sheetFormatPr defaultColWidth="9.140625" defaultRowHeight="11.25" x14ac:dyDescent="0.2"/>
  <cols>
    <col min="1" max="1" width="38.7109375" style="7" bestFit="1" customWidth="1"/>
    <col min="2" max="2" width="34.28515625" style="7" customWidth="1"/>
    <col min="3" max="3" width="25.5703125" style="7" bestFit="1" customWidth="1"/>
    <col min="4" max="4" width="15" style="7" bestFit="1" customWidth="1"/>
    <col min="5" max="5" width="22.85546875" style="10" customWidth="1"/>
    <col min="6" max="6" width="14.7109375" style="11" bestFit="1" customWidth="1"/>
    <col min="7" max="16384" width="9.140625" style="7"/>
  </cols>
  <sheetData>
    <row r="1" spans="1:6" s="1" customFormat="1" ht="15" x14ac:dyDescent="0.2">
      <c r="A1" s="90" t="s">
        <v>22</v>
      </c>
      <c r="B1" s="91"/>
      <c r="C1" s="91"/>
      <c r="D1" s="91"/>
      <c r="E1" s="91"/>
      <c r="F1" s="91"/>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320</v>
      </c>
      <c r="D4" s="13" t="s">
        <v>1</v>
      </c>
      <c r="E4" s="55" t="s">
        <v>6</v>
      </c>
      <c r="F4" s="12" t="s">
        <v>3</v>
      </c>
    </row>
    <row r="5" spans="1:6" x14ac:dyDescent="0.2">
      <c r="A5" s="16" t="s">
        <v>84</v>
      </c>
      <c r="B5" s="17"/>
      <c r="C5" s="17"/>
      <c r="D5" s="17"/>
      <c r="E5" s="18"/>
      <c r="F5" s="19"/>
    </row>
    <row r="6" spans="1:6" x14ac:dyDescent="0.2">
      <c r="A6" s="20" t="s">
        <v>41</v>
      </c>
      <c r="B6" s="21"/>
      <c r="C6" s="21"/>
      <c r="D6" s="21"/>
      <c r="E6" s="22"/>
      <c r="F6" s="23"/>
    </row>
    <row r="7" spans="1:6" x14ac:dyDescent="0.2">
      <c r="A7" s="21" t="s">
        <v>89</v>
      </c>
      <c r="B7" s="21" t="s">
        <v>88</v>
      </c>
      <c r="C7" s="21" t="s">
        <v>87</v>
      </c>
      <c r="D7" s="24">
        <v>4600000</v>
      </c>
      <c r="E7" s="22">
        <v>42106.1</v>
      </c>
      <c r="F7" s="23">
        <v>8.0597576084023501</v>
      </c>
    </row>
    <row r="8" spans="1:6" x14ac:dyDescent="0.2">
      <c r="A8" s="21" t="s">
        <v>86</v>
      </c>
      <c r="B8" s="21" t="s">
        <v>85</v>
      </c>
      <c r="C8" s="21" t="s">
        <v>87</v>
      </c>
      <c r="D8" s="24">
        <v>2550000</v>
      </c>
      <c r="E8" s="22">
        <v>37650.75</v>
      </c>
      <c r="F8" s="23">
        <v>7.20693483306587</v>
      </c>
    </row>
    <row r="9" spans="1:6" x14ac:dyDescent="0.2">
      <c r="A9" s="21" t="s">
        <v>91</v>
      </c>
      <c r="B9" s="21" t="s">
        <v>90</v>
      </c>
      <c r="C9" s="21" t="s">
        <v>92</v>
      </c>
      <c r="D9" s="24">
        <v>1000000</v>
      </c>
      <c r="E9" s="22">
        <v>29290.5</v>
      </c>
      <c r="F9" s="23">
        <v>5.6066539106901203</v>
      </c>
    </row>
    <row r="10" spans="1:6" x14ac:dyDescent="0.2">
      <c r="A10" s="21" t="s">
        <v>94</v>
      </c>
      <c r="B10" s="21" t="s">
        <v>93</v>
      </c>
      <c r="C10" s="21" t="s">
        <v>95</v>
      </c>
      <c r="D10" s="24">
        <v>1900000</v>
      </c>
      <c r="E10" s="22">
        <v>25999.599999999999</v>
      </c>
      <c r="F10" s="23">
        <v>4.9767248430849103</v>
      </c>
    </row>
    <row r="11" spans="1:6" x14ac:dyDescent="0.2">
      <c r="A11" s="21" t="s">
        <v>97</v>
      </c>
      <c r="B11" s="21" t="s">
        <v>96</v>
      </c>
      <c r="C11" s="21" t="s">
        <v>87</v>
      </c>
      <c r="D11" s="24">
        <v>2600000</v>
      </c>
      <c r="E11" s="22">
        <v>25528.1</v>
      </c>
      <c r="F11" s="23">
        <v>4.8864724636823604</v>
      </c>
    </row>
    <row r="12" spans="1:6" x14ac:dyDescent="0.2">
      <c r="A12" s="21" t="s">
        <v>118</v>
      </c>
      <c r="B12" s="21" t="s">
        <v>117</v>
      </c>
      <c r="C12" s="21" t="s">
        <v>119</v>
      </c>
      <c r="D12" s="24">
        <v>2700000</v>
      </c>
      <c r="E12" s="22">
        <v>24688.799999999999</v>
      </c>
      <c r="F12" s="23">
        <v>4.7258174858826596</v>
      </c>
    </row>
    <row r="13" spans="1:6" x14ac:dyDescent="0.2">
      <c r="A13" s="21" t="s">
        <v>132</v>
      </c>
      <c r="B13" s="21" t="s">
        <v>131</v>
      </c>
      <c r="C13" s="21" t="s">
        <v>133</v>
      </c>
      <c r="D13" s="24">
        <v>1650000</v>
      </c>
      <c r="E13" s="22">
        <v>17031.3</v>
      </c>
      <c r="F13" s="23">
        <v>3.26005376313605</v>
      </c>
    </row>
    <row r="14" spans="1:6" x14ac:dyDescent="0.2">
      <c r="A14" s="21" t="s">
        <v>110</v>
      </c>
      <c r="B14" s="21" t="s">
        <v>109</v>
      </c>
      <c r="C14" s="21" t="s">
        <v>87</v>
      </c>
      <c r="D14" s="24">
        <v>3000000</v>
      </c>
      <c r="E14" s="22">
        <v>16966.5</v>
      </c>
      <c r="F14" s="23">
        <v>3.24765004270066</v>
      </c>
    </row>
    <row r="15" spans="1:6" x14ac:dyDescent="0.2">
      <c r="A15" s="21" t="s">
        <v>99</v>
      </c>
      <c r="B15" s="21" t="s">
        <v>98</v>
      </c>
      <c r="C15" s="21" t="s">
        <v>95</v>
      </c>
      <c r="D15" s="24">
        <v>1300000</v>
      </c>
      <c r="E15" s="22">
        <v>16588</v>
      </c>
      <c r="F15" s="23">
        <v>3.1751992991081601</v>
      </c>
    </row>
    <row r="16" spans="1:6" x14ac:dyDescent="0.2">
      <c r="A16" s="21" t="s">
        <v>291</v>
      </c>
      <c r="B16" s="21" t="s">
        <v>290</v>
      </c>
      <c r="C16" s="21" t="s">
        <v>176</v>
      </c>
      <c r="D16" s="24">
        <v>800000</v>
      </c>
      <c r="E16" s="22">
        <v>15093.6</v>
      </c>
      <c r="F16" s="23">
        <v>2.8891480673389802</v>
      </c>
    </row>
    <row r="17" spans="1:6" x14ac:dyDescent="0.2">
      <c r="A17" s="21" t="s">
        <v>115</v>
      </c>
      <c r="B17" s="21" t="s">
        <v>114</v>
      </c>
      <c r="C17" s="21" t="s">
        <v>116</v>
      </c>
      <c r="D17" s="24">
        <v>5300000</v>
      </c>
      <c r="E17" s="22">
        <v>12497.4</v>
      </c>
      <c r="F17" s="23">
        <v>2.3921953050804401</v>
      </c>
    </row>
    <row r="18" spans="1:6" x14ac:dyDescent="0.2">
      <c r="A18" s="21" t="s">
        <v>104</v>
      </c>
      <c r="B18" s="21" t="s">
        <v>103</v>
      </c>
      <c r="C18" s="21" t="s">
        <v>105</v>
      </c>
      <c r="D18" s="24">
        <v>500000</v>
      </c>
      <c r="E18" s="22">
        <v>11439.5</v>
      </c>
      <c r="F18" s="23">
        <v>2.1896969123551902</v>
      </c>
    </row>
    <row r="19" spans="1:6" x14ac:dyDescent="0.2">
      <c r="A19" s="21" t="s">
        <v>144</v>
      </c>
      <c r="B19" s="21" t="s">
        <v>143</v>
      </c>
      <c r="C19" s="21" t="s">
        <v>145</v>
      </c>
      <c r="D19" s="24">
        <v>3061609</v>
      </c>
      <c r="E19" s="22">
        <v>11101.39423</v>
      </c>
      <c r="F19" s="23">
        <v>2.1249782480238402</v>
      </c>
    </row>
    <row r="20" spans="1:6" x14ac:dyDescent="0.2">
      <c r="A20" s="21" t="s">
        <v>126</v>
      </c>
      <c r="B20" s="21" t="s">
        <v>125</v>
      </c>
      <c r="C20" s="21" t="s">
        <v>127</v>
      </c>
      <c r="D20" s="24">
        <v>8000000</v>
      </c>
      <c r="E20" s="22">
        <v>10660</v>
      </c>
      <c r="F20" s="23">
        <v>2.0404885777967801</v>
      </c>
    </row>
    <row r="21" spans="1:6" x14ac:dyDescent="0.2">
      <c r="A21" s="21" t="s">
        <v>433</v>
      </c>
      <c r="B21" s="21" t="s">
        <v>432</v>
      </c>
      <c r="C21" s="21" t="s">
        <v>157</v>
      </c>
      <c r="D21" s="24">
        <v>3600000</v>
      </c>
      <c r="E21" s="22">
        <v>10393.200000000001</v>
      </c>
      <c r="F21" s="23">
        <v>1.9894189387202199</v>
      </c>
    </row>
    <row r="22" spans="1:6" x14ac:dyDescent="0.2">
      <c r="A22" s="21" t="s">
        <v>123</v>
      </c>
      <c r="B22" s="21" t="s">
        <v>122</v>
      </c>
      <c r="C22" s="21" t="s">
        <v>124</v>
      </c>
      <c r="D22" s="24">
        <v>8200000</v>
      </c>
      <c r="E22" s="22">
        <v>9799</v>
      </c>
      <c r="F22" s="23">
        <v>1.87567988497473</v>
      </c>
    </row>
    <row r="23" spans="1:6" x14ac:dyDescent="0.2">
      <c r="A23" s="21" t="s">
        <v>101</v>
      </c>
      <c r="B23" s="21" t="s">
        <v>100</v>
      </c>
      <c r="C23" s="21" t="s">
        <v>102</v>
      </c>
      <c r="D23" s="24">
        <v>1800000</v>
      </c>
      <c r="E23" s="22">
        <v>9786.6</v>
      </c>
      <c r="F23" s="23">
        <v>1.8733063335333899</v>
      </c>
    </row>
    <row r="24" spans="1:6" x14ac:dyDescent="0.2">
      <c r="A24" s="21" t="s">
        <v>129</v>
      </c>
      <c r="B24" s="21" t="s">
        <v>128</v>
      </c>
      <c r="C24" s="21" t="s">
        <v>130</v>
      </c>
      <c r="D24" s="24">
        <v>1800000</v>
      </c>
      <c r="E24" s="22">
        <v>9657.9</v>
      </c>
      <c r="F24" s="23">
        <v>1.8486711665575499</v>
      </c>
    </row>
    <row r="25" spans="1:6" x14ac:dyDescent="0.2">
      <c r="A25" s="21" t="s">
        <v>600</v>
      </c>
      <c r="B25" s="21" t="s">
        <v>599</v>
      </c>
      <c r="C25" s="21" t="s">
        <v>133</v>
      </c>
      <c r="D25" s="24">
        <v>530000</v>
      </c>
      <c r="E25" s="22">
        <v>8560.2950000000001</v>
      </c>
      <c r="F25" s="23">
        <v>1.6385726238340399</v>
      </c>
    </row>
    <row r="26" spans="1:6" x14ac:dyDescent="0.2">
      <c r="A26" s="21" t="s">
        <v>112</v>
      </c>
      <c r="B26" s="21" t="s">
        <v>111</v>
      </c>
      <c r="C26" s="21" t="s">
        <v>113</v>
      </c>
      <c r="D26" s="24">
        <v>1350000</v>
      </c>
      <c r="E26" s="22">
        <v>8486.7749999999996</v>
      </c>
      <c r="F26" s="23">
        <v>1.6244997607721601</v>
      </c>
    </row>
    <row r="27" spans="1:6" x14ac:dyDescent="0.2">
      <c r="A27" s="21" t="s">
        <v>284</v>
      </c>
      <c r="B27" s="21" t="s">
        <v>283</v>
      </c>
      <c r="C27" s="21" t="s">
        <v>113</v>
      </c>
      <c r="D27" s="24">
        <v>2000000</v>
      </c>
      <c r="E27" s="22">
        <v>8402</v>
      </c>
      <c r="F27" s="23">
        <v>1.6082725169463901</v>
      </c>
    </row>
    <row r="28" spans="1:6" x14ac:dyDescent="0.2">
      <c r="A28" s="21" t="s">
        <v>154</v>
      </c>
      <c r="B28" s="21" t="s">
        <v>153</v>
      </c>
      <c r="C28" s="21" t="s">
        <v>95</v>
      </c>
      <c r="D28" s="24">
        <v>740000</v>
      </c>
      <c r="E28" s="22">
        <v>8385.31</v>
      </c>
      <c r="F28" s="23">
        <v>1.60507779327253</v>
      </c>
    </row>
    <row r="29" spans="1:6" x14ac:dyDescent="0.2">
      <c r="A29" s="21" t="s">
        <v>306</v>
      </c>
      <c r="B29" s="21" t="s">
        <v>305</v>
      </c>
      <c r="C29" s="21" t="s">
        <v>139</v>
      </c>
      <c r="D29" s="24">
        <v>3900000</v>
      </c>
      <c r="E29" s="22">
        <v>8375.25</v>
      </c>
      <c r="F29" s="23">
        <v>1.60315215395802</v>
      </c>
    </row>
    <row r="30" spans="1:6" x14ac:dyDescent="0.2">
      <c r="A30" s="21" t="s">
        <v>138</v>
      </c>
      <c r="B30" s="21" t="s">
        <v>137</v>
      </c>
      <c r="C30" s="21" t="s">
        <v>139</v>
      </c>
      <c r="D30" s="24">
        <v>7500000</v>
      </c>
      <c r="E30" s="22">
        <v>7882.5</v>
      </c>
      <c r="F30" s="23">
        <v>1.50883219648059</v>
      </c>
    </row>
    <row r="31" spans="1:6" x14ac:dyDescent="0.2">
      <c r="A31" s="21" t="s">
        <v>162</v>
      </c>
      <c r="B31" s="21" t="s">
        <v>161</v>
      </c>
      <c r="C31" s="21" t="s">
        <v>163</v>
      </c>
      <c r="D31" s="24">
        <v>1350000</v>
      </c>
      <c r="E31" s="22">
        <v>7090.875</v>
      </c>
      <c r="F31" s="23">
        <v>1.3573029497265201</v>
      </c>
    </row>
    <row r="32" spans="1:6" x14ac:dyDescent="0.2">
      <c r="A32" s="21" t="s">
        <v>149</v>
      </c>
      <c r="B32" s="21" t="s">
        <v>148</v>
      </c>
      <c r="C32" s="21" t="s">
        <v>142</v>
      </c>
      <c r="D32" s="24">
        <v>1330000</v>
      </c>
      <c r="E32" s="22">
        <v>6662.6350000000002</v>
      </c>
      <c r="F32" s="23">
        <v>1.2753312022072301</v>
      </c>
    </row>
    <row r="33" spans="1:6" x14ac:dyDescent="0.2">
      <c r="A33" s="21" t="s">
        <v>121</v>
      </c>
      <c r="B33" s="21" t="s">
        <v>120</v>
      </c>
      <c r="C33" s="21" t="s">
        <v>87</v>
      </c>
      <c r="D33" s="24">
        <v>450000</v>
      </c>
      <c r="E33" s="22">
        <v>6485.85</v>
      </c>
      <c r="F33" s="23">
        <v>1.2414918238558399</v>
      </c>
    </row>
    <row r="34" spans="1:6" x14ac:dyDescent="0.2">
      <c r="A34" s="21" t="s">
        <v>236</v>
      </c>
      <c r="B34" s="21" t="s">
        <v>235</v>
      </c>
      <c r="C34" s="21" t="s">
        <v>108</v>
      </c>
      <c r="D34" s="24">
        <v>520000</v>
      </c>
      <c r="E34" s="22">
        <v>5866.38</v>
      </c>
      <c r="F34" s="23">
        <v>1.12291570197143</v>
      </c>
    </row>
    <row r="35" spans="1:6" x14ac:dyDescent="0.2">
      <c r="A35" s="21" t="s">
        <v>248</v>
      </c>
      <c r="B35" s="21" t="s">
        <v>247</v>
      </c>
      <c r="C35" s="21" t="s">
        <v>176</v>
      </c>
      <c r="D35" s="24">
        <v>300000</v>
      </c>
      <c r="E35" s="22">
        <v>5664.6</v>
      </c>
      <c r="F35" s="23">
        <v>1.0842918947268001</v>
      </c>
    </row>
    <row r="36" spans="1:6" x14ac:dyDescent="0.2">
      <c r="A36" s="21" t="s">
        <v>226</v>
      </c>
      <c r="B36" s="21" t="s">
        <v>225</v>
      </c>
      <c r="C36" s="21" t="s">
        <v>87</v>
      </c>
      <c r="D36" s="24">
        <v>325000</v>
      </c>
      <c r="E36" s="22">
        <v>5653.05</v>
      </c>
      <c r="F36" s="23">
        <v>1.08208104640845</v>
      </c>
    </row>
    <row r="37" spans="1:6" x14ac:dyDescent="0.2">
      <c r="A37" s="21" t="s">
        <v>193</v>
      </c>
      <c r="B37" s="21" t="s">
        <v>192</v>
      </c>
      <c r="C37" s="21" t="s">
        <v>157</v>
      </c>
      <c r="D37" s="24">
        <v>650000</v>
      </c>
      <c r="E37" s="22">
        <v>5443.75</v>
      </c>
      <c r="F37" s="23">
        <v>1.0420177950639</v>
      </c>
    </row>
    <row r="38" spans="1:6" x14ac:dyDescent="0.2">
      <c r="A38" s="21" t="s">
        <v>244</v>
      </c>
      <c r="B38" s="21" t="s">
        <v>243</v>
      </c>
      <c r="C38" s="21" t="s">
        <v>105</v>
      </c>
      <c r="D38" s="24">
        <v>6000000</v>
      </c>
      <c r="E38" s="22">
        <v>5382</v>
      </c>
      <c r="F38" s="23">
        <v>1.0301978917169099</v>
      </c>
    </row>
    <row r="39" spans="1:6" x14ac:dyDescent="0.2">
      <c r="A39" s="21" t="s">
        <v>178</v>
      </c>
      <c r="B39" s="21" t="s">
        <v>177</v>
      </c>
      <c r="C39" s="21" t="s">
        <v>176</v>
      </c>
      <c r="D39" s="24">
        <v>778750</v>
      </c>
      <c r="E39" s="22">
        <v>5346.5081250000003</v>
      </c>
      <c r="F39" s="23">
        <v>1.0234041988893201</v>
      </c>
    </row>
    <row r="40" spans="1:6" x14ac:dyDescent="0.2">
      <c r="A40" s="21" t="s">
        <v>634</v>
      </c>
      <c r="B40" s="21" t="s">
        <v>633</v>
      </c>
      <c r="C40" s="21" t="s">
        <v>157</v>
      </c>
      <c r="D40" s="24">
        <v>1650000</v>
      </c>
      <c r="E40" s="22">
        <v>5199.1499999999996</v>
      </c>
      <c r="F40" s="23">
        <v>0.99519757872909298</v>
      </c>
    </row>
    <row r="41" spans="1:6" x14ac:dyDescent="0.2">
      <c r="A41" s="21" t="s">
        <v>624</v>
      </c>
      <c r="B41" s="21" t="s">
        <v>623</v>
      </c>
      <c r="C41" s="21" t="s">
        <v>142</v>
      </c>
      <c r="D41" s="24">
        <v>2800000</v>
      </c>
      <c r="E41" s="22">
        <v>5034.3999999999996</v>
      </c>
      <c r="F41" s="23">
        <v>0.96366188518387597</v>
      </c>
    </row>
    <row r="42" spans="1:6" x14ac:dyDescent="0.2">
      <c r="A42" s="21" t="s">
        <v>191</v>
      </c>
      <c r="B42" s="21" t="s">
        <v>190</v>
      </c>
      <c r="C42" s="21" t="s">
        <v>142</v>
      </c>
      <c r="D42" s="24">
        <v>602053</v>
      </c>
      <c r="E42" s="22">
        <v>4777.8926080000001</v>
      </c>
      <c r="F42" s="23">
        <v>0.91456241018421003</v>
      </c>
    </row>
    <row r="43" spans="1:6" x14ac:dyDescent="0.2">
      <c r="A43" s="21" t="s">
        <v>170</v>
      </c>
      <c r="B43" s="21" t="s">
        <v>169</v>
      </c>
      <c r="C43" s="21" t="s">
        <v>171</v>
      </c>
      <c r="D43" s="24">
        <v>620000</v>
      </c>
      <c r="E43" s="22">
        <v>4626.13</v>
      </c>
      <c r="F43" s="23">
        <v>0.88551270397777004</v>
      </c>
    </row>
    <row r="44" spans="1:6" x14ac:dyDescent="0.2">
      <c r="A44" s="21" t="s">
        <v>168</v>
      </c>
      <c r="B44" s="21" t="s">
        <v>167</v>
      </c>
      <c r="C44" s="21" t="s">
        <v>127</v>
      </c>
      <c r="D44" s="24">
        <v>230000</v>
      </c>
      <c r="E44" s="22">
        <v>4193.0150000000003</v>
      </c>
      <c r="F44" s="23">
        <v>0.80260780619423699</v>
      </c>
    </row>
    <row r="45" spans="1:6" x14ac:dyDescent="0.2">
      <c r="A45" s="21" t="s">
        <v>252</v>
      </c>
      <c r="B45" s="21" t="s">
        <v>251</v>
      </c>
      <c r="C45" s="21" t="s">
        <v>108</v>
      </c>
      <c r="D45" s="24">
        <v>101031</v>
      </c>
      <c r="E45" s="22">
        <v>3760.2222740000002</v>
      </c>
      <c r="F45" s="23">
        <v>0.71976459662983505</v>
      </c>
    </row>
    <row r="46" spans="1:6" x14ac:dyDescent="0.2">
      <c r="A46" s="21" t="s">
        <v>293</v>
      </c>
      <c r="B46" s="21" t="s">
        <v>292</v>
      </c>
      <c r="C46" s="21" t="s">
        <v>87</v>
      </c>
      <c r="D46" s="24">
        <v>2450000</v>
      </c>
      <c r="E46" s="22">
        <v>3383.45</v>
      </c>
      <c r="F46" s="23">
        <v>0.64764456646777802</v>
      </c>
    </row>
    <row r="47" spans="1:6" x14ac:dyDescent="0.2">
      <c r="A47" s="21" t="s">
        <v>188</v>
      </c>
      <c r="B47" s="21" t="s">
        <v>187</v>
      </c>
      <c r="C47" s="21" t="s">
        <v>189</v>
      </c>
      <c r="D47" s="24">
        <v>140000</v>
      </c>
      <c r="E47" s="22">
        <v>3284.68</v>
      </c>
      <c r="F47" s="23">
        <v>0.62873846357575303</v>
      </c>
    </row>
    <row r="48" spans="1:6" x14ac:dyDescent="0.2">
      <c r="A48" s="21" t="s">
        <v>151</v>
      </c>
      <c r="B48" s="21" t="s">
        <v>150</v>
      </c>
      <c r="C48" s="21" t="s">
        <v>152</v>
      </c>
      <c r="D48" s="24">
        <v>450000</v>
      </c>
      <c r="E48" s="22">
        <v>3096.9</v>
      </c>
      <c r="F48" s="23">
        <v>0.59279447247456396</v>
      </c>
    </row>
    <row r="49" spans="1:9" x14ac:dyDescent="0.2">
      <c r="A49" s="21" t="s">
        <v>228</v>
      </c>
      <c r="B49" s="21" t="s">
        <v>227</v>
      </c>
      <c r="C49" s="21" t="s">
        <v>105</v>
      </c>
      <c r="D49" s="24">
        <v>1250000</v>
      </c>
      <c r="E49" s="22">
        <v>3096.25</v>
      </c>
      <c r="F49" s="23">
        <v>0.59267005243933202</v>
      </c>
    </row>
    <row r="50" spans="1:9" x14ac:dyDescent="0.2">
      <c r="A50" s="21" t="s">
        <v>250</v>
      </c>
      <c r="B50" s="21" t="s">
        <v>249</v>
      </c>
      <c r="C50" s="21" t="s">
        <v>157</v>
      </c>
      <c r="D50" s="24">
        <v>90000</v>
      </c>
      <c r="E50" s="22">
        <v>2640.78</v>
      </c>
      <c r="F50" s="23">
        <v>0.50548606252103001</v>
      </c>
    </row>
    <row r="51" spans="1:9" x14ac:dyDescent="0.2">
      <c r="A51" s="21" t="s">
        <v>537</v>
      </c>
      <c r="B51" s="21" t="s">
        <v>536</v>
      </c>
      <c r="C51" s="21" t="s">
        <v>152</v>
      </c>
      <c r="D51" s="24">
        <v>888288</v>
      </c>
      <c r="E51" s="22">
        <v>1891.165152</v>
      </c>
      <c r="F51" s="23">
        <v>0.36199820744684003</v>
      </c>
    </row>
    <row r="52" spans="1:9" x14ac:dyDescent="0.2">
      <c r="A52" s="21" t="s">
        <v>297</v>
      </c>
      <c r="B52" s="21" t="s">
        <v>296</v>
      </c>
      <c r="C52" s="21" t="s">
        <v>124</v>
      </c>
      <c r="D52" s="24">
        <v>573512</v>
      </c>
      <c r="E52" s="22">
        <v>1534.1446000000001</v>
      </c>
      <c r="F52" s="23">
        <v>0.29365896181881901</v>
      </c>
    </row>
    <row r="53" spans="1:9" x14ac:dyDescent="0.2">
      <c r="A53" s="20" t="s">
        <v>26</v>
      </c>
      <c r="B53" s="20"/>
      <c r="C53" s="20"/>
      <c r="D53" s="20"/>
      <c r="E53" s="25">
        <f>SUM(E7:E52)</f>
        <v>486484.20198900008</v>
      </c>
      <c r="F53" s="26">
        <f>SUM(F7:F52)</f>
        <v>93.120587001607518</v>
      </c>
      <c r="G53" s="14"/>
      <c r="H53" s="14"/>
      <c r="I53" s="14"/>
    </row>
    <row r="54" spans="1:9" x14ac:dyDescent="0.2">
      <c r="A54" s="21"/>
      <c r="B54" s="21"/>
      <c r="C54" s="21"/>
      <c r="D54" s="21"/>
      <c r="E54" s="22"/>
      <c r="F54" s="23"/>
    </row>
    <row r="55" spans="1:9" x14ac:dyDescent="0.2">
      <c r="A55" s="20" t="s">
        <v>261</v>
      </c>
      <c r="B55" s="21"/>
      <c r="C55" s="21"/>
      <c r="D55" s="21"/>
      <c r="E55" s="22"/>
      <c r="F55" s="23"/>
    </row>
    <row r="56" spans="1:9" x14ac:dyDescent="0.2">
      <c r="A56" s="21" t="s">
        <v>264</v>
      </c>
      <c r="B56" s="21" t="s">
        <v>263</v>
      </c>
      <c r="C56" s="21" t="s">
        <v>166</v>
      </c>
      <c r="D56" s="24">
        <v>3000</v>
      </c>
      <c r="E56" s="22">
        <v>2.9999999999999997E-4</v>
      </c>
      <c r="F56" s="23">
        <v>5.7424631645312803E-8</v>
      </c>
    </row>
    <row r="57" spans="1:9" x14ac:dyDescent="0.2">
      <c r="A57" s="21"/>
      <c r="B57" s="21" t="s">
        <v>262</v>
      </c>
      <c r="C57" s="21" t="s">
        <v>171</v>
      </c>
      <c r="D57" s="24">
        <v>2900</v>
      </c>
      <c r="E57" s="22">
        <v>2.9E-4</v>
      </c>
      <c r="F57" s="23">
        <v>5.55104772571357E-8</v>
      </c>
    </row>
    <row r="58" spans="1:9" x14ac:dyDescent="0.2">
      <c r="A58" s="20" t="s">
        <v>26</v>
      </c>
      <c r="B58" s="20"/>
      <c r="C58" s="20"/>
      <c r="D58" s="20"/>
      <c r="E58" s="25">
        <f>SUM(E55:E57)</f>
        <v>5.9000000000000003E-4</v>
      </c>
      <c r="F58" s="26">
        <f>SUM(F55:F57)</f>
        <v>1.1293510890244851E-7</v>
      </c>
      <c r="G58" s="14"/>
      <c r="H58" s="14"/>
      <c r="I58" s="14"/>
    </row>
    <row r="59" spans="1:9" x14ac:dyDescent="0.2">
      <c r="A59" s="21"/>
      <c r="B59" s="21"/>
      <c r="C59" s="21"/>
      <c r="D59" s="21"/>
      <c r="E59" s="22"/>
      <c r="F59" s="23"/>
    </row>
    <row r="60" spans="1:9" x14ac:dyDescent="0.2">
      <c r="A60" s="20" t="s">
        <v>27</v>
      </c>
      <c r="B60" s="20"/>
      <c r="C60" s="20"/>
      <c r="D60" s="20"/>
      <c r="E60" s="25">
        <f>E53+E58</f>
        <v>486484.20257900009</v>
      </c>
      <c r="F60" s="26">
        <f>F53+F58</f>
        <v>93.12058711454263</v>
      </c>
      <c r="G60" s="14"/>
      <c r="H60" s="14"/>
      <c r="I60" s="14"/>
    </row>
    <row r="61" spans="1:9" x14ac:dyDescent="0.2">
      <c r="A61" s="20"/>
      <c r="B61" s="20"/>
      <c r="C61" s="20"/>
      <c r="D61" s="20"/>
      <c r="E61" s="25"/>
      <c r="F61" s="26"/>
      <c r="G61" s="14"/>
      <c r="H61" s="14"/>
      <c r="I61" s="14"/>
    </row>
    <row r="62" spans="1:9" x14ac:dyDescent="0.2">
      <c r="A62" s="20" t="s">
        <v>29</v>
      </c>
      <c r="B62" s="20"/>
      <c r="C62" s="20"/>
      <c r="D62" s="20"/>
      <c r="E62" s="25">
        <f>E64-(E53+E58)</f>
        <v>35939.69706909993</v>
      </c>
      <c r="F62" s="26">
        <f>F64-(F53+F58)</f>
        <v>6.87941288545737</v>
      </c>
      <c r="G62" s="14"/>
      <c r="H62" s="14"/>
      <c r="I62" s="14"/>
    </row>
    <row r="63" spans="1:9" x14ac:dyDescent="0.2">
      <c r="A63" s="20"/>
      <c r="B63" s="20"/>
      <c r="C63" s="20"/>
      <c r="D63" s="20"/>
      <c r="E63" s="25"/>
      <c r="F63" s="26"/>
      <c r="G63" s="14"/>
      <c r="H63" s="14"/>
      <c r="I63" s="14"/>
    </row>
    <row r="64" spans="1:9" x14ac:dyDescent="0.2">
      <c r="A64" s="27" t="s">
        <v>28</v>
      </c>
      <c r="B64" s="27"/>
      <c r="C64" s="27"/>
      <c r="D64" s="27"/>
      <c r="E64" s="28">
        <v>522423.89964810002</v>
      </c>
      <c r="F64" s="29">
        <v>100</v>
      </c>
      <c r="G64" s="14"/>
      <c r="H64" s="14"/>
      <c r="I64" s="14"/>
    </row>
    <row r="65" spans="1:6" x14ac:dyDescent="0.2">
      <c r="F65" s="15" t="s">
        <v>30</v>
      </c>
    </row>
    <row r="66" spans="1:6" x14ac:dyDescent="0.2">
      <c r="A66" s="14" t="s">
        <v>31</v>
      </c>
    </row>
    <row r="67" spans="1:6" x14ac:dyDescent="0.2">
      <c r="A67" s="14" t="s">
        <v>42</v>
      </c>
    </row>
    <row r="69" spans="1:6" x14ac:dyDescent="0.2">
      <c r="A69" s="14" t="s">
        <v>32</v>
      </c>
    </row>
    <row r="70" spans="1:6" x14ac:dyDescent="0.2">
      <c r="A70" s="14" t="s">
        <v>33</v>
      </c>
    </row>
    <row r="71" spans="1:6" x14ac:dyDescent="0.2">
      <c r="A71" s="14" t="s">
        <v>34</v>
      </c>
      <c r="B71" s="14"/>
      <c r="C71" s="30" t="s">
        <v>36</v>
      </c>
      <c r="D71" s="14" t="s">
        <v>35</v>
      </c>
    </row>
    <row r="72" spans="1:6" x14ac:dyDescent="0.2">
      <c r="A72" s="7" t="s">
        <v>70</v>
      </c>
      <c r="C72" s="31">
        <v>901.1748</v>
      </c>
      <c r="D72" s="31">
        <v>1037.1438000000001</v>
      </c>
    </row>
    <row r="73" spans="1:6" x14ac:dyDescent="0.2">
      <c r="A73" s="7" t="s">
        <v>80</v>
      </c>
      <c r="C73" s="31">
        <v>46.619500000000002</v>
      </c>
      <c r="D73" s="31">
        <v>53.653399999999998</v>
      </c>
    </row>
    <row r="74" spans="1:6" x14ac:dyDescent="0.2">
      <c r="A74" s="7" t="s">
        <v>71</v>
      </c>
      <c r="C74" s="31">
        <v>986.74620000000004</v>
      </c>
      <c r="D74" s="31">
        <v>1140.9362000000001</v>
      </c>
    </row>
    <row r="75" spans="1:6" x14ac:dyDescent="0.2">
      <c r="A75" s="7" t="s">
        <v>81</v>
      </c>
      <c r="C75" s="31">
        <v>53.273400000000002</v>
      </c>
      <c r="D75" s="31">
        <v>61.5944</v>
      </c>
    </row>
    <row r="77" spans="1:6" x14ac:dyDescent="0.2">
      <c r="A77" s="7" t="s">
        <v>37</v>
      </c>
    </row>
    <row r="79" spans="1:6" x14ac:dyDescent="0.2">
      <c r="A79" s="14" t="s">
        <v>38</v>
      </c>
      <c r="D79" s="30" t="s">
        <v>39</v>
      </c>
    </row>
    <row r="81" spans="1:4" x14ac:dyDescent="0.2">
      <c r="A81" s="14" t="s">
        <v>271</v>
      </c>
      <c r="D81" s="49">
        <v>6.3600000000000004E-2</v>
      </c>
    </row>
    <row r="83" spans="1:4" x14ac:dyDescent="0.2">
      <c r="A83" s="97" t="s">
        <v>834</v>
      </c>
      <c r="B83" s="97"/>
      <c r="C83" s="97"/>
      <c r="D83" s="30" t="s">
        <v>39</v>
      </c>
    </row>
    <row r="85" spans="1:4" x14ac:dyDescent="0.2">
      <c r="A85" s="14" t="s">
        <v>809</v>
      </c>
    </row>
    <row r="86" spans="1:4" x14ac:dyDescent="0.2">
      <c r="A86" s="50"/>
    </row>
    <row r="87" spans="1:4" x14ac:dyDescent="0.2">
      <c r="A87" s="51" t="s">
        <v>805</v>
      </c>
    </row>
    <row r="88" spans="1:4" x14ac:dyDescent="0.2">
      <c r="A88" s="52"/>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1" t="s">
        <v>818</v>
      </c>
    </row>
    <row r="102" spans="1:1" x14ac:dyDescent="0.2">
      <c r="A102" s="53"/>
    </row>
    <row r="103" spans="1:1" x14ac:dyDescent="0.2">
      <c r="A103" s="51" t="s">
        <v>806</v>
      </c>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sheetData>
  <mergeCells count="2">
    <mergeCell ref="A1:F1"/>
    <mergeCell ref="A83:C83"/>
  </mergeCells>
  <conditionalFormatting sqref="F2:F3 F218:F65536">
    <cfRule type="cellIs" dxfId="27" priority="2" stopIfTrue="1" operator="between">
      <formula>0.009</formula>
      <formula>-0.009</formula>
    </cfRule>
  </conditionalFormatting>
  <conditionalFormatting sqref="F5:F117">
    <cfRule type="cellIs" dxfId="2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5" style="7" bestFit="1" customWidth="1"/>
    <col min="2" max="2" width="47.28515625" style="7" customWidth="1"/>
    <col min="3" max="3" width="18.85546875" style="7" bestFit="1" customWidth="1"/>
    <col min="4" max="4" width="15" style="7" bestFit="1" customWidth="1"/>
    <col min="5" max="5" width="13.5703125" style="10" customWidth="1"/>
    <col min="6" max="16384" width="9.140625" style="7"/>
  </cols>
  <sheetData>
    <row r="1" spans="1:8" s="1" customFormat="1" ht="15" x14ac:dyDescent="0.2">
      <c r="A1" s="90" t="s">
        <v>23</v>
      </c>
      <c r="B1" s="91"/>
      <c r="C1" s="91"/>
      <c r="D1" s="91"/>
      <c r="E1" s="91"/>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366</v>
      </c>
      <c r="B5" s="17"/>
      <c r="C5" s="17"/>
      <c r="D5" s="18"/>
      <c r="E5" s="19"/>
    </row>
    <row r="6" spans="1:8" x14ac:dyDescent="0.2">
      <c r="A6" s="21" t="s">
        <v>785</v>
      </c>
      <c r="B6" s="21" t="s">
        <v>784</v>
      </c>
      <c r="C6" s="24">
        <v>5371173.3159999996</v>
      </c>
      <c r="D6" s="22">
        <v>288368.88209000003</v>
      </c>
      <c r="E6" s="23">
        <v>99.561040000525495</v>
      </c>
    </row>
    <row r="7" spans="1:8" x14ac:dyDescent="0.2">
      <c r="A7" s="20" t="s">
        <v>26</v>
      </c>
      <c r="B7" s="20"/>
      <c r="C7" s="20"/>
      <c r="D7" s="25">
        <f>SUM(D6:D6)</f>
        <v>288368.88209000003</v>
      </c>
      <c r="E7" s="26">
        <f>SUM(E6:E6)</f>
        <v>99.561040000525495</v>
      </c>
      <c r="F7" s="14"/>
      <c r="G7" s="14"/>
      <c r="H7" s="14"/>
    </row>
    <row r="8" spans="1:8" x14ac:dyDescent="0.2">
      <c r="A8" s="21"/>
      <c r="B8" s="21"/>
      <c r="C8" s="21"/>
      <c r="D8" s="22"/>
      <c r="E8" s="23"/>
    </row>
    <row r="9" spans="1:8" x14ac:dyDescent="0.2">
      <c r="A9" s="20" t="s">
        <v>27</v>
      </c>
      <c r="B9" s="20"/>
      <c r="C9" s="20"/>
      <c r="D9" s="25">
        <f>D7</f>
        <v>288368.88209000003</v>
      </c>
      <c r="E9" s="26">
        <f>E7</f>
        <v>99.561040000525495</v>
      </c>
      <c r="F9" s="14"/>
      <c r="G9" s="14"/>
      <c r="H9" s="14"/>
    </row>
    <row r="10" spans="1:8" x14ac:dyDescent="0.2">
      <c r="A10" s="20"/>
      <c r="B10" s="20"/>
      <c r="C10" s="20"/>
      <c r="D10" s="25"/>
      <c r="E10" s="26"/>
      <c r="F10" s="14"/>
      <c r="G10" s="14"/>
      <c r="H10" s="14"/>
    </row>
    <row r="11" spans="1:8" x14ac:dyDescent="0.2">
      <c r="A11" s="20" t="s">
        <v>29</v>
      </c>
      <c r="B11" s="20"/>
      <c r="C11" s="20"/>
      <c r="D11" s="25">
        <f>D13-(D7)</f>
        <v>1271.4050026999903</v>
      </c>
      <c r="E11" s="26">
        <f>E13-(E7)</f>
        <v>0.43895999947450548</v>
      </c>
      <c r="F11" s="14"/>
      <c r="G11" s="14"/>
      <c r="H11" s="14"/>
    </row>
    <row r="12" spans="1:8" x14ac:dyDescent="0.2">
      <c r="A12" s="20"/>
      <c r="B12" s="20"/>
      <c r="C12" s="20"/>
      <c r="D12" s="25"/>
      <c r="E12" s="26"/>
      <c r="F12" s="14"/>
      <c r="G12" s="14"/>
      <c r="H12" s="14"/>
    </row>
    <row r="13" spans="1:8" x14ac:dyDescent="0.2">
      <c r="A13" s="27" t="s">
        <v>28</v>
      </c>
      <c r="B13" s="27"/>
      <c r="C13" s="27"/>
      <c r="D13" s="28">
        <v>289640.28709270002</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70</v>
      </c>
      <c r="C18" s="31">
        <v>45.762300000000003</v>
      </c>
      <c r="D18" s="31">
        <v>48.221499999999999</v>
      </c>
    </row>
    <row r="19" spans="1:4" x14ac:dyDescent="0.2">
      <c r="A19" s="7" t="s">
        <v>80</v>
      </c>
      <c r="C19" s="31">
        <v>45.762300000000003</v>
      </c>
      <c r="D19" s="31">
        <v>48.221499999999999</v>
      </c>
    </row>
    <row r="20" spans="1:4" x14ac:dyDescent="0.2">
      <c r="A20" s="7" t="s">
        <v>71</v>
      </c>
      <c r="C20" s="31">
        <v>50.627099999999999</v>
      </c>
      <c r="D20" s="31">
        <v>53.610999999999997</v>
      </c>
    </row>
    <row r="21" spans="1:4" x14ac:dyDescent="0.2">
      <c r="A21" s="7" t="s">
        <v>81</v>
      </c>
      <c r="C21" s="31">
        <v>50.627099999999999</v>
      </c>
      <c r="D21" s="31">
        <v>53.610999999999997</v>
      </c>
    </row>
    <row r="23" spans="1:4" x14ac:dyDescent="0.2">
      <c r="A23" s="7" t="s">
        <v>37</v>
      </c>
    </row>
    <row r="25" spans="1:4" x14ac:dyDescent="0.2">
      <c r="A25" s="14" t="s">
        <v>38</v>
      </c>
      <c r="D25" s="30" t="s">
        <v>39</v>
      </c>
    </row>
    <row r="27" spans="1:4" x14ac:dyDescent="0.2">
      <c r="A27" s="14" t="s">
        <v>271</v>
      </c>
      <c r="D27" s="49">
        <v>0</v>
      </c>
    </row>
    <row r="29" spans="1:4" x14ac:dyDescent="0.2">
      <c r="A29" s="97" t="s">
        <v>834</v>
      </c>
      <c r="B29" s="97"/>
      <c r="C29" s="97"/>
      <c r="D29" s="30" t="s">
        <v>39</v>
      </c>
    </row>
    <row r="31" spans="1:4" x14ac:dyDescent="0.2">
      <c r="A31" s="14" t="s">
        <v>809</v>
      </c>
    </row>
    <row r="32" spans="1:4" x14ac:dyDescent="0.2">
      <c r="A32" s="50"/>
    </row>
    <row r="33" spans="1:1" x14ac:dyDescent="0.2">
      <c r="A33" s="51" t="s">
        <v>805</v>
      </c>
    </row>
    <row r="34" spans="1:1" x14ac:dyDescent="0.2">
      <c r="A34" s="52"/>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3"/>
    </row>
    <row r="46" spans="1:1" x14ac:dyDescent="0.2">
      <c r="A46" s="53"/>
    </row>
    <row r="47" spans="1:1" x14ac:dyDescent="0.2">
      <c r="A47" s="51" t="s">
        <v>826</v>
      </c>
    </row>
    <row r="48" spans="1:1" x14ac:dyDescent="0.2">
      <c r="A48" s="53"/>
    </row>
    <row r="49" spans="1:1" x14ac:dyDescent="0.2">
      <c r="A49" s="51" t="s">
        <v>806</v>
      </c>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sheetData>
  <mergeCells count="2">
    <mergeCell ref="A1:E1"/>
    <mergeCell ref="A29:C29"/>
  </mergeCells>
  <conditionalFormatting sqref="E5:E13">
    <cfRule type="cellIs" dxfId="25"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5" style="7" bestFit="1" customWidth="1"/>
    <col min="2" max="2" width="57.7109375" style="7" customWidth="1"/>
    <col min="3" max="3" width="18.85546875" style="7" bestFit="1" customWidth="1"/>
    <col min="4" max="4" width="15" style="7" bestFit="1" customWidth="1"/>
    <col min="5" max="5" width="18.42578125" style="10" customWidth="1"/>
    <col min="6" max="16384" width="9.140625" style="7"/>
  </cols>
  <sheetData>
    <row r="1" spans="1:8" s="1" customFormat="1" ht="15" x14ac:dyDescent="0.2">
      <c r="A1" s="90" t="s">
        <v>24</v>
      </c>
      <c r="B1" s="91"/>
      <c r="C1" s="91"/>
      <c r="D1" s="91"/>
      <c r="E1" s="91"/>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366</v>
      </c>
      <c r="B5" s="17"/>
      <c r="C5" s="17"/>
      <c r="D5" s="18"/>
      <c r="E5" s="19"/>
    </row>
    <row r="6" spans="1:8" x14ac:dyDescent="0.2">
      <c r="A6" s="21" t="s">
        <v>787</v>
      </c>
      <c r="B6" s="21" t="s">
        <v>786</v>
      </c>
      <c r="C6" s="24">
        <v>62955.8</v>
      </c>
      <c r="D6" s="22">
        <v>1541.1534369999999</v>
      </c>
      <c r="E6" s="23">
        <v>98.751026572348394</v>
      </c>
    </row>
    <row r="7" spans="1:8" x14ac:dyDescent="0.2">
      <c r="A7" s="20" t="s">
        <v>26</v>
      </c>
      <c r="B7" s="20"/>
      <c r="C7" s="20"/>
      <c r="D7" s="25">
        <f>SUM(D6:D6)</f>
        <v>1541.1534369999999</v>
      </c>
      <c r="E7" s="26">
        <f>SUM(E6:E6)</f>
        <v>98.751026572348394</v>
      </c>
      <c r="F7" s="14"/>
      <c r="G7" s="14"/>
      <c r="H7" s="14"/>
    </row>
    <row r="8" spans="1:8" x14ac:dyDescent="0.2">
      <c r="A8" s="21"/>
      <c r="B8" s="21"/>
      <c r="C8" s="21"/>
      <c r="D8" s="22"/>
      <c r="E8" s="23"/>
    </row>
    <row r="9" spans="1:8" x14ac:dyDescent="0.2">
      <c r="A9" s="20" t="s">
        <v>27</v>
      </c>
      <c r="B9" s="20"/>
      <c r="C9" s="20"/>
      <c r="D9" s="25">
        <f>D7</f>
        <v>1541.1534369999999</v>
      </c>
      <c r="E9" s="26">
        <f>E7</f>
        <v>98.751026572348394</v>
      </c>
      <c r="F9" s="14"/>
      <c r="G9" s="14"/>
      <c r="H9" s="14"/>
    </row>
    <row r="10" spans="1:8" x14ac:dyDescent="0.2">
      <c r="A10" s="20"/>
      <c r="B10" s="20"/>
      <c r="C10" s="20"/>
      <c r="D10" s="25"/>
      <c r="E10" s="26"/>
      <c r="F10" s="14"/>
      <c r="G10" s="14"/>
      <c r="H10" s="14"/>
    </row>
    <row r="11" spans="1:8" x14ac:dyDescent="0.2">
      <c r="A11" s="20" t="s">
        <v>29</v>
      </c>
      <c r="B11" s="20"/>
      <c r="C11" s="20"/>
      <c r="D11" s="25">
        <f>D13-(D7)</f>
        <v>19.492047400000047</v>
      </c>
      <c r="E11" s="26">
        <f>E13-(E7)</f>
        <v>1.248973427651606</v>
      </c>
      <c r="F11" s="14"/>
      <c r="G11" s="14"/>
      <c r="H11" s="14"/>
    </row>
    <row r="12" spans="1:8" x14ac:dyDescent="0.2">
      <c r="A12" s="20"/>
      <c r="B12" s="20"/>
      <c r="C12" s="20"/>
      <c r="D12" s="25"/>
      <c r="E12" s="26"/>
      <c r="F12" s="14"/>
      <c r="G12" s="14"/>
      <c r="H12" s="14"/>
    </row>
    <row r="13" spans="1:8" x14ac:dyDescent="0.2">
      <c r="A13" s="27" t="s">
        <v>28</v>
      </c>
      <c r="B13" s="27"/>
      <c r="C13" s="27"/>
      <c r="D13" s="28">
        <v>1560.6454844</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70</v>
      </c>
      <c r="C18" s="31">
        <v>9.8973999999999993</v>
      </c>
      <c r="D18" s="31">
        <v>8.8867999999999991</v>
      </c>
    </row>
    <row r="19" spans="1:4" x14ac:dyDescent="0.2">
      <c r="A19" s="7" t="s">
        <v>80</v>
      </c>
      <c r="C19" s="31">
        <v>9.8973999999999993</v>
      </c>
      <c r="D19" s="31">
        <v>8.8867999999999991</v>
      </c>
    </row>
    <row r="20" spans="1:4" x14ac:dyDescent="0.2">
      <c r="A20" s="7" t="s">
        <v>71</v>
      </c>
      <c r="C20" s="31">
        <v>10.942299999999999</v>
      </c>
      <c r="D20" s="31">
        <v>9.8684999999999992</v>
      </c>
    </row>
    <row r="21" spans="1:4" x14ac:dyDescent="0.2">
      <c r="A21" s="7" t="s">
        <v>81</v>
      </c>
      <c r="C21" s="31">
        <v>10.942299999999999</v>
      </c>
      <c r="D21" s="31">
        <v>9.8684999999999992</v>
      </c>
    </row>
    <row r="23" spans="1:4" x14ac:dyDescent="0.2">
      <c r="A23" s="7" t="s">
        <v>37</v>
      </c>
    </row>
    <row r="25" spans="1:4" x14ac:dyDescent="0.2">
      <c r="A25" s="14" t="s">
        <v>38</v>
      </c>
      <c r="D25" s="30" t="s">
        <v>39</v>
      </c>
    </row>
    <row r="27" spans="1:4" x14ac:dyDescent="0.2">
      <c r="A27" s="14" t="s">
        <v>271</v>
      </c>
      <c r="D27" s="49">
        <v>0</v>
      </c>
    </row>
    <row r="29" spans="1:4" x14ac:dyDescent="0.2">
      <c r="A29" s="97" t="s">
        <v>834</v>
      </c>
      <c r="B29" s="97"/>
      <c r="C29" s="97"/>
      <c r="D29" s="30" t="s">
        <v>39</v>
      </c>
    </row>
    <row r="31" spans="1:4" x14ac:dyDescent="0.2">
      <c r="A31" s="14" t="s">
        <v>809</v>
      </c>
    </row>
    <row r="32" spans="1:4" x14ac:dyDescent="0.2">
      <c r="A32" s="50"/>
    </row>
    <row r="33" spans="1:1" x14ac:dyDescent="0.2">
      <c r="A33" s="51" t="s">
        <v>805</v>
      </c>
    </row>
    <row r="34" spans="1:1" x14ac:dyDescent="0.2">
      <c r="A34" s="52"/>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3"/>
    </row>
    <row r="46" spans="1:1" x14ac:dyDescent="0.2">
      <c r="A46" s="53"/>
    </row>
    <row r="47" spans="1:1" x14ac:dyDescent="0.2">
      <c r="A47" s="51" t="s">
        <v>827</v>
      </c>
    </row>
    <row r="48" spans="1:1" x14ac:dyDescent="0.2">
      <c r="A48" s="53"/>
    </row>
    <row r="49" spans="1:1" x14ac:dyDescent="0.2">
      <c r="A49" s="51" t="s">
        <v>806</v>
      </c>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sheetData>
  <mergeCells count="2">
    <mergeCell ref="A1:E1"/>
    <mergeCell ref="A29:C29"/>
  </mergeCells>
  <conditionalFormatting sqref="E5:E13">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showGridLines="0" workbookViewId="0">
      <selection sqref="A1:E1"/>
    </sheetView>
  </sheetViews>
  <sheetFormatPr defaultColWidth="9.140625" defaultRowHeight="11.25" x14ac:dyDescent="0.2"/>
  <cols>
    <col min="1" max="1" width="35" style="7" bestFit="1" customWidth="1"/>
    <col min="2" max="2" width="61.42578125" style="7" customWidth="1"/>
    <col min="3" max="3" width="15.28515625" style="7" bestFit="1" customWidth="1"/>
    <col min="4" max="4" width="15" style="7" bestFit="1" customWidth="1"/>
    <col min="5" max="5" width="13.5703125" style="10" customWidth="1"/>
    <col min="6" max="16384" width="9.140625" style="7"/>
  </cols>
  <sheetData>
    <row r="1" spans="1:8" s="1" customFormat="1" ht="15" customHeight="1" x14ac:dyDescent="0.2">
      <c r="A1" s="90" t="s">
        <v>1203</v>
      </c>
      <c r="B1" s="91"/>
      <c r="C1" s="91"/>
      <c r="D1" s="91"/>
      <c r="E1" s="91"/>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59</v>
      </c>
      <c r="B5" s="17"/>
      <c r="C5" s="17"/>
      <c r="D5" s="18"/>
      <c r="E5" s="19"/>
    </row>
    <row r="6" spans="1:8" x14ac:dyDescent="0.2">
      <c r="A6" s="21" t="s">
        <v>789</v>
      </c>
      <c r="B6" s="60" t="s">
        <v>788</v>
      </c>
      <c r="C6" s="24">
        <v>228317.78200000001</v>
      </c>
      <c r="D6" s="22">
        <v>1864.5105900000001</v>
      </c>
      <c r="E6" s="23">
        <v>38.8903289025289</v>
      </c>
    </row>
    <row r="7" spans="1:8" x14ac:dyDescent="0.2">
      <c r="A7" s="21" t="s">
        <v>791</v>
      </c>
      <c r="B7" s="60" t="s">
        <v>790</v>
      </c>
      <c r="C7" s="24">
        <v>2469120</v>
      </c>
      <c r="D7" s="22">
        <v>1285.4238720000001</v>
      </c>
      <c r="E7" s="23">
        <v>26.811624149178002</v>
      </c>
    </row>
    <row r="8" spans="1:8" x14ac:dyDescent="0.2">
      <c r="A8" s="21" t="s">
        <v>792</v>
      </c>
      <c r="B8" s="60" t="s">
        <v>842</v>
      </c>
      <c r="C8" s="24">
        <v>1309070.5589999999</v>
      </c>
      <c r="D8" s="22">
        <v>744.65300590000004</v>
      </c>
      <c r="E8" s="23">
        <v>15.5321189769739</v>
      </c>
    </row>
    <row r="9" spans="1:8" x14ac:dyDescent="0.2">
      <c r="A9" s="21" t="s">
        <v>793</v>
      </c>
      <c r="B9" s="60" t="s">
        <v>841</v>
      </c>
      <c r="C9" s="24">
        <v>2507935.2609999999</v>
      </c>
      <c r="D9" s="22">
        <v>743.87115400000005</v>
      </c>
      <c r="E9" s="23">
        <v>15.515810956141401</v>
      </c>
    </row>
    <row r="10" spans="1:8" ht="22.5" x14ac:dyDescent="0.2">
      <c r="A10" s="21" t="s">
        <v>795</v>
      </c>
      <c r="B10" s="60" t="s">
        <v>794</v>
      </c>
      <c r="C10" s="24">
        <v>48.798999999999999</v>
      </c>
      <c r="D10" s="22">
        <v>1.2611296000000001</v>
      </c>
      <c r="E10" s="23">
        <v>2.63048894416388E-2</v>
      </c>
    </row>
    <row r="11" spans="1:8" x14ac:dyDescent="0.2">
      <c r="A11" s="21" t="s">
        <v>797</v>
      </c>
      <c r="B11" s="60" t="s">
        <v>796</v>
      </c>
      <c r="C11" s="24">
        <v>13.571999999999999</v>
      </c>
      <c r="D11" s="22">
        <v>0.47757480000000002</v>
      </c>
      <c r="E11" s="23">
        <v>9.9613491857718194E-3</v>
      </c>
    </row>
    <row r="12" spans="1:8" ht="22.5" x14ac:dyDescent="0.2">
      <c r="A12" s="21" t="s">
        <v>799</v>
      </c>
      <c r="B12" s="60" t="s">
        <v>798</v>
      </c>
      <c r="C12" s="24">
        <v>23973.544999999998</v>
      </c>
      <c r="D12" s="22">
        <v>0</v>
      </c>
      <c r="E12" s="22">
        <v>0</v>
      </c>
    </row>
    <row r="13" spans="1:8" x14ac:dyDescent="0.2">
      <c r="A13" s="20" t="s">
        <v>26</v>
      </c>
      <c r="B13" s="20"/>
      <c r="C13" s="20"/>
      <c r="D13" s="25">
        <f>SUM(D6:D12)</f>
        <v>4640.1973263</v>
      </c>
      <c r="E13" s="26">
        <f>SUM(E6:E12)</f>
        <v>96.786149223449627</v>
      </c>
      <c r="F13" s="14"/>
      <c r="G13" s="14"/>
      <c r="H13" s="14"/>
    </row>
    <row r="14" spans="1:8" x14ac:dyDescent="0.2">
      <c r="A14" s="21"/>
      <c r="B14" s="21"/>
      <c r="C14" s="21"/>
      <c r="D14" s="22"/>
      <c r="E14" s="23"/>
    </row>
    <row r="15" spans="1:8" x14ac:dyDescent="0.2">
      <c r="A15" s="20" t="s">
        <v>27</v>
      </c>
      <c r="B15" s="20"/>
      <c r="C15" s="20"/>
      <c r="D15" s="25">
        <f>D13</f>
        <v>4640.1973263</v>
      </c>
      <c r="E15" s="26">
        <f>E13</f>
        <v>96.786149223449627</v>
      </c>
      <c r="F15" s="14"/>
      <c r="G15" s="14"/>
      <c r="H15" s="14"/>
    </row>
    <row r="16" spans="1:8" x14ac:dyDescent="0.2">
      <c r="A16" s="20"/>
      <c r="B16" s="20"/>
      <c r="C16" s="20"/>
      <c r="D16" s="25"/>
      <c r="E16" s="26"/>
      <c r="F16" s="14"/>
      <c r="G16" s="14"/>
      <c r="H16" s="14"/>
    </row>
    <row r="17" spans="1:8" x14ac:dyDescent="0.2">
      <c r="A17" s="20" t="s">
        <v>29</v>
      </c>
      <c r="B17" s="20"/>
      <c r="C17" s="20"/>
      <c r="D17" s="25">
        <f>D19-(D13)</f>
        <v>154.08094960000017</v>
      </c>
      <c r="E17" s="26">
        <f>E19-(E13)</f>
        <v>3.2138507765503732</v>
      </c>
      <c r="F17" s="14"/>
      <c r="G17" s="14"/>
      <c r="H17" s="14"/>
    </row>
    <row r="18" spans="1:8" x14ac:dyDescent="0.2">
      <c r="A18" s="20"/>
      <c r="B18" s="20"/>
      <c r="C18" s="20"/>
      <c r="D18" s="25"/>
      <c r="E18" s="26"/>
      <c r="F18" s="14"/>
      <c r="G18" s="14"/>
      <c r="H18" s="14"/>
    </row>
    <row r="19" spans="1:8" x14ac:dyDescent="0.2">
      <c r="A19" s="27" t="s">
        <v>28</v>
      </c>
      <c r="B19" s="27"/>
      <c r="C19" s="27"/>
      <c r="D19" s="28">
        <v>4794.2782759000002</v>
      </c>
      <c r="E19" s="29">
        <v>100</v>
      </c>
      <c r="F19" s="14"/>
      <c r="G19" s="14"/>
      <c r="H19" s="14"/>
    </row>
    <row r="20" spans="1:8" x14ac:dyDescent="0.2">
      <c r="D20" s="10"/>
      <c r="E20" s="15"/>
    </row>
    <row r="21" spans="1:8" x14ac:dyDescent="0.2">
      <c r="A21" s="14" t="s">
        <v>42</v>
      </c>
    </row>
    <row r="22" spans="1:8" ht="27" customHeight="1" x14ac:dyDescent="0.25">
      <c r="A22" s="94" t="s">
        <v>843</v>
      </c>
      <c r="B22" s="95"/>
      <c r="C22" s="95"/>
      <c r="D22" s="95"/>
      <c r="E22" s="95"/>
    </row>
    <row r="23" spans="1:8" ht="15" x14ac:dyDescent="0.25">
      <c r="A23" s="58"/>
      <c r="B23" s="59"/>
      <c r="C23" s="59"/>
      <c r="D23" s="59"/>
      <c r="E23" s="59"/>
    </row>
    <row r="24" spans="1:8" x14ac:dyDescent="0.2">
      <c r="A24" s="14" t="s">
        <v>32</v>
      </c>
    </row>
    <row r="25" spans="1:8" x14ac:dyDescent="0.2">
      <c r="A25" s="14" t="s">
        <v>33</v>
      </c>
    </row>
    <row r="26" spans="1:8" x14ac:dyDescent="0.2">
      <c r="A26" s="14" t="s">
        <v>34</v>
      </c>
      <c r="B26" s="14"/>
      <c r="C26" s="30" t="s">
        <v>36</v>
      </c>
      <c r="D26" s="14" t="s">
        <v>35</v>
      </c>
    </row>
    <row r="27" spans="1:8" x14ac:dyDescent="0.2">
      <c r="A27" s="7" t="s">
        <v>70</v>
      </c>
      <c r="C27" s="31">
        <v>15.151300000000001</v>
      </c>
      <c r="D27" s="31">
        <v>15.937200000000001</v>
      </c>
    </row>
    <row r="28" spans="1:8" x14ac:dyDescent="0.2">
      <c r="A28" s="7" t="s">
        <v>80</v>
      </c>
      <c r="C28" s="31">
        <v>15.151300000000001</v>
      </c>
      <c r="D28" s="31">
        <v>15.937200000000001</v>
      </c>
    </row>
    <row r="29" spans="1:8" x14ac:dyDescent="0.2">
      <c r="A29" s="7" t="s">
        <v>71</v>
      </c>
      <c r="C29" s="31">
        <v>16.734000000000002</v>
      </c>
      <c r="D29" s="31">
        <v>17.685400000000001</v>
      </c>
    </row>
    <row r="30" spans="1:8" x14ac:dyDescent="0.2">
      <c r="A30" s="7" t="s">
        <v>81</v>
      </c>
      <c r="C30" s="31">
        <v>16.734000000000002</v>
      </c>
      <c r="D30" s="31">
        <v>17.685400000000001</v>
      </c>
    </row>
    <row r="32" spans="1:8" x14ac:dyDescent="0.2">
      <c r="A32" s="7" t="s">
        <v>37</v>
      </c>
    </row>
    <row r="34" spans="1:4" x14ac:dyDescent="0.2">
      <c r="A34" s="14" t="s">
        <v>38</v>
      </c>
      <c r="D34" s="30" t="s">
        <v>39</v>
      </c>
    </row>
    <row r="36" spans="1:4" x14ac:dyDescent="0.2">
      <c r="A36" s="14" t="s">
        <v>271</v>
      </c>
      <c r="D36" s="49">
        <v>0.35730000000000001</v>
      </c>
    </row>
    <row r="38" spans="1:4" x14ac:dyDescent="0.2">
      <c r="A38" s="14" t="s">
        <v>834</v>
      </c>
      <c r="D38" s="30" t="s">
        <v>39</v>
      </c>
    </row>
    <row r="40" spans="1:4" x14ac:dyDescent="0.2">
      <c r="A40" s="14" t="s">
        <v>809</v>
      </c>
    </row>
    <row r="41" spans="1:4" x14ac:dyDescent="0.2">
      <c r="A41" s="14"/>
    </row>
    <row r="42" spans="1:4" x14ac:dyDescent="0.2">
      <c r="A42" s="51" t="s">
        <v>805</v>
      </c>
    </row>
    <row r="43" spans="1:4" x14ac:dyDescent="0.2">
      <c r="A43" s="52"/>
    </row>
    <row r="44" spans="1:4" x14ac:dyDescent="0.2">
      <c r="A44" s="53"/>
    </row>
    <row r="45" spans="1:4" x14ac:dyDescent="0.2">
      <c r="A45" s="53"/>
    </row>
    <row r="46" spans="1:4" x14ac:dyDescent="0.2">
      <c r="A46" s="53"/>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98" t="s">
        <v>828</v>
      </c>
      <c r="B56" s="98"/>
      <c r="C56" s="98"/>
      <c r="D56" s="98"/>
      <c r="E56" s="98"/>
    </row>
    <row r="57" spans="1:5" x14ac:dyDescent="0.2">
      <c r="A57" s="53"/>
    </row>
    <row r="58" spans="1:5" x14ac:dyDescent="0.2">
      <c r="A58" s="51" t="s">
        <v>806</v>
      </c>
    </row>
    <row r="59" spans="1:5" x14ac:dyDescent="0.2">
      <c r="A59" s="53"/>
    </row>
    <row r="60" spans="1:5" x14ac:dyDescent="0.2">
      <c r="A60" s="53"/>
    </row>
    <row r="61" spans="1:5" x14ac:dyDescent="0.2">
      <c r="A61" s="53"/>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2" spans="1:1" x14ac:dyDescent="0.2">
      <c r="A72" s="14" t="s">
        <v>829</v>
      </c>
    </row>
  </sheetData>
  <mergeCells count="3">
    <mergeCell ref="A1:E1"/>
    <mergeCell ref="A56:E56"/>
    <mergeCell ref="A22:E22"/>
  </mergeCells>
  <conditionalFormatting sqref="E5:E11 E13:E20">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6"/>
  <sheetViews>
    <sheetView workbookViewId="0">
      <selection sqref="A1:G1"/>
    </sheetView>
  </sheetViews>
  <sheetFormatPr defaultColWidth="9.140625" defaultRowHeight="11.25" x14ac:dyDescent="0.2"/>
  <cols>
    <col min="1" max="1" width="35" style="7" bestFit="1" customWidth="1"/>
    <col min="2" max="2" width="49"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customHeight="1" x14ac:dyDescent="0.2">
      <c r="A1" s="90" t="s">
        <v>945</v>
      </c>
      <c r="B1" s="91"/>
      <c r="C1" s="91"/>
      <c r="D1" s="91"/>
      <c r="E1" s="91"/>
      <c r="F1" s="91"/>
      <c r="G1" s="91"/>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846</v>
      </c>
      <c r="D4" s="13" t="s">
        <v>1</v>
      </c>
      <c r="E4" s="55" t="s">
        <v>6</v>
      </c>
      <c r="F4" s="12" t="s">
        <v>3</v>
      </c>
      <c r="G4" s="12" t="s">
        <v>5</v>
      </c>
    </row>
    <row r="5" spans="1:7" x14ac:dyDescent="0.2">
      <c r="A5" s="16" t="s">
        <v>43</v>
      </c>
      <c r="B5" s="17"/>
      <c r="C5" s="17"/>
      <c r="D5" s="17"/>
      <c r="E5" s="18"/>
      <c r="F5" s="19"/>
      <c r="G5" s="18"/>
    </row>
    <row r="6" spans="1:7" x14ac:dyDescent="0.2">
      <c r="A6" s="20" t="s">
        <v>44</v>
      </c>
      <c r="B6" s="21"/>
      <c r="C6" s="21"/>
      <c r="D6" s="21"/>
      <c r="E6" s="22"/>
      <c r="F6" s="23"/>
      <c r="G6" s="22"/>
    </row>
    <row r="7" spans="1:7" x14ac:dyDescent="0.2">
      <c r="A7" s="21" t="s">
        <v>878</v>
      </c>
      <c r="B7" s="21" t="s">
        <v>879</v>
      </c>
      <c r="C7" s="21" t="s">
        <v>45</v>
      </c>
      <c r="D7" s="24">
        <v>2000</v>
      </c>
      <c r="E7" s="22">
        <v>9847.0499999999993</v>
      </c>
      <c r="F7" s="23">
        <v>6.5607772998323002</v>
      </c>
      <c r="G7" s="22">
        <v>7.2686999999999999</v>
      </c>
    </row>
    <row r="8" spans="1:7" x14ac:dyDescent="0.2">
      <c r="A8" s="21" t="s">
        <v>47</v>
      </c>
      <c r="B8" s="21" t="s">
        <v>46</v>
      </c>
      <c r="C8" s="21" t="s">
        <v>45</v>
      </c>
      <c r="D8" s="24">
        <v>2000</v>
      </c>
      <c r="E8" s="22">
        <v>9738.85</v>
      </c>
      <c r="F8" s="23">
        <v>6.4886870693732499</v>
      </c>
      <c r="G8" s="22">
        <v>7.2500999999999998</v>
      </c>
    </row>
    <row r="9" spans="1:7" x14ac:dyDescent="0.2">
      <c r="A9" s="21" t="s">
        <v>946</v>
      </c>
      <c r="B9" s="21" t="s">
        <v>947</v>
      </c>
      <c r="C9" s="21" t="s">
        <v>48</v>
      </c>
      <c r="D9" s="24">
        <v>1000</v>
      </c>
      <c r="E9" s="22">
        <v>4966.3100000000004</v>
      </c>
      <c r="F9" s="23">
        <v>3.3088949392894502</v>
      </c>
      <c r="G9" s="22">
        <v>7.0743999999999998</v>
      </c>
    </row>
    <row r="10" spans="1:7" x14ac:dyDescent="0.2">
      <c r="A10" s="21" t="s">
        <v>866</v>
      </c>
      <c r="B10" s="21" t="s">
        <v>867</v>
      </c>
      <c r="C10" s="21" t="s">
        <v>48</v>
      </c>
      <c r="D10" s="24">
        <v>1000</v>
      </c>
      <c r="E10" s="22">
        <v>4957.33</v>
      </c>
      <c r="F10" s="23">
        <v>3.3029118499223298</v>
      </c>
      <c r="G10" s="22">
        <v>7.1402999999999999</v>
      </c>
    </row>
    <row r="11" spans="1:7" x14ac:dyDescent="0.2">
      <c r="A11" s="21" t="s">
        <v>948</v>
      </c>
      <c r="B11" s="21" t="s">
        <v>949</v>
      </c>
      <c r="C11" s="21" t="s">
        <v>45</v>
      </c>
      <c r="D11" s="24">
        <v>1000</v>
      </c>
      <c r="E11" s="22">
        <v>4904.08</v>
      </c>
      <c r="F11" s="23">
        <v>3.26743306275094</v>
      </c>
      <c r="G11" s="22">
        <v>7.3598999999999997</v>
      </c>
    </row>
    <row r="12" spans="1:7" x14ac:dyDescent="0.2">
      <c r="A12" s="21" t="s">
        <v>50</v>
      </c>
      <c r="B12" s="21" t="s">
        <v>49</v>
      </c>
      <c r="C12" s="21" t="s">
        <v>48</v>
      </c>
      <c r="D12" s="24">
        <v>1000</v>
      </c>
      <c r="E12" s="22">
        <v>4903.5</v>
      </c>
      <c r="F12" s="23">
        <v>3.2670466271348002</v>
      </c>
      <c r="G12" s="22">
        <v>7.3299000000000003</v>
      </c>
    </row>
    <row r="13" spans="1:7" x14ac:dyDescent="0.2">
      <c r="A13" s="21" t="s">
        <v>52</v>
      </c>
      <c r="B13" s="21" t="s">
        <v>51</v>
      </c>
      <c r="C13" s="21" t="s">
        <v>53</v>
      </c>
      <c r="D13" s="24">
        <v>1000</v>
      </c>
      <c r="E13" s="22">
        <v>4894.5150000000003</v>
      </c>
      <c r="F13" s="23">
        <v>3.2610602064261598</v>
      </c>
      <c r="G13" s="22">
        <v>7.3517000000000001</v>
      </c>
    </row>
    <row r="14" spans="1:7" x14ac:dyDescent="0.2">
      <c r="A14" s="21" t="s">
        <v>950</v>
      </c>
      <c r="B14" s="21" t="s">
        <v>951</v>
      </c>
      <c r="C14" s="21" t="s">
        <v>48</v>
      </c>
      <c r="D14" s="24">
        <v>1000</v>
      </c>
      <c r="E14" s="22">
        <v>4882.6549999999997</v>
      </c>
      <c r="F14" s="23">
        <v>3.2531582643444201</v>
      </c>
      <c r="G14" s="22">
        <v>7.31</v>
      </c>
    </row>
    <row r="15" spans="1:7" x14ac:dyDescent="0.2">
      <c r="A15" s="21" t="s">
        <v>952</v>
      </c>
      <c r="B15" s="21" t="s">
        <v>953</v>
      </c>
      <c r="C15" s="21" t="s">
        <v>48</v>
      </c>
      <c r="D15" s="24">
        <v>1000</v>
      </c>
      <c r="E15" s="22">
        <v>4877.07</v>
      </c>
      <c r="F15" s="23">
        <v>3.2494371558683199</v>
      </c>
      <c r="G15" s="22">
        <v>7.3601000000000001</v>
      </c>
    </row>
    <row r="16" spans="1:7" x14ac:dyDescent="0.2">
      <c r="A16" s="21" t="s">
        <v>954</v>
      </c>
      <c r="B16" s="21" t="s">
        <v>955</v>
      </c>
      <c r="C16" s="21" t="s">
        <v>45</v>
      </c>
      <c r="D16" s="24">
        <v>1000</v>
      </c>
      <c r="E16" s="22">
        <v>4869.7550000000001</v>
      </c>
      <c r="F16" s="23">
        <v>3.2445634032268398</v>
      </c>
      <c r="G16" s="22">
        <v>7.3400999999999996</v>
      </c>
    </row>
    <row r="17" spans="1:9" x14ac:dyDescent="0.2">
      <c r="A17" s="21" t="s">
        <v>956</v>
      </c>
      <c r="B17" s="21" t="s">
        <v>957</v>
      </c>
      <c r="C17" s="21" t="s">
        <v>53</v>
      </c>
      <c r="D17" s="24">
        <v>1000</v>
      </c>
      <c r="E17" s="22">
        <v>4866.8850000000002</v>
      </c>
      <c r="F17" s="23">
        <v>3.2426512131952601</v>
      </c>
      <c r="G17" s="22">
        <v>7.4500999999999999</v>
      </c>
    </row>
    <row r="18" spans="1:9" x14ac:dyDescent="0.2">
      <c r="A18" s="21" t="s">
        <v>958</v>
      </c>
      <c r="B18" s="21" t="s">
        <v>959</v>
      </c>
      <c r="C18" s="21" t="s">
        <v>53</v>
      </c>
      <c r="D18" s="24">
        <v>1000</v>
      </c>
      <c r="E18" s="22">
        <v>4862.7250000000004</v>
      </c>
      <c r="F18" s="23">
        <v>3.2398795370519098</v>
      </c>
      <c r="G18" s="22">
        <v>7.36</v>
      </c>
    </row>
    <row r="19" spans="1:9" x14ac:dyDescent="0.2">
      <c r="A19" s="21" t="s">
        <v>960</v>
      </c>
      <c r="B19" s="21" t="s">
        <v>961</v>
      </c>
      <c r="C19" s="21" t="s">
        <v>54</v>
      </c>
      <c r="D19" s="24">
        <v>1000</v>
      </c>
      <c r="E19" s="22">
        <v>4857.5749999999998</v>
      </c>
      <c r="F19" s="23">
        <v>3.2364482552879199</v>
      </c>
      <c r="G19" s="22">
        <v>7.33</v>
      </c>
    </row>
    <row r="20" spans="1:9" x14ac:dyDescent="0.2">
      <c r="A20" s="21" t="s">
        <v>962</v>
      </c>
      <c r="B20" s="21" t="s">
        <v>963</v>
      </c>
      <c r="C20" s="21" t="s">
        <v>48</v>
      </c>
      <c r="D20" s="24">
        <v>500</v>
      </c>
      <c r="E20" s="22">
        <v>2437.645</v>
      </c>
      <c r="F20" s="23">
        <v>1.6241255991438801</v>
      </c>
      <c r="G20" s="22">
        <v>7.3517000000000001</v>
      </c>
    </row>
    <row r="21" spans="1:9" x14ac:dyDescent="0.2">
      <c r="A21" s="20" t="s">
        <v>26</v>
      </c>
      <c r="B21" s="20"/>
      <c r="C21" s="20"/>
      <c r="D21" s="20"/>
      <c r="E21" s="25">
        <f>SUM(E6:E20)</f>
        <v>75865.945000000007</v>
      </c>
      <c r="F21" s="26">
        <f>SUM(F6:F20)</f>
        <v>50.547074482847776</v>
      </c>
      <c r="G21" s="25"/>
      <c r="H21" s="14"/>
      <c r="I21" s="14"/>
    </row>
    <row r="22" spans="1:9" x14ac:dyDescent="0.2">
      <c r="A22" s="21"/>
      <c r="B22" s="21"/>
      <c r="C22" s="21"/>
      <c r="D22" s="21"/>
      <c r="E22" s="22"/>
      <c r="F22" s="23"/>
      <c r="G22" s="22"/>
    </row>
    <row r="23" spans="1:9" x14ac:dyDescent="0.2">
      <c r="A23" s="20" t="s">
        <v>55</v>
      </c>
      <c r="B23" s="21"/>
      <c r="C23" s="21"/>
      <c r="D23" s="21"/>
      <c r="E23" s="22"/>
      <c r="F23" s="23"/>
      <c r="G23" s="22"/>
    </row>
    <row r="24" spans="1:9" x14ac:dyDescent="0.2">
      <c r="A24" s="21" t="s">
        <v>964</v>
      </c>
      <c r="B24" s="21" t="s">
        <v>965</v>
      </c>
      <c r="C24" s="21" t="s">
        <v>45</v>
      </c>
      <c r="D24" s="24">
        <v>1000</v>
      </c>
      <c r="E24" s="22">
        <v>4875.7749999999996</v>
      </c>
      <c r="F24" s="23">
        <v>3.2485743384150401</v>
      </c>
      <c r="G24" s="22">
        <v>7.8148</v>
      </c>
    </row>
    <row r="25" spans="1:9" x14ac:dyDescent="0.2">
      <c r="A25" s="21" t="s">
        <v>966</v>
      </c>
      <c r="B25" s="21" t="s">
        <v>967</v>
      </c>
      <c r="C25" s="21" t="s">
        <v>54</v>
      </c>
      <c r="D25" s="24">
        <v>1000</v>
      </c>
      <c r="E25" s="22">
        <v>4867.5600000000004</v>
      </c>
      <c r="F25" s="23">
        <v>3.2431009443002501</v>
      </c>
      <c r="G25" s="22">
        <v>7.82</v>
      </c>
    </row>
    <row r="26" spans="1:9" x14ac:dyDescent="0.2">
      <c r="A26" s="21" t="s">
        <v>968</v>
      </c>
      <c r="B26" s="21" t="s">
        <v>969</v>
      </c>
      <c r="C26" s="21" t="s">
        <v>54</v>
      </c>
      <c r="D26" s="24">
        <v>1000</v>
      </c>
      <c r="E26" s="22">
        <v>4860.585</v>
      </c>
      <c r="F26" s="23">
        <v>3.2384537228820198</v>
      </c>
      <c r="G26" s="22">
        <v>7.7549999999999999</v>
      </c>
    </row>
    <row r="27" spans="1:9" x14ac:dyDescent="0.2">
      <c r="A27" s="21" t="s">
        <v>57</v>
      </c>
      <c r="B27" s="21" t="s">
        <v>56</v>
      </c>
      <c r="C27" s="21" t="s">
        <v>48</v>
      </c>
      <c r="D27" s="24">
        <v>1000</v>
      </c>
      <c r="E27" s="22">
        <v>4855.88</v>
      </c>
      <c r="F27" s="23">
        <v>3.23531893051317</v>
      </c>
      <c r="G27" s="22">
        <v>7.85</v>
      </c>
    </row>
    <row r="28" spans="1:9" x14ac:dyDescent="0.2">
      <c r="A28" s="21" t="s">
        <v>970</v>
      </c>
      <c r="B28" s="21" t="s">
        <v>971</v>
      </c>
      <c r="C28" s="21" t="s">
        <v>45</v>
      </c>
      <c r="D28" s="24">
        <v>900</v>
      </c>
      <c r="E28" s="22">
        <v>4459.7610000000004</v>
      </c>
      <c r="F28" s="23">
        <v>2.9713973963245301</v>
      </c>
      <c r="G28" s="22">
        <v>7.4851000000000001</v>
      </c>
    </row>
    <row r="29" spans="1:9" x14ac:dyDescent="0.2">
      <c r="A29" s="21" t="s">
        <v>972</v>
      </c>
      <c r="B29" s="21" t="s">
        <v>973</v>
      </c>
      <c r="C29" s="21" t="s">
        <v>48</v>
      </c>
      <c r="D29" s="24">
        <v>600</v>
      </c>
      <c r="E29" s="22">
        <v>2874.942</v>
      </c>
      <c r="F29" s="23">
        <v>1.91548272954179</v>
      </c>
      <c r="G29" s="22">
        <v>7.86</v>
      </c>
    </row>
    <row r="30" spans="1:9" x14ac:dyDescent="0.2">
      <c r="A30" s="21" t="s">
        <v>882</v>
      </c>
      <c r="B30" s="21" t="s">
        <v>883</v>
      </c>
      <c r="C30" s="21" t="s">
        <v>53</v>
      </c>
      <c r="D30" s="24">
        <v>500</v>
      </c>
      <c r="E30" s="22">
        <v>2485.2824999999998</v>
      </c>
      <c r="F30" s="23">
        <v>1.65586495546082</v>
      </c>
      <c r="G30" s="22">
        <v>7.2049000000000003</v>
      </c>
    </row>
    <row r="31" spans="1:9" x14ac:dyDescent="0.2">
      <c r="A31" s="21" t="s">
        <v>974</v>
      </c>
      <c r="B31" s="21" t="s">
        <v>975</v>
      </c>
      <c r="C31" s="21" t="s">
        <v>53</v>
      </c>
      <c r="D31" s="24">
        <v>500</v>
      </c>
      <c r="E31" s="22">
        <v>2458.9875000000002</v>
      </c>
      <c r="F31" s="23">
        <v>1.63834543041534</v>
      </c>
      <c r="G31" s="22">
        <v>7.8049999999999997</v>
      </c>
    </row>
    <row r="32" spans="1:9" x14ac:dyDescent="0.2">
      <c r="A32" s="20" t="s">
        <v>26</v>
      </c>
      <c r="B32" s="20"/>
      <c r="C32" s="20"/>
      <c r="D32" s="20"/>
      <c r="E32" s="25">
        <f>SUM(E23:E31)</f>
        <v>31738.773000000001</v>
      </c>
      <c r="F32" s="26">
        <f>SUM(F23:F31)</f>
        <v>21.146538447852961</v>
      </c>
      <c r="G32" s="25"/>
      <c r="H32" s="14"/>
      <c r="I32" s="14"/>
    </row>
    <row r="33" spans="1:9" x14ac:dyDescent="0.2">
      <c r="A33" s="21"/>
      <c r="B33" s="21"/>
      <c r="C33" s="21"/>
      <c r="D33" s="21"/>
      <c r="E33" s="22"/>
      <c r="F33" s="23"/>
      <c r="G33" s="22"/>
    </row>
    <row r="34" spans="1:9" x14ac:dyDescent="0.2">
      <c r="A34" s="20" t="s">
        <v>58</v>
      </c>
      <c r="B34" s="21"/>
      <c r="C34" s="21"/>
      <c r="D34" s="21"/>
      <c r="E34" s="22"/>
      <c r="F34" s="23"/>
      <c r="G34" s="22"/>
    </row>
    <row r="35" spans="1:9" x14ac:dyDescent="0.2">
      <c r="A35" s="21" t="s">
        <v>976</v>
      </c>
      <c r="B35" s="21" t="s">
        <v>977</v>
      </c>
      <c r="C35" s="21" t="s">
        <v>65</v>
      </c>
      <c r="D35" s="24">
        <v>20000000</v>
      </c>
      <c r="E35" s="22">
        <v>19683.259999999998</v>
      </c>
      <c r="F35" s="23">
        <v>13.1143322512526</v>
      </c>
      <c r="G35" s="22">
        <v>6.91</v>
      </c>
    </row>
    <row r="36" spans="1:9" x14ac:dyDescent="0.2">
      <c r="A36" s="21" t="s">
        <v>978</v>
      </c>
      <c r="B36" s="21" t="s">
        <v>979</v>
      </c>
      <c r="C36" s="21" t="s">
        <v>65</v>
      </c>
      <c r="D36" s="24">
        <v>10000000</v>
      </c>
      <c r="E36" s="22">
        <v>9720.89</v>
      </c>
      <c r="F36" s="23">
        <v>6.4767208906390099</v>
      </c>
      <c r="G36" s="22">
        <v>7.0335999999999999</v>
      </c>
    </row>
    <row r="37" spans="1:9" x14ac:dyDescent="0.2">
      <c r="A37" s="21" t="s">
        <v>980</v>
      </c>
      <c r="B37" s="21" t="s">
        <v>981</v>
      </c>
      <c r="C37" s="21" t="s">
        <v>65</v>
      </c>
      <c r="D37" s="24">
        <v>8000000</v>
      </c>
      <c r="E37" s="22">
        <v>7830.3040000000001</v>
      </c>
      <c r="F37" s="23">
        <v>5.2170833634424598</v>
      </c>
      <c r="G37" s="22">
        <v>7.0002000000000004</v>
      </c>
    </row>
    <row r="38" spans="1:9" x14ac:dyDescent="0.2">
      <c r="A38" s="20" t="s">
        <v>26</v>
      </c>
      <c r="B38" s="20"/>
      <c r="C38" s="20"/>
      <c r="D38" s="20"/>
      <c r="E38" s="25">
        <f>SUM(E34:E37)</f>
        <v>37234.453999999998</v>
      </c>
      <c r="F38" s="26">
        <f>SUM(F34:F37)</f>
        <v>24.808136505334069</v>
      </c>
      <c r="G38" s="25"/>
      <c r="H38" s="14"/>
      <c r="I38" s="14"/>
    </row>
    <row r="39" spans="1:9" x14ac:dyDescent="0.2">
      <c r="A39" s="21"/>
      <c r="B39" s="21"/>
      <c r="C39" s="21"/>
      <c r="D39" s="21"/>
      <c r="E39" s="22"/>
      <c r="F39" s="23"/>
      <c r="G39" s="22"/>
    </row>
    <row r="40" spans="1:9" x14ac:dyDescent="0.2">
      <c r="A40" s="20" t="s">
        <v>910</v>
      </c>
      <c r="B40" s="21"/>
      <c r="C40" s="21"/>
      <c r="D40" s="21"/>
      <c r="E40" s="22"/>
      <c r="F40" s="23"/>
      <c r="G40" s="22"/>
    </row>
    <row r="41" spans="1:9" x14ac:dyDescent="0.2">
      <c r="A41" s="21" t="s">
        <v>911</v>
      </c>
      <c r="B41" s="21" t="s">
        <v>912</v>
      </c>
      <c r="C41" s="21" t="s">
        <v>913</v>
      </c>
      <c r="D41" s="24">
        <v>2563.172</v>
      </c>
      <c r="E41" s="22">
        <v>256.44972109999998</v>
      </c>
      <c r="F41" s="23">
        <v>0.170864320658594</v>
      </c>
      <c r="G41" s="22">
        <v>7.1099999999999994</v>
      </c>
    </row>
    <row r="42" spans="1:9" x14ac:dyDescent="0.2">
      <c r="A42" s="20" t="s">
        <v>26</v>
      </c>
      <c r="B42" s="20"/>
      <c r="C42" s="20"/>
      <c r="D42" s="20"/>
      <c r="E42" s="25">
        <f>SUM(E41:E41)</f>
        <v>256.44972109999998</v>
      </c>
      <c r="F42" s="26">
        <f>SUM(F41:F41)</f>
        <v>0.170864320658594</v>
      </c>
      <c r="G42" s="25"/>
      <c r="H42" s="14"/>
      <c r="I42" s="14"/>
    </row>
    <row r="43" spans="1:9" x14ac:dyDescent="0.2">
      <c r="A43" s="21"/>
      <c r="B43" s="21"/>
      <c r="C43" s="21"/>
      <c r="D43" s="21"/>
      <c r="E43" s="22"/>
      <c r="F43" s="23"/>
      <c r="G43" s="22"/>
    </row>
    <row r="44" spans="1:9" x14ac:dyDescent="0.2">
      <c r="A44" s="20" t="s">
        <v>27</v>
      </c>
      <c r="B44" s="20"/>
      <c r="C44" s="20"/>
      <c r="D44" s="20"/>
      <c r="E44" s="25">
        <f>E21+E32+E38+E42</f>
        <v>145095.62172110003</v>
      </c>
      <c r="F44" s="26">
        <f>F21+F32+F38+F42</f>
        <v>96.672613756693394</v>
      </c>
      <c r="G44" s="25"/>
      <c r="H44" s="14"/>
      <c r="I44" s="14"/>
    </row>
    <row r="45" spans="1:9" x14ac:dyDescent="0.2">
      <c r="A45" s="20"/>
      <c r="B45" s="20"/>
      <c r="C45" s="20"/>
      <c r="D45" s="20"/>
      <c r="E45" s="25"/>
      <c r="F45" s="26"/>
      <c r="G45" s="25"/>
      <c r="H45" s="14"/>
      <c r="I45" s="14"/>
    </row>
    <row r="46" spans="1:9" x14ac:dyDescent="0.2">
      <c r="A46" s="20" t="s">
        <v>29</v>
      </c>
      <c r="B46" s="20"/>
      <c r="C46" s="20"/>
      <c r="D46" s="20"/>
      <c r="E46" s="25">
        <f>E48-(E21+E32+E38+E42)</f>
        <v>4994.0635399999737</v>
      </c>
      <c r="F46" s="26">
        <f>F48-(F21+F32+F38+F42)</f>
        <v>3.3273862433066057</v>
      </c>
      <c r="G46" s="25"/>
      <c r="H46" s="14"/>
      <c r="I46" s="14"/>
    </row>
    <row r="47" spans="1:9" x14ac:dyDescent="0.2">
      <c r="A47" s="20"/>
      <c r="B47" s="20"/>
      <c r="C47" s="20"/>
      <c r="D47" s="20"/>
      <c r="E47" s="25"/>
      <c r="F47" s="26"/>
      <c r="G47" s="25"/>
      <c r="H47" s="14"/>
      <c r="I47" s="14"/>
    </row>
    <row r="48" spans="1:9" x14ac:dyDescent="0.2">
      <c r="A48" s="27" t="s">
        <v>28</v>
      </c>
      <c r="B48" s="27"/>
      <c r="C48" s="27"/>
      <c r="D48" s="27"/>
      <c r="E48" s="28">
        <v>150089.68526110001</v>
      </c>
      <c r="F48" s="29">
        <v>100</v>
      </c>
      <c r="G48" s="28"/>
      <c r="H48" s="14"/>
      <c r="I48" s="14"/>
    </row>
    <row r="50" spans="1:4" x14ac:dyDescent="0.2">
      <c r="A50" s="14" t="s">
        <v>60</v>
      </c>
    </row>
    <row r="51" spans="1:4" x14ac:dyDescent="0.2">
      <c r="A51" s="14" t="s">
        <v>31</v>
      </c>
    </row>
    <row r="52" spans="1:4" x14ac:dyDescent="0.2">
      <c r="A52" s="14" t="s">
        <v>914</v>
      </c>
    </row>
    <row r="54" spans="1:4" x14ac:dyDescent="0.2">
      <c r="A54" s="14" t="s">
        <v>32</v>
      </c>
    </row>
    <row r="55" spans="1:4" x14ac:dyDescent="0.2">
      <c r="A55" s="14" t="s">
        <v>33</v>
      </c>
    </row>
    <row r="56" spans="1:4" x14ac:dyDescent="0.2">
      <c r="A56" s="14" t="s">
        <v>34</v>
      </c>
      <c r="B56" s="14"/>
      <c r="C56" s="30" t="s">
        <v>36</v>
      </c>
      <c r="D56" s="14" t="s">
        <v>35</v>
      </c>
    </row>
    <row r="57" spans="1:4" x14ac:dyDescent="0.2">
      <c r="A57" s="7" t="s">
        <v>982</v>
      </c>
      <c r="C57" s="31">
        <v>42.767600000000002</v>
      </c>
      <c r="D57" s="31">
        <v>44.286999999999999</v>
      </c>
    </row>
    <row r="58" spans="1:4" x14ac:dyDescent="0.2">
      <c r="A58" s="7" t="s">
        <v>983</v>
      </c>
      <c r="C58" s="31">
        <v>10.0457</v>
      </c>
      <c r="D58" s="31">
        <v>10.045500000000001</v>
      </c>
    </row>
    <row r="59" spans="1:4" x14ac:dyDescent="0.2">
      <c r="A59" s="7" t="s">
        <v>984</v>
      </c>
      <c r="C59" s="31">
        <v>10.2698</v>
      </c>
      <c r="D59" s="31">
        <v>10.324999999999999</v>
      </c>
    </row>
    <row r="60" spans="1:4" x14ac:dyDescent="0.2">
      <c r="A60" s="7" t="s">
        <v>985</v>
      </c>
      <c r="C60" s="31">
        <v>10.540699999999999</v>
      </c>
      <c r="D60" s="31">
        <v>10.6716</v>
      </c>
    </row>
    <row r="61" spans="1:4" x14ac:dyDescent="0.2">
      <c r="A61" s="7" t="s">
        <v>986</v>
      </c>
      <c r="C61" s="31">
        <v>44.043399999999998</v>
      </c>
      <c r="D61" s="31">
        <v>45.643900000000002</v>
      </c>
    </row>
    <row r="62" spans="1:4" x14ac:dyDescent="0.2">
      <c r="A62" s="7" t="s">
        <v>987</v>
      </c>
      <c r="C62" s="31">
        <v>10.0571</v>
      </c>
      <c r="D62" s="31">
        <v>10.056900000000001</v>
      </c>
    </row>
    <row r="63" spans="1:4" x14ac:dyDescent="0.2">
      <c r="A63" s="7" t="s">
        <v>988</v>
      </c>
      <c r="C63" s="31">
        <v>10.686</v>
      </c>
      <c r="D63" s="31">
        <v>10.7592</v>
      </c>
    </row>
    <row r="64" spans="1:4" x14ac:dyDescent="0.2">
      <c r="A64" s="7" t="s">
        <v>989</v>
      </c>
      <c r="C64" s="31">
        <v>11.0131</v>
      </c>
      <c r="D64" s="31">
        <v>11.1692</v>
      </c>
    </row>
    <row r="66" spans="1:5" x14ac:dyDescent="0.2">
      <c r="A66" s="14" t="s">
        <v>38</v>
      </c>
    </row>
    <row r="67" spans="1:5" x14ac:dyDescent="0.2">
      <c r="A67" s="92" t="s">
        <v>61</v>
      </c>
      <c r="B67" s="93"/>
      <c r="C67" s="34" t="s">
        <v>62</v>
      </c>
    </row>
    <row r="68" spans="1:5" x14ac:dyDescent="0.2">
      <c r="A68" s="88" t="s">
        <v>983</v>
      </c>
      <c r="B68" s="89"/>
      <c r="C68" s="35">
        <v>0.35099726999999997</v>
      </c>
    </row>
    <row r="69" spans="1:5" x14ac:dyDescent="0.2">
      <c r="A69" s="88" t="s">
        <v>984</v>
      </c>
      <c r="B69" s="89"/>
      <c r="C69" s="35">
        <v>0.30499999999999999</v>
      </c>
    </row>
    <row r="70" spans="1:5" x14ac:dyDescent="0.2">
      <c r="A70" s="88" t="s">
        <v>985</v>
      </c>
      <c r="B70" s="89"/>
      <c r="C70" s="35">
        <v>0.24</v>
      </c>
    </row>
    <row r="71" spans="1:5" x14ac:dyDescent="0.2">
      <c r="A71" s="88" t="s">
        <v>987</v>
      </c>
      <c r="B71" s="89"/>
      <c r="C71" s="35">
        <v>0.35904016</v>
      </c>
    </row>
    <row r="72" spans="1:5" x14ac:dyDescent="0.2">
      <c r="A72" s="88" t="s">
        <v>988</v>
      </c>
      <c r="B72" s="89"/>
      <c r="C72" s="35">
        <v>0.31</v>
      </c>
    </row>
    <row r="73" spans="1:5" x14ac:dyDescent="0.2">
      <c r="A73" s="88" t="s">
        <v>989</v>
      </c>
      <c r="B73" s="89"/>
      <c r="C73" s="35">
        <v>0.24</v>
      </c>
    </row>
    <row r="74" spans="1:5" x14ac:dyDescent="0.2">
      <c r="A74" s="7" t="s">
        <v>63</v>
      </c>
    </row>
    <row r="75" spans="1:5" x14ac:dyDescent="0.2">
      <c r="A75" s="7" t="s">
        <v>37</v>
      </c>
    </row>
    <row r="77" spans="1:5" x14ac:dyDescent="0.2">
      <c r="A77" s="14" t="s">
        <v>931</v>
      </c>
      <c r="D77" s="32">
        <v>0.28937160094627001</v>
      </c>
      <c r="E77" s="10" t="s">
        <v>40</v>
      </c>
    </row>
    <row r="79" spans="1:5" x14ac:dyDescent="0.2">
      <c r="A79" s="14" t="s">
        <v>1201</v>
      </c>
      <c r="D79" s="30" t="s">
        <v>39</v>
      </c>
    </row>
    <row r="81" spans="1:1" x14ac:dyDescent="0.2">
      <c r="A81" s="14" t="s">
        <v>932</v>
      </c>
    </row>
    <row r="82" spans="1:1" ht="15" x14ac:dyDescent="0.25">
      <c r="A82" s="62"/>
    </row>
    <row r="83" spans="1:1" x14ac:dyDescent="0.2">
      <c r="A83" s="51" t="s">
        <v>805</v>
      </c>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1"/>
    </row>
    <row r="98" spans="1:1" x14ac:dyDescent="0.2">
      <c r="A98" s="53"/>
    </row>
    <row r="99" spans="1:1" x14ac:dyDescent="0.2">
      <c r="A99" s="51" t="s">
        <v>990</v>
      </c>
    </row>
    <row r="100" spans="1:1" x14ac:dyDescent="0.2">
      <c r="A100" s="53"/>
    </row>
    <row r="101" spans="1:1" x14ac:dyDescent="0.2">
      <c r="A101" s="51" t="s">
        <v>1217</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14" t="s">
        <v>991</v>
      </c>
    </row>
    <row r="117" spans="1:1" x14ac:dyDescent="0.2">
      <c r="A117" s="51" t="s">
        <v>1218</v>
      </c>
    </row>
    <row r="131" spans="1:1" x14ac:dyDescent="0.2">
      <c r="A131" s="53"/>
    </row>
    <row r="132" spans="1:1" x14ac:dyDescent="0.2">
      <c r="A132" s="53"/>
    </row>
    <row r="133" spans="1:1" x14ac:dyDescent="0.2">
      <c r="A133" s="14" t="s">
        <v>992</v>
      </c>
    </row>
    <row r="135" spans="1:1" x14ac:dyDescent="0.2">
      <c r="A135" s="53"/>
    </row>
    <row r="136" spans="1:1" x14ac:dyDescent="0.2">
      <c r="A136" s="52"/>
    </row>
  </sheetData>
  <mergeCells count="8">
    <mergeCell ref="A72:B72"/>
    <mergeCell ref="A73:B73"/>
    <mergeCell ref="A1:G1"/>
    <mergeCell ref="A67:B67"/>
    <mergeCell ref="A68:B68"/>
    <mergeCell ref="A69:B69"/>
    <mergeCell ref="A70:B70"/>
    <mergeCell ref="A71:B71"/>
  </mergeCells>
  <conditionalFormatting sqref="F2:F3">
    <cfRule type="cellIs" dxfId="73" priority="2" stopIfTrue="1" operator="between">
      <formula>0.009</formula>
      <formula>-0.009</formula>
    </cfRule>
  </conditionalFormatting>
  <conditionalFormatting sqref="F5:F65555">
    <cfRule type="cellIs" dxfId="7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workbookViewId="0">
      <selection sqref="A1:E1"/>
    </sheetView>
  </sheetViews>
  <sheetFormatPr defaultColWidth="9.140625" defaultRowHeight="11.25" x14ac:dyDescent="0.2"/>
  <cols>
    <col min="1" max="1" width="35" style="7" bestFit="1" customWidth="1"/>
    <col min="2" max="2" width="66.140625" style="7" customWidth="1"/>
    <col min="3" max="3" width="24.7109375" style="7" customWidth="1"/>
    <col min="4" max="4" width="15" style="7" bestFit="1" customWidth="1"/>
    <col min="5" max="5" width="22.85546875" style="10" customWidth="1"/>
    <col min="6" max="16384" width="9.140625" style="7"/>
  </cols>
  <sheetData>
    <row r="1" spans="1:8" s="1" customFormat="1" ht="15" x14ac:dyDescent="0.2">
      <c r="A1" s="90" t="s">
        <v>1204</v>
      </c>
      <c r="B1" s="91"/>
      <c r="C1" s="91"/>
      <c r="D1" s="91"/>
      <c r="E1" s="91"/>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59</v>
      </c>
      <c r="B5" s="17"/>
      <c r="C5" s="17"/>
      <c r="D5" s="18"/>
      <c r="E5" s="19"/>
    </row>
    <row r="6" spans="1:8" ht="22.5" x14ac:dyDescent="0.2">
      <c r="A6" s="21" t="s">
        <v>801</v>
      </c>
      <c r="B6" s="60" t="s">
        <v>800</v>
      </c>
      <c r="C6" s="24">
        <v>4649802.74</v>
      </c>
      <c r="D6" s="22">
        <v>58845.843610000004</v>
      </c>
      <c r="E6" s="23">
        <v>48.788996531170298</v>
      </c>
    </row>
    <row r="7" spans="1:8" x14ac:dyDescent="0.2">
      <c r="A7" s="21" t="s">
        <v>793</v>
      </c>
      <c r="B7" s="60" t="s">
        <v>841</v>
      </c>
      <c r="C7" s="24">
        <v>103299130.8</v>
      </c>
      <c r="D7" s="22">
        <v>30639.245279999999</v>
      </c>
      <c r="E7" s="23">
        <v>25.402950148709699</v>
      </c>
    </row>
    <row r="8" spans="1:8" x14ac:dyDescent="0.2">
      <c r="A8" s="21" t="s">
        <v>792</v>
      </c>
      <c r="B8" s="60" t="s">
        <v>842</v>
      </c>
      <c r="C8" s="24">
        <v>53829583.159999996</v>
      </c>
      <c r="D8" s="22">
        <v>30620.47392</v>
      </c>
      <c r="E8" s="23">
        <v>25.3873868436104</v>
      </c>
    </row>
    <row r="9" spans="1:8" ht="22.5" x14ac:dyDescent="0.2">
      <c r="A9" s="21" t="s">
        <v>795</v>
      </c>
      <c r="B9" s="60" t="s">
        <v>794</v>
      </c>
      <c r="C9" s="24">
        <v>1210.933</v>
      </c>
      <c r="D9" s="22">
        <v>31.294564099999999</v>
      </c>
      <c r="E9" s="23">
        <v>2.5946273953321702E-2</v>
      </c>
    </row>
    <row r="10" spans="1:8" ht="22.5" x14ac:dyDescent="0.2">
      <c r="A10" s="21" t="s">
        <v>803</v>
      </c>
      <c r="B10" s="60" t="s">
        <v>802</v>
      </c>
      <c r="C10" s="24">
        <v>1483902.88</v>
      </c>
      <c r="D10" s="22">
        <v>0</v>
      </c>
      <c r="E10" s="22">
        <v>0</v>
      </c>
    </row>
    <row r="11" spans="1:8" ht="22.5" x14ac:dyDescent="0.2">
      <c r="A11" s="21" t="s">
        <v>799</v>
      </c>
      <c r="B11" s="60" t="s">
        <v>798</v>
      </c>
      <c r="C11" s="24">
        <v>1370528.45</v>
      </c>
      <c r="D11" s="22">
        <v>0</v>
      </c>
      <c r="E11" s="22">
        <v>0</v>
      </c>
    </row>
    <row r="12" spans="1:8" x14ac:dyDescent="0.2">
      <c r="A12" s="20" t="s">
        <v>26</v>
      </c>
      <c r="B12" s="20"/>
      <c r="C12" s="20"/>
      <c r="D12" s="25">
        <f>SUM(D6:D11)</f>
        <v>120136.8573741</v>
      </c>
      <c r="E12" s="26">
        <f>SUM(E6:E11)</f>
        <v>99.605279797443728</v>
      </c>
      <c r="F12" s="14"/>
      <c r="G12" s="14"/>
      <c r="H12" s="14"/>
    </row>
    <row r="13" spans="1:8" x14ac:dyDescent="0.2">
      <c r="A13" s="21"/>
      <c r="B13" s="21"/>
      <c r="C13" s="21"/>
      <c r="D13" s="22"/>
      <c r="E13" s="23"/>
    </row>
    <row r="14" spans="1:8" x14ac:dyDescent="0.2">
      <c r="A14" s="20" t="s">
        <v>27</v>
      </c>
      <c r="B14" s="20"/>
      <c r="C14" s="20"/>
      <c r="D14" s="25">
        <f>D12</f>
        <v>120136.8573741</v>
      </c>
      <c r="E14" s="26">
        <f>E12</f>
        <v>99.605279797443728</v>
      </c>
      <c r="F14" s="14"/>
      <c r="G14" s="14"/>
      <c r="H14" s="14"/>
    </row>
    <row r="15" spans="1:8" x14ac:dyDescent="0.2">
      <c r="A15" s="20"/>
      <c r="B15" s="20"/>
      <c r="C15" s="20"/>
      <c r="D15" s="25"/>
      <c r="E15" s="26"/>
      <c r="F15" s="14"/>
      <c r="G15" s="14"/>
      <c r="H15" s="14"/>
    </row>
    <row r="16" spans="1:8" x14ac:dyDescent="0.2">
      <c r="A16" s="20" t="s">
        <v>29</v>
      </c>
      <c r="B16" s="20"/>
      <c r="C16" s="20"/>
      <c r="D16" s="25">
        <f>D18-(D12)</f>
        <v>476.08364510000683</v>
      </c>
      <c r="E16" s="26">
        <f>E18-(E12)</f>
        <v>0.39472020255627172</v>
      </c>
      <c r="F16" s="14"/>
      <c r="G16" s="14"/>
      <c r="H16" s="14"/>
    </row>
    <row r="17" spans="1:8" x14ac:dyDescent="0.2">
      <c r="A17" s="20"/>
      <c r="B17" s="20"/>
      <c r="C17" s="20"/>
      <c r="D17" s="25"/>
      <c r="E17" s="26"/>
      <c r="F17" s="14"/>
      <c r="G17" s="14"/>
      <c r="H17" s="14"/>
    </row>
    <row r="18" spans="1:8" x14ac:dyDescent="0.2">
      <c r="A18" s="27" t="s">
        <v>28</v>
      </c>
      <c r="B18" s="27"/>
      <c r="C18" s="27"/>
      <c r="D18" s="28">
        <v>120612.94101920001</v>
      </c>
      <c r="E18" s="29">
        <v>100</v>
      </c>
      <c r="F18" s="14"/>
      <c r="G18" s="14"/>
      <c r="H18" s="14"/>
    </row>
    <row r="19" spans="1:8" x14ac:dyDescent="0.2">
      <c r="D19" s="10"/>
      <c r="E19" s="15"/>
    </row>
    <row r="20" spans="1:8" x14ac:dyDescent="0.2">
      <c r="A20" s="14" t="s">
        <v>42</v>
      </c>
    </row>
    <row r="21" spans="1:8" ht="15" x14ac:dyDescent="0.25">
      <c r="A21" s="94" t="s">
        <v>843</v>
      </c>
      <c r="B21" s="95"/>
      <c r="C21" s="95"/>
      <c r="D21" s="95"/>
      <c r="E21" s="95"/>
    </row>
    <row r="23" spans="1:8" x14ac:dyDescent="0.2">
      <c r="A23" s="14" t="s">
        <v>32</v>
      </c>
    </row>
    <row r="24" spans="1:8" x14ac:dyDescent="0.2">
      <c r="A24" s="14" t="s">
        <v>33</v>
      </c>
    </row>
    <row r="25" spans="1:8" x14ac:dyDescent="0.2">
      <c r="A25" s="14" t="s">
        <v>34</v>
      </c>
      <c r="B25" s="14"/>
      <c r="C25" s="30" t="s">
        <v>36</v>
      </c>
      <c r="D25" s="14" t="s">
        <v>35</v>
      </c>
    </row>
    <row r="26" spans="1:8" x14ac:dyDescent="0.2">
      <c r="A26" s="7" t="s">
        <v>70</v>
      </c>
      <c r="C26" s="31">
        <v>116.6788</v>
      </c>
      <c r="D26" s="31">
        <v>131.041</v>
      </c>
    </row>
    <row r="27" spans="1:8" x14ac:dyDescent="0.2">
      <c r="A27" s="7" t="s">
        <v>80</v>
      </c>
      <c r="C27" s="31">
        <v>36.063000000000002</v>
      </c>
      <c r="D27" s="31">
        <v>39.015099999999997</v>
      </c>
    </row>
    <row r="28" spans="1:8" x14ac:dyDescent="0.2">
      <c r="A28" s="7" t="s">
        <v>71</v>
      </c>
      <c r="C28" s="31">
        <v>129.24619999999999</v>
      </c>
      <c r="D28" s="31">
        <v>145.83250000000001</v>
      </c>
    </row>
    <row r="29" spans="1:8" x14ac:dyDescent="0.2">
      <c r="A29" s="7" t="s">
        <v>81</v>
      </c>
      <c r="C29" s="31">
        <v>41.923699999999997</v>
      </c>
      <c r="D29" s="31">
        <v>45.503399999999999</v>
      </c>
    </row>
    <row r="31" spans="1:8" x14ac:dyDescent="0.2">
      <c r="A31" s="14" t="s">
        <v>38</v>
      </c>
    </row>
    <row r="32" spans="1:8" x14ac:dyDescent="0.2">
      <c r="A32" s="92" t="s">
        <v>61</v>
      </c>
      <c r="B32" s="93"/>
      <c r="C32" s="34" t="s">
        <v>62</v>
      </c>
    </row>
    <row r="33" spans="1:4" x14ac:dyDescent="0.2">
      <c r="A33" s="88" t="s">
        <v>80</v>
      </c>
      <c r="B33" s="89"/>
      <c r="C33" s="35">
        <v>1.45</v>
      </c>
    </row>
    <row r="34" spans="1:4" x14ac:dyDescent="0.2">
      <c r="A34" s="88" t="s">
        <v>81</v>
      </c>
      <c r="B34" s="89"/>
      <c r="C34" s="35">
        <v>1.75</v>
      </c>
    </row>
    <row r="35" spans="1:4" x14ac:dyDescent="0.2">
      <c r="A35" s="7" t="s">
        <v>63</v>
      </c>
    </row>
    <row r="36" spans="1:4" x14ac:dyDescent="0.2">
      <c r="A36" s="7" t="s">
        <v>37</v>
      </c>
    </row>
    <row r="38" spans="1:4" x14ac:dyDescent="0.2">
      <c r="A38" s="14" t="s">
        <v>271</v>
      </c>
      <c r="D38" s="49">
        <v>0.15909999999999999</v>
      </c>
    </row>
    <row r="40" spans="1:4" x14ac:dyDescent="0.2">
      <c r="A40" s="97" t="s">
        <v>834</v>
      </c>
      <c r="B40" s="97"/>
      <c r="C40" s="97"/>
      <c r="D40" s="30" t="s">
        <v>39</v>
      </c>
    </row>
    <row r="41" spans="1:4" x14ac:dyDescent="0.2">
      <c r="B41" s="54"/>
      <c r="C41" s="54"/>
      <c r="D41" s="30"/>
    </row>
    <row r="42" spans="1:4" x14ac:dyDescent="0.2">
      <c r="A42" s="14" t="s">
        <v>809</v>
      </c>
    </row>
    <row r="43" spans="1:4" x14ac:dyDescent="0.2">
      <c r="A43" s="50"/>
    </row>
    <row r="44" spans="1:4" x14ac:dyDescent="0.2">
      <c r="A44" s="51" t="s">
        <v>805</v>
      </c>
    </row>
    <row r="45" spans="1:4" x14ac:dyDescent="0.2">
      <c r="A45" s="52"/>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1" t="s">
        <v>830</v>
      </c>
    </row>
    <row r="59" spans="1:1" x14ac:dyDescent="0.2">
      <c r="A59" s="53"/>
    </row>
    <row r="60" spans="1:1" x14ac:dyDescent="0.2">
      <c r="A60" s="51" t="s">
        <v>806</v>
      </c>
    </row>
    <row r="61" spans="1:1" x14ac:dyDescent="0.2">
      <c r="A61" s="53"/>
    </row>
    <row r="62" spans="1:1" x14ac:dyDescent="0.2">
      <c r="A62" s="53"/>
    </row>
    <row r="63" spans="1:1" x14ac:dyDescent="0.2">
      <c r="A63" s="53"/>
    </row>
    <row r="64" spans="1:1" x14ac:dyDescent="0.2">
      <c r="A64" s="53"/>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99" t="s">
        <v>831</v>
      </c>
      <c r="B74" s="99"/>
      <c r="C74" s="99"/>
      <c r="D74" s="99"/>
      <c r="E74" s="99"/>
    </row>
    <row r="76" spans="1:5" x14ac:dyDescent="0.2">
      <c r="A76" s="97"/>
      <c r="B76" s="97"/>
      <c r="C76" s="97"/>
      <c r="D76" s="97"/>
      <c r="E76" s="97"/>
    </row>
  </sheetData>
  <mergeCells count="8">
    <mergeCell ref="A76:E76"/>
    <mergeCell ref="A21:E21"/>
    <mergeCell ref="A40:C40"/>
    <mergeCell ref="A1:E1"/>
    <mergeCell ref="A32:B32"/>
    <mergeCell ref="A33:B33"/>
    <mergeCell ref="A34:B34"/>
    <mergeCell ref="A74:E74"/>
  </mergeCells>
  <conditionalFormatting sqref="E5:E9 E12:E19">
    <cfRule type="cellIs" dxfId="2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8" width="9.28515625" style="7"/>
    <col min="9" max="13" width="9.28515625" style="7" customWidth="1"/>
    <col min="14" max="16384" width="9.28515625" style="7"/>
  </cols>
  <sheetData>
    <row r="1" spans="1:9" s="1" customFormat="1" ht="15" customHeight="1" x14ac:dyDescent="0.2">
      <c r="A1" s="90" t="s">
        <v>1124</v>
      </c>
      <c r="B1" s="91"/>
      <c r="C1" s="91"/>
      <c r="D1" s="91"/>
      <c r="E1" s="91"/>
      <c r="F1" s="91"/>
      <c r="G1" s="91"/>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1125</v>
      </c>
      <c r="D4" s="13" t="s">
        <v>1</v>
      </c>
      <c r="E4" s="55" t="s">
        <v>6</v>
      </c>
      <c r="F4" s="12" t="s">
        <v>3</v>
      </c>
      <c r="G4" s="12" t="s">
        <v>5</v>
      </c>
    </row>
    <row r="5" spans="1:9" x14ac:dyDescent="0.2">
      <c r="A5" s="16" t="s">
        <v>25</v>
      </c>
      <c r="B5" s="17"/>
      <c r="C5" s="17"/>
      <c r="D5" s="17"/>
      <c r="E5" s="18"/>
      <c r="F5" s="19"/>
      <c r="G5" s="18"/>
    </row>
    <row r="6" spans="1:9" x14ac:dyDescent="0.2">
      <c r="A6" s="20" t="s">
        <v>1126</v>
      </c>
      <c r="B6" s="21"/>
      <c r="C6" s="21"/>
      <c r="D6" s="21"/>
      <c r="E6" s="22"/>
      <c r="F6" s="23"/>
      <c r="G6" s="22"/>
    </row>
    <row r="7" spans="1:9" x14ac:dyDescent="0.2">
      <c r="A7" s="21" t="s">
        <v>1127</v>
      </c>
      <c r="B7" s="21" t="s">
        <v>1128</v>
      </c>
      <c r="C7" s="21" t="s">
        <v>1129</v>
      </c>
      <c r="D7" s="24">
        <v>250</v>
      </c>
      <c r="E7" s="22">
        <v>0</v>
      </c>
      <c r="F7" s="22">
        <v>0</v>
      </c>
      <c r="G7" s="22">
        <v>0</v>
      </c>
    </row>
    <row r="8" spans="1:9" x14ac:dyDescent="0.2">
      <c r="A8" s="21" t="s">
        <v>1130</v>
      </c>
      <c r="B8" s="21" t="s">
        <v>1131</v>
      </c>
      <c r="C8" s="21" t="s">
        <v>1129</v>
      </c>
      <c r="D8" s="24">
        <v>250</v>
      </c>
      <c r="E8" s="22">
        <v>0</v>
      </c>
      <c r="F8" s="22">
        <v>0</v>
      </c>
      <c r="G8" s="22">
        <v>0</v>
      </c>
    </row>
    <row r="9" spans="1:9" x14ac:dyDescent="0.2">
      <c r="A9" s="20" t="s">
        <v>26</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27</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29</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28</v>
      </c>
      <c r="B15" s="27"/>
      <c r="C15" s="27"/>
      <c r="D15" s="27"/>
      <c r="E15" s="28">
        <v>0</v>
      </c>
      <c r="F15" s="28">
        <v>0</v>
      </c>
      <c r="G15" s="28"/>
      <c r="H15" s="14"/>
      <c r="I15" s="14"/>
    </row>
    <row r="17" spans="1:7" x14ac:dyDescent="0.2">
      <c r="A17" s="14" t="s">
        <v>31</v>
      </c>
    </row>
    <row r="18" spans="1:7" x14ac:dyDescent="0.2">
      <c r="A18" s="14" t="s">
        <v>1132</v>
      </c>
    </row>
    <row r="19" spans="1:7" ht="30.75" customHeight="1" x14ac:dyDescent="0.2">
      <c r="A19" s="100" t="s">
        <v>1133</v>
      </c>
      <c r="B19" s="101"/>
      <c r="C19" s="101"/>
      <c r="D19" s="101"/>
      <c r="E19" s="101"/>
      <c r="F19" s="101"/>
      <c r="G19" s="101"/>
    </row>
    <row r="21" spans="1:7" x14ac:dyDescent="0.2">
      <c r="A21" s="14" t="s">
        <v>32</v>
      </c>
    </row>
    <row r="22" spans="1:7" x14ac:dyDescent="0.2">
      <c r="A22" s="14" t="s">
        <v>33</v>
      </c>
    </row>
    <row r="23" spans="1:7" x14ac:dyDescent="0.2">
      <c r="A23" s="14" t="s">
        <v>34</v>
      </c>
      <c r="B23" s="14"/>
      <c r="C23" s="14" t="s">
        <v>1134</v>
      </c>
      <c r="D23" s="14" t="s">
        <v>35</v>
      </c>
      <c r="E23" s="30"/>
    </row>
    <row r="24" spans="1:7" x14ac:dyDescent="0.2">
      <c r="A24" s="7" t="s">
        <v>70</v>
      </c>
      <c r="C24" s="31">
        <v>94.787999999999997</v>
      </c>
      <c r="D24" s="65" t="s">
        <v>1135</v>
      </c>
      <c r="E24" s="65"/>
    </row>
    <row r="25" spans="1:7" x14ac:dyDescent="0.2">
      <c r="A25" s="7" t="s">
        <v>80</v>
      </c>
      <c r="C25" s="31">
        <v>15.6675</v>
      </c>
      <c r="D25" s="65" t="s">
        <v>1135</v>
      </c>
      <c r="E25" s="65"/>
    </row>
    <row r="26" spans="1:7" x14ac:dyDescent="0.2">
      <c r="A26" s="7" t="s">
        <v>71</v>
      </c>
      <c r="C26" s="31">
        <v>84.032899999999998</v>
      </c>
      <c r="D26" s="65" t="s">
        <v>1135</v>
      </c>
      <c r="E26" s="65"/>
    </row>
    <row r="27" spans="1:7" x14ac:dyDescent="0.2">
      <c r="A27" s="7" t="s">
        <v>81</v>
      </c>
      <c r="C27" s="31">
        <v>14.163500000000001</v>
      </c>
      <c r="D27" s="65" t="s">
        <v>1135</v>
      </c>
      <c r="E27" s="65"/>
    </row>
    <row r="29" spans="1:7" x14ac:dyDescent="0.2">
      <c r="A29" s="7" t="s">
        <v>37</v>
      </c>
    </row>
    <row r="30" spans="1:7" x14ac:dyDescent="0.2">
      <c r="A30" s="7" t="s">
        <v>1136</v>
      </c>
    </row>
    <row r="32" spans="1:7" x14ac:dyDescent="0.2">
      <c r="A32" s="14" t="s">
        <v>38</v>
      </c>
      <c r="D32" s="30" t="s">
        <v>39</v>
      </c>
    </row>
    <row r="34" spans="1:7" x14ac:dyDescent="0.2">
      <c r="A34" s="14" t="s">
        <v>931</v>
      </c>
      <c r="D34" s="66" t="s">
        <v>1135</v>
      </c>
    </row>
    <row r="35" spans="1:7" x14ac:dyDescent="0.2">
      <c r="A35" s="7" t="s">
        <v>1137</v>
      </c>
      <c r="D35" s="32"/>
    </row>
    <row r="36" spans="1:7" x14ac:dyDescent="0.2">
      <c r="D36" s="32"/>
    </row>
    <row r="37" spans="1:7" x14ac:dyDescent="0.2">
      <c r="A37" s="14" t="s">
        <v>1201</v>
      </c>
      <c r="D37" s="30" t="s">
        <v>39</v>
      </c>
    </row>
    <row r="39" spans="1:7" ht="25.5" customHeight="1" x14ac:dyDescent="0.25">
      <c r="A39" s="102" t="s">
        <v>1138</v>
      </c>
      <c r="B39" s="103"/>
      <c r="C39" s="103"/>
      <c r="D39" s="103"/>
      <c r="E39" s="103"/>
      <c r="F39" s="103"/>
      <c r="G39" s="103"/>
    </row>
    <row r="41" spans="1:7" ht="45.75" customHeight="1" x14ac:dyDescent="0.25">
      <c r="A41" s="102" t="s">
        <v>1215</v>
      </c>
      <c r="B41" s="103"/>
      <c r="C41" s="103"/>
      <c r="D41" s="103"/>
      <c r="E41" s="103"/>
      <c r="F41" s="103"/>
      <c r="G41" s="103"/>
    </row>
    <row r="43" spans="1:7" ht="35.25" customHeight="1" x14ac:dyDescent="0.25">
      <c r="A43" s="102" t="s">
        <v>1139</v>
      </c>
      <c r="B43" s="103"/>
      <c r="C43" s="103"/>
      <c r="D43" s="103"/>
      <c r="E43" s="103"/>
      <c r="F43" s="103"/>
      <c r="G43" s="103"/>
    </row>
    <row r="44" spans="1:7" x14ac:dyDescent="0.2">
      <c r="A44" s="50" t="s">
        <v>1140</v>
      </c>
    </row>
    <row r="46" spans="1:7" ht="27" customHeight="1" x14ac:dyDescent="0.25">
      <c r="A46" s="102" t="s">
        <v>1141</v>
      </c>
      <c r="B46" s="103"/>
      <c r="C46" s="103"/>
      <c r="D46" s="103"/>
      <c r="E46" s="103"/>
      <c r="F46" s="103"/>
      <c r="G46" s="103"/>
    </row>
    <row r="48" spans="1:7" ht="22.5" customHeight="1" x14ac:dyDescent="0.25">
      <c r="A48" s="102" t="s">
        <v>1142</v>
      </c>
      <c r="B48" s="103"/>
      <c r="C48" s="103"/>
      <c r="D48" s="103"/>
      <c r="E48" s="103"/>
      <c r="F48" s="103"/>
      <c r="G48" s="103"/>
    </row>
    <row r="50" spans="1:9" x14ac:dyDescent="0.2">
      <c r="A50" s="14" t="s">
        <v>1143</v>
      </c>
    </row>
    <row r="51" spans="1:9" ht="46.5" customHeight="1" x14ac:dyDescent="0.25">
      <c r="A51" s="104" t="s">
        <v>1144</v>
      </c>
      <c r="B51" s="95"/>
      <c r="C51" s="95"/>
      <c r="D51" s="95"/>
      <c r="E51" s="95"/>
      <c r="F51" s="95"/>
      <c r="G51" s="95"/>
    </row>
    <row r="52" spans="1:9" x14ac:dyDescent="0.2">
      <c r="A52" s="52"/>
    </row>
    <row r="53" spans="1:9" ht="24.75" customHeight="1" x14ac:dyDescent="0.2">
      <c r="A53" s="94" t="s">
        <v>1145</v>
      </c>
      <c r="B53" s="94"/>
      <c r="C53" s="94"/>
      <c r="D53" s="94"/>
      <c r="E53" s="94"/>
      <c r="F53" s="94"/>
      <c r="G53" s="94"/>
    </row>
    <row r="55" spans="1:9" s="1" customFormat="1" ht="15" x14ac:dyDescent="0.2">
      <c r="A55" s="90" t="s">
        <v>1146</v>
      </c>
      <c r="B55" s="91"/>
      <c r="C55" s="91"/>
      <c r="D55" s="91"/>
      <c r="E55" s="91"/>
      <c r="F55" s="91"/>
      <c r="G55" s="91"/>
    </row>
    <row r="56" spans="1:9" x14ac:dyDescent="0.2">
      <c r="A56" s="8" t="s">
        <v>7</v>
      </c>
    </row>
    <row r="57" spans="1:9" s="1" customFormat="1" ht="33.75" x14ac:dyDescent="0.2">
      <c r="A57" s="6" t="s">
        <v>2</v>
      </c>
      <c r="B57" s="6" t="s">
        <v>0</v>
      </c>
      <c r="C57" s="13" t="s">
        <v>846</v>
      </c>
      <c r="D57" s="13" t="s">
        <v>1</v>
      </c>
      <c r="E57" s="55" t="s">
        <v>6</v>
      </c>
      <c r="F57" s="12" t="s">
        <v>3</v>
      </c>
      <c r="G57" s="12" t="s">
        <v>5</v>
      </c>
    </row>
    <row r="58" spans="1:9" x14ac:dyDescent="0.2">
      <c r="A58" s="16" t="s">
        <v>25</v>
      </c>
      <c r="B58" s="17"/>
      <c r="C58" s="17"/>
      <c r="D58" s="17"/>
      <c r="E58" s="18"/>
      <c r="F58" s="19"/>
      <c r="G58" s="18"/>
    </row>
    <row r="59" spans="1:9" x14ac:dyDescent="0.2">
      <c r="A59" s="20" t="s">
        <v>41</v>
      </c>
      <c r="B59" s="21"/>
      <c r="C59" s="21"/>
      <c r="D59" s="21"/>
      <c r="E59" s="22"/>
      <c r="F59" s="23"/>
      <c r="G59" s="22"/>
    </row>
    <row r="60" spans="1:9" ht="22.5" x14ac:dyDescent="0.2">
      <c r="A60" s="21" t="s">
        <v>1147</v>
      </c>
      <c r="B60" s="21" t="s">
        <v>1148</v>
      </c>
      <c r="C60" s="60" t="s">
        <v>1149</v>
      </c>
      <c r="D60" s="24">
        <v>682</v>
      </c>
      <c r="E60" s="22">
        <v>0</v>
      </c>
      <c r="F60" s="23">
        <v>100</v>
      </c>
      <c r="G60" s="22">
        <v>0</v>
      </c>
    </row>
    <row r="61" spans="1:9" x14ac:dyDescent="0.2">
      <c r="A61" s="20" t="s">
        <v>26</v>
      </c>
      <c r="B61" s="20"/>
      <c r="C61" s="20"/>
      <c r="D61" s="20"/>
      <c r="E61" s="25">
        <v>0</v>
      </c>
      <c r="F61" s="26">
        <v>100</v>
      </c>
      <c r="G61" s="25"/>
      <c r="H61" s="14"/>
      <c r="I61" s="14"/>
    </row>
    <row r="62" spans="1:9" x14ac:dyDescent="0.2">
      <c r="A62" s="21"/>
      <c r="B62" s="21"/>
      <c r="C62" s="21"/>
      <c r="D62" s="21"/>
      <c r="E62" s="22"/>
      <c r="F62" s="23"/>
      <c r="G62" s="22"/>
    </row>
    <row r="63" spans="1:9" x14ac:dyDescent="0.2">
      <c r="A63" s="20" t="s">
        <v>27</v>
      </c>
      <c r="B63" s="20"/>
      <c r="C63" s="20"/>
      <c r="D63" s="20"/>
      <c r="E63" s="25">
        <v>0</v>
      </c>
      <c r="F63" s="26">
        <v>100</v>
      </c>
      <c r="G63" s="25"/>
      <c r="H63" s="14"/>
      <c r="I63" s="14"/>
    </row>
    <row r="64" spans="1:9" x14ac:dyDescent="0.2">
      <c r="A64" s="20"/>
      <c r="B64" s="20"/>
      <c r="C64" s="20"/>
      <c r="D64" s="20"/>
      <c r="E64" s="25"/>
      <c r="F64" s="26"/>
      <c r="G64" s="25"/>
      <c r="H64" s="14"/>
      <c r="I64" s="14"/>
    </row>
    <row r="65" spans="1:9" x14ac:dyDescent="0.2">
      <c r="A65" s="20" t="s">
        <v>29</v>
      </c>
      <c r="B65" s="20"/>
      <c r="C65" s="20"/>
      <c r="D65" s="20"/>
      <c r="E65" s="67">
        <v>0</v>
      </c>
      <c r="F65" s="67">
        <v>0</v>
      </c>
      <c r="G65" s="25"/>
      <c r="H65" s="14"/>
      <c r="I65" s="14"/>
    </row>
    <row r="66" spans="1:9" x14ac:dyDescent="0.2">
      <c r="A66" s="20"/>
      <c r="B66" s="20"/>
      <c r="C66" s="20"/>
      <c r="D66" s="20"/>
      <c r="E66" s="25"/>
      <c r="F66" s="26"/>
      <c r="G66" s="25"/>
      <c r="H66" s="14"/>
      <c r="I66" s="14"/>
    </row>
    <row r="67" spans="1:9" x14ac:dyDescent="0.2">
      <c r="A67" s="27" t="s">
        <v>28</v>
      </c>
      <c r="B67" s="27"/>
      <c r="C67" s="27"/>
      <c r="D67" s="27"/>
      <c r="E67" s="28">
        <v>0</v>
      </c>
      <c r="F67" s="29">
        <v>100</v>
      </c>
      <c r="G67" s="28"/>
      <c r="H67" s="14"/>
      <c r="I67" s="14"/>
    </row>
    <row r="69" spans="1:9" x14ac:dyDescent="0.2">
      <c r="A69" s="14" t="s">
        <v>31</v>
      </c>
    </row>
    <row r="70" spans="1:9" x14ac:dyDescent="0.2">
      <c r="A70" s="14" t="s">
        <v>1150</v>
      </c>
    </row>
    <row r="71" spans="1:9" ht="25.5" customHeight="1" x14ac:dyDescent="0.2">
      <c r="A71" s="105" t="s">
        <v>1151</v>
      </c>
      <c r="B71" s="105"/>
      <c r="C71" s="105"/>
      <c r="D71" s="105"/>
      <c r="E71" s="105"/>
      <c r="F71" s="105"/>
      <c r="G71" s="105"/>
    </row>
    <row r="73" spans="1:9" x14ac:dyDescent="0.2">
      <c r="A73" s="14" t="s">
        <v>32</v>
      </c>
    </row>
    <row r="74" spans="1:9" x14ac:dyDescent="0.2">
      <c r="A74" s="14" t="s">
        <v>33</v>
      </c>
    </row>
    <row r="75" spans="1:9" x14ac:dyDescent="0.2">
      <c r="A75" s="14" t="s">
        <v>34</v>
      </c>
      <c r="B75" s="14"/>
      <c r="C75" s="30" t="s">
        <v>36</v>
      </c>
      <c r="D75" s="14" t="s">
        <v>35</v>
      </c>
    </row>
    <row r="76" spans="1:9" x14ac:dyDescent="0.2">
      <c r="A76" s="7" t="s">
        <v>70</v>
      </c>
      <c r="C76" s="31">
        <v>0</v>
      </c>
      <c r="D76" s="31">
        <v>0</v>
      </c>
    </row>
    <row r="77" spans="1:9" x14ac:dyDescent="0.2">
      <c r="A77" s="7" t="s">
        <v>80</v>
      </c>
      <c r="C77" s="31">
        <v>0</v>
      </c>
      <c r="D77" s="31">
        <v>0</v>
      </c>
    </row>
    <row r="78" spans="1:9" x14ac:dyDescent="0.2">
      <c r="A78" s="7" t="s">
        <v>71</v>
      </c>
      <c r="C78" s="31">
        <v>0</v>
      </c>
      <c r="D78" s="31">
        <v>0</v>
      </c>
    </row>
    <row r="79" spans="1:9" x14ac:dyDescent="0.2">
      <c r="A79" s="7" t="s">
        <v>81</v>
      </c>
      <c r="C79" s="31">
        <v>0</v>
      </c>
      <c r="D79" s="31">
        <v>0</v>
      </c>
    </row>
    <row r="81" spans="1:9" x14ac:dyDescent="0.2">
      <c r="A81" s="7" t="s">
        <v>37</v>
      </c>
    </row>
    <row r="83" spans="1:9" s="10" customFormat="1" ht="15.75" customHeight="1" x14ac:dyDescent="0.25">
      <c r="A83" s="94" t="s">
        <v>1202</v>
      </c>
      <c r="B83" s="95"/>
      <c r="C83" s="95"/>
      <c r="D83" s="30" t="s">
        <v>39</v>
      </c>
      <c r="F83" s="11"/>
      <c r="H83" s="7"/>
      <c r="I83" s="7"/>
    </row>
  </sheetData>
  <mergeCells count="12">
    <mergeCell ref="A83:C83"/>
    <mergeCell ref="A1:G1"/>
    <mergeCell ref="A19:G19"/>
    <mergeCell ref="A39:G39"/>
    <mergeCell ref="A41:G41"/>
    <mergeCell ref="A43:G43"/>
    <mergeCell ref="A46:G46"/>
    <mergeCell ref="A48:G48"/>
    <mergeCell ref="A51:G51"/>
    <mergeCell ref="A53:G53"/>
    <mergeCell ref="A55:G55"/>
    <mergeCell ref="A71:G71"/>
  </mergeCells>
  <conditionalFormatting sqref="F2:F3 F5:F6 F10 F12 F14 F16:F18 F20:F38 F40 F42 F44:F45 F47 F49:F50 F52 F54 F56 F72:F65495">
    <cfRule type="cellIs" dxfId="21" priority="3" stopIfTrue="1" operator="between">
      <formula>0.009</formula>
      <formula>-0.009</formula>
    </cfRule>
  </conditionalFormatting>
  <conditionalFormatting sqref="F58:F64">
    <cfRule type="cellIs" dxfId="20" priority="2" stopIfTrue="1" operator="between">
      <formula>0.009</formula>
      <formula>-0.009</formula>
    </cfRule>
  </conditionalFormatting>
  <conditionalFormatting sqref="F66:F70">
    <cfRule type="cellIs" dxfId="19" priority="1" stopIfTrue="1" operator="between">
      <formula>0.009</formula>
      <formula>-0.009</formula>
    </cfRule>
  </conditionalFormatting>
  <hyperlinks>
    <hyperlink ref="A44"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0" t="s">
        <v>1152</v>
      </c>
      <c r="B1" s="91"/>
      <c r="C1" s="91"/>
      <c r="D1" s="91"/>
      <c r="E1" s="91"/>
      <c r="F1" s="91"/>
      <c r="G1" s="91"/>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846</v>
      </c>
      <c r="D4" s="13" t="s">
        <v>1</v>
      </c>
      <c r="E4" s="55" t="s">
        <v>6</v>
      </c>
      <c r="F4" s="12" t="s">
        <v>3</v>
      </c>
      <c r="G4" s="12" t="s">
        <v>5</v>
      </c>
    </row>
    <row r="5" spans="1:9" x14ac:dyDescent="0.2">
      <c r="A5" s="20" t="s">
        <v>29</v>
      </c>
      <c r="B5" s="20"/>
      <c r="C5" s="20"/>
      <c r="D5" s="20"/>
      <c r="E5" s="25">
        <v>0</v>
      </c>
      <c r="F5" s="68">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1" customFormat="1" x14ac:dyDescent="0.2">
      <c r="A11" s="14" t="s">
        <v>34</v>
      </c>
      <c r="B11" s="14"/>
      <c r="C11" s="14" t="s">
        <v>1134</v>
      </c>
      <c r="D11" s="14" t="s">
        <v>35</v>
      </c>
      <c r="E11" s="30"/>
      <c r="G11" s="10"/>
      <c r="H11" s="7"/>
      <c r="I11" s="7"/>
    </row>
    <row r="12" spans="1:9" s="11" customFormat="1" x14ac:dyDescent="0.2">
      <c r="A12" s="7" t="s">
        <v>70</v>
      </c>
      <c r="B12" s="7"/>
      <c r="C12" s="69">
        <v>32.607100000000003</v>
      </c>
      <c r="D12" s="65" t="s">
        <v>1135</v>
      </c>
      <c r="E12" s="65"/>
      <c r="G12" s="10"/>
      <c r="H12" s="7"/>
      <c r="I12" s="7"/>
    </row>
    <row r="13" spans="1:9" s="11" customFormat="1" x14ac:dyDescent="0.2">
      <c r="A13" s="7" t="s">
        <v>76</v>
      </c>
      <c r="B13" s="7"/>
      <c r="C13" s="69">
        <v>15.0351</v>
      </c>
      <c r="D13" s="65" t="s">
        <v>1135</v>
      </c>
      <c r="E13" s="65"/>
      <c r="G13" s="10"/>
      <c r="H13" s="7"/>
      <c r="I13" s="7"/>
    </row>
    <row r="14" spans="1:9" s="11" customFormat="1" x14ac:dyDescent="0.2">
      <c r="A14" s="7" t="s">
        <v>77</v>
      </c>
      <c r="B14" s="7"/>
      <c r="C14" s="69">
        <v>14.7667</v>
      </c>
      <c r="D14" s="65" t="s">
        <v>1135</v>
      </c>
      <c r="E14" s="65"/>
      <c r="G14" s="10"/>
      <c r="H14" s="7"/>
      <c r="I14" s="7"/>
    </row>
    <row r="15" spans="1:9" s="11" customFormat="1" x14ac:dyDescent="0.2">
      <c r="A15" s="7" t="s">
        <v>71</v>
      </c>
      <c r="B15" s="7"/>
      <c r="C15" s="69">
        <v>28.6858</v>
      </c>
      <c r="D15" s="65" t="s">
        <v>1135</v>
      </c>
      <c r="E15" s="65"/>
      <c r="G15" s="10"/>
      <c r="H15" s="7"/>
      <c r="I15" s="7"/>
    </row>
    <row r="16" spans="1:9" s="11" customFormat="1" x14ac:dyDescent="0.2">
      <c r="A16" s="7" t="s">
        <v>78</v>
      </c>
      <c r="B16" s="7"/>
      <c r="C16" s="69">
        <v>13.3317</v>
      </c>
      <c r="D16" s="65" t="s">
        <v>1135</v>
      </c>
      <c r="E16" s="65"/>
      <c r="G16" s="10"/>
      <c r="H16" s="7"/>
      <c r="I16" s="7"/>
    </row>
    <row r="17" spans="1:9" s="11" customFormat="1" x14ac:dyDescent="0.2">
      <c r="A17" s="7" t="s">
        <v>79</v>
      </c>
      <c r="B17" s="7"/>
      <c r="C17" s="69">
        <v>13.100899999999999</v>
      </c>
      <c r="D17" s="65" t="s">
        <v>1135</v>
      </c>
      <c r="E17" s="65"/>
      <c r="G17" s="10"/>
      <c r="H17" s="7"/>
      <c r="I17" s="7"/>
    </row>
    <row r="19" spans="1:9" s="11" customFormat="1" x14ac:dyDescent="0.2">
      <c r="A19" s="7" t="s">
        <v>37</v>
      </c>
      <c r="B19" s="7"/>
      <c r="C19" s="7"/>
      <c r="D19" s="7"/>
      <c r="E19" s="10"/>
      <c r="G19" s="10"/>
      <c r="H19" s="7"/>
      <c r="I19" s="7"/>
    </row>
    <row r="20" spans="1:9" x14ac:dyDescent="0.2">
      <c r="A20" s="7" t="s">
        <v>1136</v>
      </c>
    </row>
    <row r="22" spans="1:9" s="11" customFormat="1" x14ac:dyDescent="0.2">
      <c r="A22" s="14" t="s">
        <v>38</v>
      </c>
      <c r="B22" s="7"/>
      <c r="C22" s="7"/>
      <c r="D22" s="30" t="s">
        <v>39</v>
      </c>
      <c r="E22" s="10"/>
      <c r="G22" s="10"/>
      <c r="H22" s="7"/>
      <c r="I22" s="7"/>
    </row>
    <row r="24" spans="1:9" s="11" customFormat="1" x14ac:dyDescent="0.2">
      <c r="A24" s="14" t="s">
        <v>931</v>
      </c>
      <c r="B24" s="7"/>
      <c r="C24" s="7"/>
      <c r="D24" s="66" t="s">
        <v>1135</v>
      </c>
      <c r="E24" s="10"/>
      <c r="G24" s="10"/>
      <c r="H24" s="7"/>
      <c r="I24" s="7"/>
    </row>
    <row r="25" spans="1:9" s="11" customFormat="1" x14ac:dyDescent="0.2">
      <c r="A25" s="7" t="s">
        <v>1153</v>
      </c>
      <c r="B25" s="7"/>
      <c r="C25" s="7"/>
      <c r="D25" s="32"/>
      <c r="E25" s="10"/>
      <c r="G25" s="10"/>
      <c r="H25" s="7"/>
      <c r="I25" s="7"/>
    </row>
    <row r="27" spans="1:9" s="11" customFormat="1" x14ac:dyDescent="0.2">
      <c r="A27" s="14" t="s">
        <v>1201</v>
      </c>
      <c r="B27" s="7"/>
      <c r="C27" s="7"/>
      <c r="D27" s="30" t="s">
        <v>39</v>
      </c>
      <c r="E27" s="10"/>
      <c r="G27" s="10"/>
      <c r="H27" s="7"/>
      <c r="I27" s="7"/>
    </row>
    <row r="29" spans="1:9" ht="24.75" customHeight="1" x14ac:dyDescent="0.25">
      <c r="A29" s="102" t="s">
        <v>1154</v>
      </c>
      <c r="B29" s="103"/>
      <c r="C29" s="103"/>
      <c r="D29" s="103"/>
      <c r="E29" s="103"/>
      <c r="F29" s="103"/>
      <c r="G29" s="103"/>
    </row>
    <row r="31" spans="1:9" ht="39" customHeight="1" x14ac:dyDescent="0.25">
      <c r="A31" s="102" t="s">
        <v>1155</v>
      </c>
      <c r="B31" s="103"/>
      <c r="C31" s="103"/>
      <c r="D31" s="103"/>
      <c r="E31" s="103"/>
      <c r="F31" s="103"/>
      <c r="G31" s="103"/>
    </row>
    <row r="32" spans="1:9" x14ac:dyDescent="0.2">
      <c r="A32" s="50" t="s">
        <v>1140</v>
      </c>
    </row>
    <row r="34" spans="1:7" ht="24.75" customHeight="1" x14ac:dyDescent="0.25">
      <c r="A34" s="102" t="s">
        <v>1156</v>
      </c>
      <c r="B34" s="103"/>
      <c r="C34" s="103"/>
      <c r="D34" s="103"/>
      <c r="E34" s="103"/>
      <c r="F34" s="103"/>
      <c r="G34" s="103"/>
    </row>
    <row r="36" spans="1:7" ht="23.25" customHeight="1" x14ac:dyDescent="0.25">
      <c r="A36" s="102" t="s">
        <v>1157</v>
      </c>
      <c r="B36" s="103"/>
      <c r="C36" s="103"/>
      <c r="D36" s="103"/>
      <c r="E36" s="103"/>
      <c r="F36" s="103"/>
      <c r="G36" s="103"/>
    </row>
    <row r="38" spans="1:7" x14ac:dyDescent="0.2">
      <c r="A38" s="14" t="s">
        <v>1158</v>
      </c>
    </row>
    <row r="39" spans="1:7" x14ac:dyDescent="0.2">
      <c r="A39" s="14"/>
    </row>
    <row r="40" spans="1:7" ht="47.25" customHeight="1" x14ac:dyDescent="0.2">
      <c r="A40" s="104" t="s">
        <v>1159</v>
      </c>
      <c r="B40" s="104"/>
      <c r="C40" s="104"/>
      <c r="D40" s="104"/>
      <c r="E40" s="104"/>
      <c r="F40" s="104"/>
      <c r="G40" s="104"/>
    </row>
    <row r="41" spans="1:7" x14ac:dyDescent="0.2">
      <c r="A41" s="14"/>
    </row>
    <row r="42" spans="1:7" ht="27" customHeight="1" x14ac:dyDescent="0.2">
      <c r="A42" s="94" t="s">
        <v>1145</v>
      </c>
      <c r="B42" s="94"/>
      <c r="C42" s="94"/>
      <c r="D42" s="94"/>
      <c r="E42" s="94"/>
      <c r="F42" s="94"/>
      <c r="G42" s="94"/>
    </row>
  </sheetData>
  <mergeCells count="7">
    <mergeCell ref="A42:G42"/>
    <mergeCell ref="A1:G1"/>
    <mergeCell ref="A29:G29"/>
    <mergeCell ref="A31:G31"/>
    <mergeCell ref="A34:G34"/>
    <mergeCell ref="A36:G36"/>
    <mergeCell ref="A40:G40"/>
  </mergeCells>
  <conditionalFormatting sqref="F2:F3 F6 F8:F28 F30 F32:F33 F35 F37:F39 F41 F43:F65495">
    <cfRule type="cellIs" dxfId="18" priority="1" stopIfTrue="1" operator="between">
      <formula>0.009</formula>
      <formula>-0.009</formula>
    </cfRule>
  </conditionalFormatting>
  <hyperlinks>
    <hyperlink ref="A32"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5"/>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15.28515625" style="7" bestFit="1" customWidth="1"/>
    <col min="4" max="4" width="15" style="7" bestFit="1" customWidth="1"/>
    <col min="5" max="5" width="22.85546875" style="10" customWidth="1"/>
    <col min="6" max="6" width="14.7109375" style="11" bestFit="1" customWidth="1"/>
    <col min="7" max="7" width="7.7109375" style="10" customWidth="1"/>
    <col min="8" max="16384" width="9.140625" style="7"/>
  </cols>
  <sheetData>
    <row r="1" spans="1:9" s="1" customFormat="1" ht="15" x14ac:dyDescent="0.2">
      <c r="A1" s="90" t="s">
        <v>1160</v>
      </c>
      <c r="B1" s="91"/>
      <c r="C1" s="91"/>
      <c r="D1" s="91"/>
      <c r="E1" s="91"/>
      <c r="F1" s="91"/>
      <c r="G1" s="91"/>
    </row>
    <row r="2" spans="1:9" s="1" customFormat="1" ht="12" x14ac:dyDescent="0.2">
      <c r="A2" s="8" t="s">
        <v>7</v>
      </c>
      <c r="B2" s="2"/>
      <c r="C2" s="3"/>
      <c r="D2" s="3"/>
      <c r="E2" s="4"/>
      <c r="F2" s="9"/>
      <c r="G2" s="10"/>
    </row>
    <row r="3" spans="1:9" s="1" customFormat="1" ht="33.75" x14ac:dyDescent="0.2">
      <c r="A3" s="6" t="s">
        <v>2</v>
      </c>
      <c r="B3" s="6" t="s">
        <v>0</v>
      </c>
      <c r="C3" s="13" t="s">
        <v>1125</v>
      </c>
      <c r="D3" s="13" t="s">
        <v>1</v>
      </c>
      <c r="E3" s="55" t="s">
        <v>6</v>
      </c>
      <c r="F3" s="12" t="s">
        <v>3</v>
      </c>
      <c r="G3" s="12" t="s">
        <v>5</v>
      </c>
    </row>
    <row r="4" spans="1:9" x14ac:dyDescent="0.2">
      <c r="A4" s="16" t="s">
        <v>25</v>
      </c>
      <c r="B4" s="17"/>
      <c r="C4" s="17"/>
      <c r="D4" s="17"/>
      <c r="E4" s="18"/>
      <c r="F4" s="19"/>
      <c r="G4" s="18"/>
    </row>
    <row r="5" spans="1:9" x14ac:dyDescent="0.2">
      <c r="A5" s="20" t="s">
        <v>1126</v>
      </c>
      <c r="B5" s="21"/>
      <c r="C5" s="21"/>
      <c r="D5" s="21"/>
      <c r="E5" s="22"/>
      <c r="F5" s="23"/>
      <c r="G5" s="22"/>
    </row>
    <row r="6" spans="1:9" x14ac:dyDescent="0.2">
      <c r="A6" s="21" t="s">
        <v>1130</v>
      </c>
      <c r="B6" s="21" t="s">
        <v>1131</v>
      </c>
      <c r="C6" s="21" t="s">
        <v>1161</v>
      </c>
      <c r="D6" s="24">
        <v>1000</v>
      </c>
      <c r="E6" s="22">
        <v>0</v>
      </c>
      <c r="F6" s="22">
        <v>0</v>
      </c>
      <c r="G6" s="22"/>
    </row>
    <row r="7" spans="1:9" x14ac:dyDescent="0.2">
      <c r="A7" s="20" t="s">
        <v>26</v>
      </c>
      <c r="B7" s="20"/>
      <c r="C7" s="20"/>
      <c r="D7" s="20"/>
      <c r="E7" s="25">
        <f>SUM(E5:E6)</f>
        <v>0</v>
      </c>
      <c r="F7" s="25">
        <f>SUM(F5:F6)</f>
        <v>0</v>
      </c>
      <c r="G7" s="25"/>
      <c r="H7" s="14"/>
      <c r="I7" s="14"/>
    </row>
    <row r="8" spans="1:9" x14ac:dyDescent="0.2">
      <c r="A8" s="21"/>
      <c r="B8" s="21"/>
      <c r="C8" s="21"/>
      <c r="D8" s="21"/>
      <c r="E8" s="22"/>
      <c r="F8" s="23"/>
      <c r="G8" s="22"/>
    </row>
    <row r="9" spans="1:9" x14ac:dyDescent="0.2">
      <c r="A9" s="20" t="s">
        <v>27</v>
      </c>
      <c r="B9" s="20"/>
      <c r="C9" s="20"/>
      <c r="D9" s="20"/>
      <c r="E9" s="25">
        <f>E7</f>
        <v>0</v>
      </c>
      <c r="F9" s="25">
        <f>F7</f>
        <v>0</v>
      </c>
      <c r="G9" s="25"/>
      <c r="H9" s="14"/>
      <c r="I9" s="14"/>
    </row>
    <row r="10" spans="1:9" x14ac:dyDescent="0.2">
      <c r="A10" s="20"/>
      <c r="B10" s="20"/>
      <c r="C10" s="20"/>
      <c r="D10" s="20"/>
      <c r="E10" s="25"/>
      <c r="F10" s="26"/>
      <c r="G10" s="25"/>
      <c r="H10" s="14"/>
      <c r="I10" s="14"/>
    </row>
    <row r="11" spans="1:9" x14ac:dyDescent="0.2">
      <c r="A11" s="20" t="s">
        <v>29</v>
      </c>
      <c r="B11" s="20"/>
      <c r="C11" s="20"/>
      <c r="D11" s="20"/>
      <c r="E11" s="25">
        <f>E13-(E7)</f>
        <v>1250.9639997000099</v>
      </c>
      <c r="F11" s="26">
        <f>F13-(F7)</f>
        <v>100</v>
      </c>
      <c r="G11" s="25"/>
      <c r="H11" s="14"/>
      <c r="I11" s="14"/>
    </row>
    <row r="12" spans="1:9" x14ac:dyDescent="0.2">
      <c r="A12" s="20"/>
      <c r="B12" s="20"/>
      <c r="C12" s="20"/>
      <c r="D12" s="20"/>
      <c r="E12" s="25"/>
      <c r="F12" s="26"/>
      <c r="G12" s="25"/>
      <c r="H12" s="14"/>
      <c r="I12" s="14"/>
    </row>
    <row r="13" spans="1:9" x14ac:dyDescent="0.2">
      <c r="A13" s="27" t="s">
        <v>28</v>
      </c>
      <c r="B13" s="27"/>
      <c r="C13" s="27"/>
      <c r="D13" s="27"/>
      <c r="E13" s="28">
        <v>1250.9639997000099</v>
      </c>
      <c r="F13" s="29">
        <v>100</v>
      </c>
      <c r="G13" s="28"/>
      <c r="H13" s="14"/>
      <c r="I13" s="14"/>
    </row>
    <row r="14" spans="1:9" x14ac:dyDescent="0.2">
      <c r="F14" s="15"/>
    </row>
    <row r="15" spans="1:9" x14ac:dyDescent="0.2">
      <c r="A15" s="14" t="s">
        <v>31</v>
      </c>
    </row>
    <row r="16" spans="1:9" x14ac:dyDescent="0.2">
      <c r="A16" s="70" t="s">
        <v>1132</v>
      </c>
    </row>
    <row r="17" spans="1:7" ht="26.25" customHeight="1" x14ac:dyDescent="0.2">
      <c r="A17" s="100" t="s">
        <v>1133</v>
      </c>
      <c r="B17" s="101"/>
      <c r="C17" s="101"/>
      <c r="D17" s="101"/>
      <c r="E17" s="101"/>
      <c r="F17" s="101"/>
      <c r="G17" s="101"/>
    </row>
    <row r="19" spans="1:7" x14ac:dyDescent="0.2">
      <c r="A19" s="14" t="s">
        <v>32</v>
      </c>
    </row>
    <row r="20" spans="1:7" x14ac:dyDescent="0.2">
      <c r="A20" s="14" t="s">
        <v>33</v>
      </c>
    </row>
    <row r="21" spans="1:7" x14ac:dyDescent="0.2">
      <c r="A21" s="14" t="s">
        <v>34</v>
      </c>
      <c r="B21" s="14"/>
      <c r="C21" s="30" t="s">
        <v>36</v>
      </c>
      <c r="D21" s="14" t="s">
        <v>35</v>
      </c>
    </row>
    <row r="22" spans="1:7" x14ac:dyDescent="0.2">
      <c r="A22" s="7" t="s">
        <v>982</v>
      </c>
      <c r="C22" s="31">
        <v>4986.6777000000002</v>
      </c>
      <c r="D22" s="31">
        <v>5149.4098999999997</v>
      </c>
    </row>
    <row r="23" spans="1:7" x14ac:dyDescent="0.2">
      <c r="A23" s="7" t="s">
        <v>1162</v>
      </c>
      <c r="C23" s="31">
        <v>1260.3543</v>
      </c>
      <c r="D23" s="31">
        <v>1301.4838999999999</v>
      </c>
    </row>
    <row r="24" spans="1:7" x14ac:dyDescent="0.2">
      <c r="A24" s="7" t="s">
        <v>984</v>
      </c>
      <c r="C24" s="31">
        <v>1391.4937</v>
      </c>
      <c r="D24" s="31">
        <v>1436.9029</v>
      </c>
    </row>
    <row r="25" spans="1:7" x14ac:dyDescent="0.2">
      <c r="A25" s="7" t="s">
        <v>985</v>
      </c>
      <c r="C25" s="31">
        <v>1447.5835</v>
      </c>
      <c r="D25" s="31">
        <v>1494.8231000000001</v>
      </c>
    </row>
    <row r="26" spans="1:7" x14ac:dyDescent="0.2">
      <c r="A26" s="7" t="s">
        <v>1163</v>
      </c>
      <c r="C26" s="31">
        <v>4124.5361000000003</v>
      </c>
      <c r="D26" s="31">
        <v>4256.4772999999996</v>
      </c>
    </row>
    <row r="27" spans="1:7" x14ac:dyDescent="0.2">
      <c r="A27" s="7" t="s">
        <v>986</v>
      </c>
      <c r="C27" s="31">
        <v>5005.3289000000004</v>
      </c>
      <c r="D27" s="31">
        <v>5168.6697999999997</v>
      </c>
    </row>
    <row r="28" spans="1:7" x14ac:dyDescent="0.2">
      <c r="A28" s="7" t="s">
        <v>1164</v>
      </c>
      <c r="C28" s="31">
        <v>1201.1371999999999</v>
      </c>
      <c r="D28" s="31">
        <v>1240.3343</v>
      </c>
    </row>
    <row r="29" spans="1:7" x14ac:dyDescent="0.2">
      <c r="A29" s="7" t="s">
        <v>988</v>
      </c>
      <c r="C29" s="31">
        <v>1419.4291000000001</v>
      </c>
      <c r="D29" s="31">
        <v>1465.75</v>
      </c>
    </row>
    <row r="30" spans="1:7" x14ac:dyDescent="0.2">
      <c r="A30" s="7" t="s">
        <v>989</v>
      </c>
      <c r="C30" s="31">
        <v>1478.6505</v>
      </c>
      <c r="D30" s="31">
        <v>1526.9039</v>
      </c>
    </row>
    <row r="32" spans="1:7" x14ac:dyDescent="0.2">
      <c r="A32" s="7" t="s">
        <v>37</v>
      </c>
    </row>
    <row r="34" spans="1:7" x14ac:dyDescent="0.2">
      <c r="A34" s="14" t="s">
        <v>38</v>
      </c>
      <c r="D34" s="30" t="s">
        <v>39</v>
      </c>
    </row>
    <row r="36" spans="1:7" x14ac:dyDescent="0.2">
      <c r="A36" s="14" t="s">
        <v>931</v>
      </c>
      <c r="D36" s="32">
        <v>1.3323341007709099E-9</v>
      </c>
      <c r="E36" s="10" t="s">
        <v>40</v>
      </c>
    </row>
    <row r="38" spans="1:7" x14ac:dyDescent="0.2">
      <c r="A38" s="14" t="s">
        <v>1201</v>
      </c>
      <c r="D38" s="30" t="s">
        <v>39</v>
      </c>
    </row>
    <row r="40" spans="1:7" ht="27" customHeight="1" x14ac:dyDescent="0.25">
      <c r="A40" s="102" t="s">
        <v>1165</v>
      </c>
      <c r="B40" s="103"/>
      <c r="C40" s="103"/>
      <c r="D40" s="103"/>
      <c r="E40" s="103"/>
      <c r="F40" s="103"/>
      <c r="G40" s="103"/>
    </row>
    <row r="42" spans="1:7" ht="38.25" customHeight="1" x14ac:dyDescent="0.2">
      <c r="A42" s="105" t="s">
        <v>1166</v>
      </c>
      <c r="B42" s="105"/>
      <c r="C42" s="105"/>
      <c r="D42" s="105"/>
      <c r="E42" s="105"/>
      <c r="F42" s="105"/>
      <c r="G42" s="105"/>
    </row>
    <row r="43" spans="1:7" x14ac:dyDescent="0.2">
      <c r="A43" s="50" t="s">
        <v>1063</v>
      </c>
    </row>
    <row r="45" spans="1:7" ht="79.5" customHeight="1" x14ac:dyDescent="0.25">
      <c r="A45" s="102" t="s">
        <v>1167</v>
      </c>
      <c r="B45" s="103"/>
      <c r="C45" s="103"/>
      <c r="D45" s="103"/>
      <c r="E45" s="103"/>
      <c r="F45" s="103"/>
      <c r="G45" s="103"/>
    </row>
    <row r="47" spans="1:7" ht="47.25" customHeight="1" x14ac:dyDescent="0.25">
      <c r="A47" s="102" t="s">
        <v>1168</v>
      </c>
      <c r="B47" s="103"/>
      <c r="C47" s="103"/>
      <c r="D47" s="103"/>
      <c r="E47" s="103"/>
      <c r="F47" s="103"/>
      <c r="G47" s="103"/>
    </row>
    <row r="48" spans="1:7" x14ac:dyDescent="0.2">
      <c r="A48" s="50" t="s">
        <v>1140</v>
      </c>
    </row>
    <row r="50" spans="1:7" ht="24.75" customHeight="1" x14ac:dyDescent="0.25">
      <c r="A50" s="102" t="s">
        <v>1169</v>
      </c>
      <c r="B50" s="103"/>
      <c r="C50" s="103"/>
      <c r="D50" s="103"/>
      <c r="E50" s="103"/>
      <c r="F50" s="103"/>
      <c r="G50" s="103"/>
    </row>
    <row r="52" spans="1:7" ht="36" customHeight="1" x14ac:dyDescent="0.25">
      <c r="A52" s="102" t="s">
        <v>1170</v>
      </c>
      <c r="B52" s="103"/>
      <c r="C52" s="103"/>
      <c r="D52" s="103"/>
      <c r="E52" s="103"/>
      <c r="F52" s="103"/>
      <c r="G52" s="103"/>
    </row>
    <row r="54" spans="1:7" x14ac:dyDescent="0.2">
      <c r="A54" s="14" t="s">
        <v>1171</v>
      </c>
    </row>
    <row r="55" spans="1:7" x14ac:dyDescent="0.2">
      <c r="A55" s="14"/>
    </row>
    <row r="56" spans="1:7" x14ac:dyDescent="0.2">
      <c r="A56" s="51" t="s">
        <v>1221</v>
      </c>
    </row>
    <row r="57" spans="1:7" x14ac:dyDescent="0.2">
      <c r="A57" s="52"/>
    </row>
    <row r="58" spans="1:7" x14ac:dyDescent="0.2">
      <c r="A58" s="53"/>
    </row>
    <row r="59" spans="1:7" x14ac:dyDescent="0.2">
      <c r="A59" s="53"/>
    </row>
    <row r="60" spans="1:7" x14ac:dyDescent="0.2">
      <c r="A60" s="53"/>
    </row>
    <row r="61" spans="1:7" x14ac:dyDescent="0.2">
      <c r="A61" s="53"/>
    </row>
    <row r="62" spans="1:7" x14ac:dyDescent="0.2">
      <c r="A62" s="53"/>
    </row>
    <row r="63" spans="1:7" x14ac:dyDescent="0.2">
      <c r="A63" s="53"/>
    </row>
    <row r="64" spans="1:7"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1" t="s">
        <v>1172</v>
      </c>
    </row>
    <row r="71" spans="1:1" x14ac:dyDescent="0.2">
      <c r="A71" s="53"/>
    </row>
    <row r="72" spans="1:1" x14ac:dyDescent="0.2">
      <c r="A72" s="51" t="s">
        <v>1222</v>
      </c>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7" x14ac:dyDescent="0.2">
      <c r="A81" s="53"/>
    </row>
    <row r="82" spans="1:7" x14ac:dyDescent="0.2">
      <c r="A82" s="53"/>
    </row>
    <row r="83" spans="1:7" x14ac:dyDescent="0.2">
      <c r="A83" s="53"/>
    </row>
    <row r="84" spans="1:7" x14ac:dyDescent="0.2">
      <c r="A84" s="53"/>
    </row>
    <row r="85" spans="1:7" x14ac:dyDescent="0.2">
      <c r="A85" s="53"/>
    </row>
    <row r="86" spans="1:7" x14ac:dyDescent="0.2">
      <c r="A86" s="53"/>
    </row>
    <row r="87" spans="1:7" x14ac:dyDescent="0.2">
      <c r="A87" s="52"/>
    </row>
    <row r="88" spans="1:7" x14ac:dyDescent="0.2">
      <c r="A88" s="52"/>
    </row>
    <row r="89" spans="1:7" x14ac:dyDescent="0.2">
      <c r="A89" s="14" t="s">
        <v>843</v>
      </c>
    </row>
    <row r="90" spans="1:7" x14ac:dyDescent="0.2">
      <c r="A90" s="14"/>
    </row>
    <row r="91" spans="1:7" s="1" customFormat="1" ht="15" x14ac:dyDescent="0.2">
      <c r="A91" s="90" t="s">
        <v>1173</v>
      </c>
      <c r="B91" s="91"/>
      <c r="C91" s="91"/>
      <c r="D91" s="91"/>
      <c r="E91" s="91"/>
      <c r="F91" s="91"/>
      <c r="G91" s="91"/>
    </row>
    <row r="92" spans="1:7" x14ac:dyDescent="0.2">
      <c r="A92" s="14" t="s">
        <v>7</v>
      </c>
    </row>
    <row r="93" spans="1:7" s="1" customFormat="1" ht="33.75" x14ac:dyDescent="0.2">
      <c r="A93" s="6" t="s">
        <v>2</v>
      </c>
      <c r="B93" s="6" t="s">
        <v>0</v>
      </c>
      <c r="C93" s="13" t="s">
        <v>846</v>
      </c>
      <c r="D93" s="13" t="s">
        <v>1</v>
      </c>
      <c r="E93" s="55" t="s">
        <v>6</v>
      </c>
      <c r="F93" s="12" t="s">
        <v>3</v>
      </c>
      <c r="G93" s="12" t="s">
        <v>5</v>
      </c>
    </row>
    <row r="94" spans="1:7" x14ac:dyDescent="0.2">
      <c r="A94" s="16" t="s">
        <v>25</v>
      </c>
      <c r="B94" s="17"/>
      <c r="C94" s="17"/>
      <c r="D94" s="17"/>
      <c r="E94" s="18"/>
      <c r="F94" s="19"/>
      <c r="G94" s="18"/>
    </row>
    <row r="95" spans="1:7" x14ac:dyDescent="0.2">
      <c r="A95" s="20" t="s">
        <v>41</v>
      </c>
      <c r="B95" s="21"/>
      <c r="C95" s="21"/>
      <c r="D95" s="21"/>
      <c r="E95" s="22"/>
      <c r="F95" s="23"/>
      <c r="G95" s="22"/>
    </row>
    <row r="96" spans="1:7" ht="22.5" x14ac:dyDescent="0.2">
      <c r="A96" s="21" t="s">
        <v>1147</v>
      </c>
      <c r="B96" s="21" t="s">
        <v>1148</v>
      </c>
      <c r="C96" s="60" t="s">
        <v>1149</v>
      </c>
      <c r="D96" s="24">
        <v>3523</v>
      </c>
      <c r="E96" s="22">
        <v>0</v>
      </c>
      <c r="F96" s="23">
        <v>100</v>
      </c>
      <c r="G96" s="22"/>
    </row>
    <row r="97" spans="1:9" x14ac:dyDescent="0.2">
      <c r="A97" s="20" t="s">
        <v>26</v>
      </c>
      <c r="B97" s="20"/>
      <c r="C97" s="20"/>
      <c r="D97" s="20"/>
      <c r="E97" s="25">
        <f>SUM(E95:E96)</f>
        <v>0</v>
      </c>
      <c r="F97" s="26">
        <f>SUM(F95:F96)</f>
        <v>100</v>
      </c>
      <c r="G97" s="25"/>
      <c r="H97" s="14"/>
      <c r="I97" s="14"/>
    </row>
    <row r="98" spans="1:9" x14ac:dyDescent="0.2">
      <c r="A98" s="21"/>
      <c r="B98" s="21"/>
      <c r="C98" s="21"/>
      <c r="D98" s="21"/>
      <c r="E98" s="22"/>
      <c r="F98" s="23"/>
      <c r="G98" s="22"/>
    </row>
    <row r="99" spans="1:9" x14ac:dyDescent="0.2">
      <c r="A99" s="20" t="s">
        <v>27</v>
      </c>
      <c r="B99" s="20"/>
      <c r="C99" s="20"/>
      <c r="D99" s="20"/>
      <c r="E99" s="25">
        <f>E97</f>
        <v>0</v>
      </c>
      <c r="F99" s="26">
        <f>F97</f>
        <v>100</v>
      </c>
      <c r="G99" s="25"/>
      <c r="H99" s="14"/>
      <c r="I99" s="14"/>
    </row>
    <row r="100" spans="1:9" x14ac:dyDescent="0.2">
      <c r="A100" s="20"/>
      <c r="B100" s="20"/>
      <c r="C100" s="20"/>
      <c r="D100" s="20"/>
      <c r="E100" s="25"/>
      <c r="F100" s="26"/>
      <c r="G100" s="25"/>
      <c r="H100" s="14"/>
      <c r="I100" s="14"/>
    </row>
    <row r="101" spans="1:9" x14ac:dyDescent="0.2">
      <c r="A101" s="20" t="s">
        <v>29</v>
      </c>
      <c r="B101" s="20"/>
      <c r="C101" s="20"/>
      <c r="D101" s="20"/>
      <c r="E101" s="67">
        <v>0</v>
      </c>
      <c r="F101" s="67">
        <v>0</v>
      </c>
      <c r="G101" s="25"/>
      <c r="H101" s="14"/>
      <c r="I101" s="14"/>
    </row>
    <row r="102" spans="1:9" x14ac:dyDescent="0.2">
      <c r="A102" s="20"/>
      <c r="B102" s="20"/>
      <c r="C102" s="20"/>
      <c r="D102" s="20"/>
      <c r="E102" s="25"/>
      <c r="F102" s="26"/>
      <c r="G102" s="25"/>
      <c r="H102" s="14"/>
      <c r="I102" s="14"/>
    </row>
    <row r="103" spans="1:9" x14ac:dyDescent="0.2">
      <c r="A103" s="27" t="s">
        <v>28</v>
      </c>
      <c r="B103" s="27"/>
      <c r="C103" s="27"/>
      <c r="D103" s="27"/>
      <c r="E103" s="28">
        <v>8.9999999999999996E-7</v>
      </c>
      <c r="F103" s="29">
        <v>100</v>
      </c>
      <c r="G103" s="28"/>
      <c r="H103" s="14"/>
      <c r="I103" s="14"/>
    </row>
    <row r="105" spans="1:9" x14ac:dyDescent="0.2">
      <c r="A105" s="14" t="s">
        <v>31</v>
      </c>
    </row>
    <row r="106" spans="1:9" x14ac:dyDescent="0.2">
      <c r="A106" s="14" t="s">
        <v>1150</v>
      </c>
    </row>
    <row r="107" spans="1:9" ht="26.25" customHeight="1" x14ac:dyDescent="0.25">
      <c r="A107" s="94" t="s">
        <v>1151</v>
      </c>
      <c r="B107" s="95"/>
      <c r="C107" s="95"/>
      <c r="D107" s="95"/>
      <c r="E107" s="95"/>
      <c r="F107" s="95"/>
      <c r="G107" s="95"/>
    </row>
    <row r="108" spans="1:9" x14ac:dyDescent="0.2">
      <c r="A108" s="14"/>
    </row>
    <row r="109" spans="1:9" x14ac:dyDescent="0.2">
      <c r="A109" s="14" t="s">
        <v>32</v>
      </c>
    </row>
    <row r="110" spans="1:9" x14ac:dyDescent="0.2">
      <c r="A110" s="14" t="s">
        <v>33</v>
      </c>
    </row>
    <row r="111" spans="1:9" x14ac:dyDescent="0.2">
      <c r="A111" s="14" t="s">
        <v>34</v>
      </c>
      <c r="B111" s="14"/>
      <c r="C111" s="30" t="s">
        <v>36</v>
      </c>
      <c r="D111" s="14" t="s">
        <v>35</v>
      </c>
    </row>
    <row r="112" spans="1:9" x14ac:dyDescent="0.2">
      <c r="A112" s="7" t="s">
        <v>982</v>
      </c>
      <c r="C112" s="31">
        <v>0</v>
      </c>
      <c r="D112" s="31">
        <v>0</v>
      </c>
    </row>
    <row r="113" spans="1:4" x14ac:dyDescent="0.2">
      <c r="A113" s="7" t="s">
        <v>1162</v>
      </c>
      <c r="C113" s="31">
        <v>0</v>
      </c>
      <c r="D113" s="31">
        <v>0</v>
      </c>
    </row>
    <row r="114" spans="1:4" x14ac:dyDescent="0.2">
      <c r="A114" s="7" t="s">
        <v>984</v>
      </c>
      <c r="C114" s="31">
        <v>0</v>
      </c>
      <c r="D114" s="31">
        <v>0</v>
      </c>
    </row>
    <row r="115" spans="1:4" x14ac:dyDescent="0.2">
      <c r="A115" s="7" t="s">
        <v>985</v>
      </c>
      <c r="C115" s="31">
        <v>0</v>
      </c>
      <c r="D115" s="31">
        <v>0</v>
      </c>
    </row>
    <row r="116" spans="1:4" x14ac:dyDescent="0.2">
      <c r="A116" s="7" t="s">
        <v>1163</v>
      </c>
      <c r="C116" s="31">
        <v>0</v>
      </c>
      <c r="D116" s="31">
        <v>0</v>
      </c>
    </row>
    <row r="117" spans="1:4" x14ac:dyDescent="0.2">
      <c r="A117" s="7" t="s">
        <v>986</v>
      </c>
      <c r="C117" s="31">
        <v>0</v>
      </c>
      <c r="D117" s="31">
        <v>0</v>
      </c>
    </row>
    <row r="118" spans="1:4" x14ac:dyDescent="0.2">
      <c r="A118" s="7" t="s">
        <v>1164</v>
      </c>
      <c r="C118" s="31">
        <v>0</v>
      </c>
      <c r="D118" s="31">
        <v>0</v>
      </c>
    </row>
    <row r="119" spans="1:4" x14ac:dyDescent="0.2">
      <c r="A119" s="7" t="s">
        <v>988</v>
      </c>
      <c r="C119" s="31">
        <v>0</v>
      </c>
      <c r="D119" s="31">
        <v>0</v>
      </c>
    </row>
    <row r="120" spans="1:4" x14ac:dyDescent="0.2">
      <c r="A120" s="7" t="s">
        <v>989</v>
      </c>
      <c r="C120" s="31">
        <v>0</v>
      </c>
      <c r="D120" s="31">
        <v>0</v>
      </c>
    </row>
    <row r="122" spans="1:4" x14ac:dyDescent="0.2">
      <c r="A122" s="7" t="s">
        <v>37</v>
      </c>
    </row>
    <row r="124" spans="1:4" x14ac:dyDescent="0.2">
      <c r="A124" s="14" t="s">
        <v>1202</v>
      </c>
      <c r="D124" s="30" t="s">
        <v>39</v>
      </c>
    </row>
    <row r="125" spans="1:4" ht="15" x14ac:dyDescent="0.25">
      <c r="A125" s="62"/>
    </row>
  </sheetData>
  <mergeCells count="10">
    <mergeCell ref="A50:G50"/>
    <mergeCell ref="A52:G52"/>
    <mergeCell ref="A91:G91"/>
    <mergeCell ref="A107:G107"/>
    <mergeCell ref="A1:G1"/>
    <mergeCell ref="A17:G17"/>
    <mergeCell ref="A40:G40"/>
    <mergeCell ref="A42:G42"/>
    <mergeCell ref="A45:G45"/>
    <mergeCell ref="A47:G47"/>
  </mergeCells>
  <conditionalFormatting sqref="F2 F4:F5 F8 F18:F39 F92 F108:F65561">
    <cfRule type="cellIs" dxfId="17" priority="8" stopIfTrue="1" operator="between">
      <formula>0.009</formula>
      <formula>-0.009</formula>
    </cfRule>
  </conditionalFormatting>
  <conditionalFormatting sqref="F10:F16">
    <cfRule type="cellIs" dxfId="16" priority="7" stopIfTrue="1" operator="between">
      <formula>0.009</formula>
      <formula>-0.009</formula>
    </cfRule>
  </conditionalFormatting>
  <conditionalFormatting sqref="F41 F46 F53:F90">
    <cfRule type="cellIs" dxfId="15" priority="6" stopIfTrue="1" operator="between">
      <formula>0.009</formula>
      <formula>-0.009</formula>
    </cfRule>
  </conditionalFormatting>
  <conditionalFormatting sqref="F43:F44">
    <cfRule type="cellIs" dxfId="14" priority="5" stopIfTrue="1" operator="between">
      <formula>0.009</formula>
      <formula>-0.009</formula>
    </cfRule>
  </conditionalFormatting>
  <conditionalFormatting sqref="F48:F49">
    <cfRule type="cellIs" dxfId="13" priority="4" stopIfTrue="1" operator="between">
      <formula>0.009</formula>
      <formula>-0.009</formula>
    </cfRule>
  </conditionalFormatting>
  <conditionalFormatting sqref="F51">
    <cfRule type="cellIs" dxfId="12" priority="3" stopIfTrue="1" operator="between">
      <formula>0.009</formula>
      <formula>-0.009</formula>
    </cfRule>
  </conditionalFormatting>
  <conditionalFormatting sqref="F94:F100">
    <cfRule type="cellIs" dxfId="11" priority="2" stopIfTrue="1" operator="between">
      <formula>0.009</formula>
      <formula>-0.009</formula>
    </cfRule>
  </conditionalFormatting>
  <conditionalFormatting sqref="F102:F106">
    <cfRule type="cellIs" dxfId="10" priority="1" stopIfTrue="1" operator="between">
      <formula>0.009</formula>
      <formula>-0.009</formula>
    </cfRule>
  </conditionalFormatting>
  <hyperlinks>
    <hyperlink ref="A43" r:id="rId1" tooltip="https://www.franklintempletonindia.com/download/en-in/latest%20updates/189ea834-ae3f-48eb-9d73-a9cc9cd9317e/franklin-templeton-update-on-reliance-broadcast-july-23-2020-kcg9m1gq-en-in.pdf" xr:uid="{00000000-0004-0000-2000-000000000000}"/>
    <hyperlink ref="A48"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0" t="s">
        <v>1174</v>
      </c>
      <c r="B1" s="91"/>
      <c r="C1" s="91"/>
      <c r="D1" s="91"/>
      <c r="E1" s="91"/>
      <c r="F1" s="91"/>
      <c r="G1" s="91"/>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846</v>
      </c>
      <c r="D4" s="13" t="s">
        <v>1</v>
      </c>
      <c r="E4" s="55" t="s">
        <v>6</v>
      </c>
      <c r="F4" s="12" t="s">
        <v>3</v>
      </c>
      <c r="G4" s="12" t="s">
        <v>5</v>
      </c>
    </row>
    <row r="5" spans="1:9" x14ac:dyDescent="0.2">
      <c r="A5" s="20" t="s">
        <v>29</v>
      </c>
      <c r="B5" s="20"/>
      <c r="C5" s="20"/>
      <c r="D5" s="20"/>
      <c r="E5" s="25">
        <v>0</v>
      </c>
      <c r="F5" s="68">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0" customFormat="1" x14ac:dyDescent="0.2">
      <c r="A11" s="14" t="s">
        <v>34</v>
      </c>
      <c r="B11" s="14"/>
      <c r="C11" s="14" t="s">
        <v>1134</v>
      </c>
      <c r="D11" s="14" t="s">
        <v>35</v>
      </c>
      <c r="E11" s="30"/>
      <c r="F11" s="11"/>
      <c r="H11" s="7"/>
      <c r="I11" s="7"/>
    </row>
    <row r="12" spans="1:9" s="10" customFormat="1" x14ac:dyDescent="0.2">
      <c r="A12" s="7" t="s">
        <v>982</v>
      </c>
      <c r="B12" s="7"/>
      <c r="C12" s="69">
        <v>32.926200000000001</v>
      </c>
      <c r="D12" s="65" t="s">
        <v>1135</v>
      </c>
      <c r="E12" s="65"/>
      <c r="F12" s="11"/>
      <c r="H12" s="7"/>
      <c r="I12" s="7"/>
    </row>
    <row r="13" spans="1:9" s="10" customFormat="1" x14ac:dyDescent="0.2">
      <c r="A13" s="7" t="s">
        <v>983</v>
      </c>
      <c r="B13" s="7"/>
      <c r="C13" s="69">
        <v>12.4137</v>
      </c>
      <c r="D13" s="65" t="s">
        <v>1135</v>
      </c>
      <c r="E13" s="65"/>
      <c r="F13" s="11"/>
      <c r="H13" s="7"/>
      <c r="I13" s="7"/>
    </row>
    <row r="14" spans="1:9" s="10" customFormat="1" x14ac:dyDescent="0.2">
      <c r="A14" s="7" t="s">
        <v>1162</v>
      </c>
      <c r="B14" s="7"/>
      <c r="C14" s="69">
        <v>12.516299999999999</v>
      </c>
      <c r="D14" s="65" t="s">
        <v>1135</v>
      </c>
      <c r="E14" s="65"/>
      <c r="F14" s="11"/>
      <c r="H14" s="7"/>
      <c r="I14" s="7"/>
    </row>
    <row r="15" spans="1:9" s="10" customFormat="1" x14ac:dyDescent="0.2">
      <c r="A15" s="7" t="s">
        <v>1163</v>
      </c>
      <c r="B15" s="7"/>
      <c r="C15" s="69">
        <v>33.775700000000001</v>
      </c>
      <c r="D15" s="65" t="s">
        <v>1135</v>
      </c>
      <c r="E15" s="65"/>
      <c r="F15" s="11"/>
      <c r="H15" s="7"/>
      <c r="I15" s="7"/>
    </row>
    <row r="16" spans="1:9" s="10" customFormat="1" x14ac:dyDescent="0.2">
      <c r="A16" s="7" t="s">
        <v>1175</v>
      </c>
      <c r="B16" s="7"/>
      <c r="C16" s="69">
        <v>12.37</v>
      </c>
      <c r="D16" s="65" t="s">
        <v>1135</v>
      </c>
      <c r="E16" s="65"/>
      <c r="F16" s="11"/>
      <c r="H16" s="7"/>
      <c r="I16" s="7"/>
    </row>
    <row r="17" spans="1:9" s="10" customFormat="1" x14ac:dyDescent="0.2">
      <c r="A17" s="7" t="s">
        <v>920</v>
      </c>
      <c r="B17" s="7"/>
      <c r="C17" s="69">
        <v>34.9131</v>
      </c>
      <c r="D17" s="65" t="s">
        <v>1135</v>
      </c>
      <c r="E17" s="65"/>
      <c r="F17" s="11"/>
      <c r="H17" s="7"/>
      <c r="I17" s="7"/>
    </row>
    <row r="18" spans="1:9" s="10" customFormat="1" x14ac:dyDescent="0.2">
      <c r="A18" s="7" t="s">
        <v>1176</v>
      </c>
      <c r="B18" s="7"/>
      <c r="C18" s="69">
        <v>12.4788</v>
      </c>
      <c r="D18" s="65" t="s">
        <v>1135</v>
      </c>
      <c r="E18" s="65"/>
      <c r="F18" s="11"/>
      <c r="H18" s="7"/>
      <c r="I18" s="7"/>
    </row>
    <row r="19" spans="1:9" s="10" customFormat="1" x14ac:dyDescent="0.2">
      <c r="A19" s="7" t="s">
        <v>922</v>
      </c>
      <c r="B19" s="7"/>
      <c r="C19" s="69">
        <v>12.511100000000001</v>
      </c>
      <c r="D19" s="65" t="s">
        <v>1135</v>
      </c>
      <c r="E19" s="65"/>
      <c r="F19" s="11"/>
      <c r="H19" s="7"/>
      <c r="I19" s="7"/>
    </row>
    <row r="20" spans="1:9" s="10" customFormat="1" x14ac:dyDescent="0.2">
      <c r="A20" s="7" t="s">
        <v>1177</v>
      </c>
      <c r="B20" s="7"/>
      <c r="C20" s="69">
        <v>34.235500000000002</v>
      </c>
      <c r="D20" s="65" t="s">
        <v>1135</v>
      </c>
      <c r="E20" s="65"/>
      <c r="F20" s="11"/>
      <c r="H20" s="7"/>
      <c r="I20" s="7"/>
    </row>
    <row r="21" spans="1:9" s="10" customFormat="1" x14ac:dyDescent="0.2">
      <c r="A21" s="7" t="s">
        <v>1178</v>
      </c>
      <c r="B21" s="7"/>
      <c r="C21" s="69">
        <v>12.151199999999999</v>
      </c>
      <c r="D21" s="65" t="s">
        <v>1135</v>
      </c>
      <c r="E21" s="65"/>
      <c r="F21" s="11"/>
      <c r="H21" s="7"/>
      <c r="I21" s="7"/>
    </row>
    <row r="22" spans="1:9" s="10" customFormat="1" x14ac:dyDescent="0.2">
      <c r="A22" s="7" t="s">
        <v>1179</v>
      </c>
      <c r="B22" s="7"/>
      <c r="C22" s="69">
        <v>12.196</v>
      </c>
      <c r="D22" s="65" t="s">
        <v>1135</v>
      </c>
      <c r="E22" s="65"/>
      <c r="F22" s="11"/>
      <c r="H22" s="7"/>
      <c r="I22" s="7"/>
    </row>
    <row r="24" spans="1:9" s="10" customFormat="1" x14ac:dyDescent="0.2">
      <c r="A24" s="7" t="s">
        <v>37</v>
      </c>
      <c r="B24" s="7"/>
      <c r="C24" s="7"/>
      <c r="D24" s="7"/>
      <c r="F24" s="11"/>
      <c r="H24" s="7"/>
      <c r="I24" s="7"/>
    </row>
    <row r="25" spans="1:9" s="10" customFormat="1" x14ac:dyDescent="0.2">
      <c r="A25" s="7" t="s">
        <v>1136</v>
      </c>
      <c r="B25" s="7"/>
      <c r="C25" s="7"/>
      <c r="D25" s="7"/>
      <c r="F25" s="11"/>
      <c r="H25" s="7"/>
      <c r="I25" s="7"/>
    </row>
    <row r="27" spans="1:9" s="10" customFormat="1" x14ac:dyDescent="0.2">
      <c r="A27" s="14" t="s">
        <v>38</v>
      </c>
      <c r="B27" s="7"/>
      <c r="C27" s="7"/>
      <c r="D27" s="30" t="s">
        <v>39</v>
      </c>
      <c r="F27" s="11"/>
      <c r="H27" s="7"/>
      <c r="I27" s="7"/>
    </row>
    <row r="29" spans="1:9" x14ac:dyDescent="0.2">
      <c r="A29" s="14" t="s">
        <v>931</v>
      </c>
      <c r="D29" s="66" t="s">
        <v>1135</v>
      </c>
    </row>
    <row r="30" spans="1:9" x14ac:dyDescent="0.2">
      <c r="A30" s="7" t="s">
        <v>1153</v>
      </c>
      <c r="D30" s="32"/>
    </row>
    <row r="31" spans="1:9" x14ac:dyDescent="0.2">
      <c r="D31" s="32"/>
    </row>
    <row r="32" spans="1:9" x14ac:dyDescent="0.2">
      <c r="A32" s="14" t="s">
        <v>1201</v>
      </c>
      <c r="D32" s="30" t="s">
        <v>39</v>
      </c>
    </row>
    <row r="34" spans="1:7" ht="24" customHeight="1" x14ac:dyDescent="0.25">
      <c r="A34" s="102" t="s">
        <v>1180</v>
      </c>
      <c r="B34" s="103"/>
      <c r="C34" s="103"/>
      <c r="D34" s="103"/>
      <c r="E34" s="103"/>
      <c r="F34" s="103"/>
      <c r="G34" s="103"/>
    </row>
    <row r="36" spans="1:7" x14ac:dyDescent="0.2">
      <c r="A36" s="14" t="s">
        <v>814</v>
      </c>
    </row>
    <row r="37" spans="1:7" x14ac:dyDescent="0.2">
      <c r="A37" s="14"/>
    </row>
    <row r="38" spans="1:7" ht="27" customHeight="1" x14ac:dyDescent="0.25">
      <c r="A38" s="104" t="s">
        <v>1181</v>
      </c>
      <c r="B38" s="95"/>
      <c r="C38" s="95"/>
      <c r="D38" s="95"/>
      <c r="E38" s="95"/>
      <c r="F38" s="95"/>
      <c r="G38" s="95"/>
    </row>
    <row r="39" spans="1:7" x14ac:dyDescent="0.2">
      <c r="A39" s="52"/>
    </row>
    <row r="40" spans="1:7" ht="27.6" customHeight="1" x14ac:dyDescent="0.2">
      <c r="A40" s="94" t="s">
        <v>1145</v>
      </c>
      <c r="B40" s="94"/>
      <c r="C40" s="94"/>
      <c r="D40" s="94"/>
      <c r="E40" s="94"/>
      <c r="F40" s="94"/>
      <c r="G40" s="94"/>
    </row>
  </sheetData>
  <mergeCells count="4">
    <mergeCell ref="A1:G1"/>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51"/>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90" t="s">
        <v>1182</v>
      </c>
      <c r="B1" s="91"/>
      <c r="C1" s="91"/>
      <c r="D1" s="91"/>
      <c r="E1" s="91"/>
      <c r="F1" s="91"/>
      <c r="G1" s="91"/>
      <c r="H1" s="71"/>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1125</v>
      </c>
      <c r="D4" s="13" t="s">
        <v>1</v>
      </c>
      <c r="E4" s="55" t="s">
        <v>6</v>
      </c>
      <c r="F4" s="12" t="s">
        <v>3</v>
      </c>
      <c r="G4" s="12" t="s">
        <v>5</v>
      </c>
    </row>
    <row r="5" spans="1:9" x14ac:dyDescent="0.2">
      <c r="A5" s="16" t="s">
        <v>25</v>
      </c>
      <c r="B5" s="17"/>
      <c r="C5" s="17"/>
      <c r="D5" s="17"/>
      <c r="E5" s="18"/>
      <c r="F5" s="19"/>
      <c r="G5" s="18"/>
    </row>
    <row r="6" spans="1:9" x14ac:dyDescent="0.2">
      <c r="A6" s="20" t="s">
        <v>1126</v>
      </c>
      <c r="B6" s="21"/>
      <c r="C6" s="21"/>
      <c r="D6" s="21"/>
      <c r="E6" s="22"/>
      <c r="F6" s="23"/>
      <c r="G6" s="22"/>
    </row>
    <row r="7" spans="1:9" x14ac:dyDescent="0.2">
      <c r="A7" s="21" t="s">
        <v>1127</v>
      </c>
      <c r="B7" s="21" t="s">
        <v>1128</v>
      </c>
      <c r="C7" s="21" t="s">
        <v>1129</v>
      </c>
      <c r="D7" s="24">
        <v>688</v>
      </c>
      <c r="E7" s="22">
        <v>0</v>
      </c>
      <c r="F7" s="22">
        <v>0</v>
      </c>
      <c r="G7" s="22">
        <v>0</v>
      </c>
    </row>
    <row r="8" spans="1:9" x14ac:dyDescent="0.2">
      <c r="A8" s="21" t="s">
        <v>1183</v>
      </c>
      <c r="B8" s="21" t="s">
        <v>1184</v>
      </c>
      <c r="C8" s="21" t="s">
        <v>1129</v>
      </c>
      <c r="D8" s="24">
        <v>400</v>
      </c>
      <c r="E8" s="22">
        <v>0</v>
      </c>
      <c r="F8" s="22">
        <v>0</v>
      </c>
      <c r="G8" s="22">
        <v>0</v>
      </c>
    </row>
    <row r="9" spans="1:9" x14ac:dyDescent="0.2">
      <c r="A9" s="20" t="s">
        <v>26</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27</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29</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28</v>
      </c>
      <c r="B15" s="27"/>
      <c r="C15" s="27"/>
      <c r="D15" s="27"/>
      <c r="E15" s="28">
        <f>E13</f>
        <v>4.9167883000000003</v>
      </c>
      <c r="F15" s="28">
        <v>100</v>
      </c>
      <c r="G15" s="28"/>
      <c r="H15" s="14"/>
      <c r="I15" s="14"/>
    </row>
    <row r="17" spans="1:7" x14ac:dyDescent="0.2">
      <c r="A17" s="14" t="s">
        <v>31</v>
      </c>
    </row>
    <row r="18" spans="1:7" x14ac:dyDescent="0.2">
      <c r="A18" s="70" t="s">
        <v>1132</v>
      </c>
    </row>
    <row r="19" spans="1:7" ht="29.25" customHeight="1" x14ac:dyDescent="0.2">
      <c r="A19" s="100" t="s">
        <v>1133</v>
      </c>
      <c r="B19" s="101"/>
      <c r="C19" s="101"/>
      <c r="D19" s="101"/>
      <c r="E19" s="101"/>
      <c r="F19" s="101"/>
      <c r="G19" s="101"/>
    </row>
    <row r="20" spans="1:7" ht="15" x14ac:dyDescent="0.25">
      <c r="A20" s="72"/>
      <c r="B20" s="73"/>
      <c r="C20" s="73"/>
      <c r="D20" s="73"/>
      <c r="E20" s="73"/>
      <c r="F20" s="73"/>
      <c r="G20" s="73"/>
    </row>
    <row r="21" spans="1:7" x14ac:dyDescent="0.2">
      <c r="A21" s="14" t="s">
        <v>32</v>
      </c>
    </row>
    <row r="22" spans="1:7" x14ac:dyDescent="0.2">
      <c r="A22" s="14" t="s">
        <v>33</v>
      </c>
    </row>
    <row r="23" spans="1:7" x14ac:dyDescent="0.2">
      <c r="A23" s="14" t="s">
        <v>34</v>
      </c>
      <c r="B23" s="14"/>
      <c r="C23" s="30" t="s">
        <v>1185</v>
      </c>
      <c r="D23" s="14" t="s">
        <v>35</v>
      </c>
      <c r="E23" s="30"/>
    </row>
    <row r="24" spans="1:7" x14ac:dyDescent="0.2">
      <c r="A24" s="7" t="s">
        <v>70</v>
      </c>
      <c r="C24" s="31">
        <v>24.933800000000002</v>
      </c>
      <c r="D24" s="65" t="s">
        <v>1135</v>
      </c>
      <c r="E24" s="65"/>
    </row>
    <row r="25" spans="1:7" x14ac:dyDescent="0.2">
      <c r="A25" s="7" t="s">
        <v>80</v>
      </c>
      <c r="C25" s="31">
        <v>11.5593</v>
      </c>
      <c r="D25" s="65" t="s">
        <v>1135</v>
      </c>
      <c r="E25" s="65"/>
    </row>
    <row r="26" spans="1:7" x14ac:dyDescent="0.2">
      <c r="A26" s="7" t="s">
        <v>71</v>
      </c>
      <c r="C26" s="31">
        <v>26.575900000000001</v>
      </c>
      <c r="D26" s="65" t="s">
        <v>1135</v>
      </c>
      <c r="E26" s="65"/>
    </row>
    <row r="27" spans="1:7" x14ac:dyDescent="0.2">
      <c r="A27" s="7" t="s">
        <v>81</v>
      </c>
      <c r="C27" s="31">
        <v>12.480700000000001</v>
      </c>
      <c r="D27" s="65" t="s">
        <v>1135</v>
      </c>
      <c r="E27" s="65"/>
    </row>
    <row r="29" spans="1:7" x14ac:dyDescent="0.2">
      <c r="A29" s="7" t="s">
        <v>37</v>
      </c>
    </row>
    <row r="30" spans="1:7" x14ac:dyDescent="0.2">
      <c r="A30" s="7" t="s">
        <v>1186</v>
      </c>
    </row>
    <row r="32" spans="1:7" x14ac:dyDescent="0.2">
      <c r="A32" s="14" t="s">
        <v>38</v>
      </c>
      <c r="D32" s="30" t="s">
        <v>39</v>
      </c>
    </row>
    <row r="34" spans="1:7" x14ac:dyDescent="0.2">
      <c r="A34" s="14" t="s">
        <v>931</v>
      </c>
      <c r="D34" s="66" t="s">
        <v>1135</v>
      </c>
    </row>
    <row r="35" spans="1:7" x14ac:dyDescent="0.2">
      <c r="A35" s="7" t="s">
        <v>1137</v>
      </c>
      <c r="D35" s="32"/>
    </row>
    <row r="36" spans="1:7" x14ac:dyDescent="0.2">
      <c r="D36" s="32"/>
    </row>
    <row r="37" spans="1:7" x14ac:dyDescent="0.2">
      <c r="A37" s="14" t="s">
        <v>1201</v>
      </c>
      <c r="D37" s="30" t="s">
        <v>39</v>
      </c>
    </row>
    <row r="39" spans="1:7" ht="48" customHeight="1" x14ac:dyDescent="0.25">
      <c r="A39" s="102" t="s">
        <v>1216</v>
      </c>
      <c r="B39" s="103"/>
      <c r="C39" s="103"/>
      <c r="D39" s="103"/>
      <c r="E39" s="103"/>
      <c r="F39" s="103"/>
      <c r="G39" s="103"/>
    </row>
    <row r="41" spans="1:7" ht="36.75" customHeight="1" x14ac:dyDescent="0.25">
      <c r="A41" s="102" t="s">
        <v>1187</v>
      </c>
      <c r="B41" s="103"/>
      <c r="C41" s="103"/>
      <c r="D41" s="103"/>
      <c r="E41" s="103"/>
      <c r="F41" s="103"/>
      <c r="G41" s="103"/>
    </row>
    <row r="42" spans="1:7" x14ac:dyDescent="0.2">
      <c r="A42" s="50" t="s">
        <v>1140</v>
      </c>
    </row>
    <row r="44" spans="1:7" ht="26.25" customHeight="1" x14ac:dyDescent="0.25">
      <c r="A44" s="102" t="s">
        <v>1156</v>
      </c>
      <c r="B44" s="103"/>
      <c r="C44" s="103"/>
      <c r="D44" s="103"/>
      <c r="E44" s="103"/>
      <c r="F44" s="103"/>
      <c r="G44" s="103"/>
    </row>
    <row r="45" spans="1:7" s="53" customFormat="1" ht="15" x14ac:dyDescent="0.25">
      <c r="A45" s="74"/>
      <c r="B45" s="75"/>
      <c r="C45" s="75"/>
      <c r="D45" s="75"/>
      <c r="E45" s="75"/>
      <c r="F45" s="75"/>
      <c r="G45" s="75"/>
    </row>
    <row r="46" spans="1:7" s="53" customFormat="1" ht="27.75" customHeight="1" x14ac:dyDescent="0.25">
      <c r="A46" s="102" t="s">
        <v>1157</v>
      </c>
      <c r="B46" s="103"/>
      <c r="C46" s="103"/>
      <c r="D46" s="103"/>
      <c r="E46" s="103"/>
      <c r="F46" s="103"/>
      <c r="G46" s="103"/>
    </row>
    <row r="47" spans="1:7" s="53" customFormat="1" ht="15" x14ac:dyDescent="0.25">
      <c r="A47" s="74"/>
      <c r="B47" s="75"/>
      <c r="C47" s="75"/>
      <c r="D47" s="75"/>
      <c r="E47" s="75"/>
      <c r="F47" s="75"/>
      <c r="G47" s="75"/>
    </row>
    <row r="48" spans="1:7" x14ac:dyDescent="0.2">
      <c r="A48" s="51" t="s">
        <v>1188</v>
      </c>
      <c r="B48" s="53"/>
      <c r="C48" s="53"/>
      <c r="D48" s="53"/>
      <c r="E48" s="11"/>
      <c r="G48" s="11"/>
    </row>
    <row r="49" spans="1:7" x14ac:dyDescent="0.2">
      <c r="A49" s="51"/>
      <c r="B49" s="53"/>
      <c r="C49" s="53"/>
      <c r="D49" s="53"/>
      <c r="E49" s="11"/>
      <c r="G49" s="11"/>
    </row>
    <row r="50" spans="1:7" ht="48" customHeight="1" x14ac:dyDescent="0.2">
      <c r="A50" s="106" t="s">
        <v>1189</v>
      </c>
      <c r="B50" s="106"/>
      <c r="C50" s="106"/>
      <c r="D50" s="106"/>
      <c r="E50" s="106"/>
      <c r="F50" s="106"/>
      <c r="G50" s="106"/>
    </row>
    <row r="51" spans="1:7" ht="25.5" customHeight="1" x14ac:dyDescent="0.2">
      <c r="A51" s="94" t="s">
        <v>1190</v>
      </c>
      <c r="B51" s="94"/>
      <c r="C51" s="94"/>
      <c r="D51" s="94"/>
      <c r="E51" s="94"/>
      <c r="F51" s="94"/>
      <c r="G51" s="94"/>
    </row>
  </sheetData>
  <mergeCells count="8">
    <mergeCell ref="A50:G50"/>
    <mergeCell ref="A51:G51"/>
    <mergeCell ref="A1:G1"/>
    <mergeCell ref="A19:G19"/>
    <mergeCell ref="A39:G39"/>
    <mergeCell ref="A41:G41"/>
    <mergeCell ref="A44:G44"/>
    <mergeCell ref="A46:G46"/>
  </mergeCells>
  <conditionalFormatting sqref="F2:F3 F5:F6 F10 F12 F14 F16:F18 F21:F38 F40 F42:F43 F48:F49 F52:F65485">
    <cfRule type="cellIs" dxfId="7" priority="1" stopIfTrue="1" operator="between">
      <formula>0.009</formula>
      <formula>-0.009</formula>
    </cfRule>
  </conditionalFormatting>
  <hyperlinks>
    <hyperlink ref="A42"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zoomScaleSheetLayoutView="100" workbookViewId="0">
      <selection sqref="A1:G1"/>
    </sheetView>
  </sheetViews>
  <sheetFormatPr defaultColWidth="9.140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90" t="s">
        <v>1191</v>
      </c>
      <c r="B1" s="91"/>
      <c r="C1" s="91"/>
      <c r="D1" s="91"/>
      <c r="E1" s="91"/>
      <c r="F1" s="91"/>
      <c r="G1" s="91"/>
    </row>
    <row r="2" spans="1:7" s="1" customFormat="1" ht="12" x14ac:dyDescent="0.2">
      <c r="A2" s="33"/>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846</v>
      </c>
      <c r="D4" s="13" t="s">
        <v>1</v>
      </c>
      <c r="E4" s="55" t="s">
        <v>6</v>
      </c>
      <c r="F4" s="12" t="s">
        <v>3</v>
      </c>
      <c r="G4" s="12" t="s">
        <v>5</v>
      </c>
    </row>
    <row r="5" spans="1:7" s="1" customFormat="1" ht="13.5" customHeight="1" x14ac:dyDescent="0.2">
      <c r="A5" s="20" t="s">
        <v>29</v>
      </c>
      <c r="B5" s="20"/>
      <c r="C5" s="20"/>
      <c r="D5" s="20"/>
      <c r="E5" s="25">
        <v>0</v>
      </c>
      <c r="F5" s="68">
        <v>100</v>
      </c>
      <c r="G5" s="25"/>
    </row>
    <row r="6" spans="1:7" s="1" customFormat="1" ht="12" x14ac:dyDescent="0.2">
      <c r="A6" s="20"/>
      <c r="B6" s="20"/>
      <c r="C6" s="20"/>
      <c r="D6" s="20"/>
      <c r="E6" s="25"/>
      <c r="F6" s="26"/>
      <c r="G6" s="25"/>
    </row>
    <row r="7" spans="1:7" x14ac:dyDescent="0.2">
      <c r="A7" s="27" t="s">
        <v>28</v>
      </c>
      <c r="B7" s="27"/>
      <c r="C7" s="27"/>
      <c r="D7" s="27"/>
      <c r="E7" s="28">
        <v>0</v>
      </c>
      <c r="F7" s="28">
        <v>100</v>
      </c>
      <c r="G7" s="28"/>
    </row>
    <row r="8" spans="1:7" x14ac:dyDescent="0.2">
      <c r="A8" s="14"/>
      <c r="B8" s="14"/>
      <c r="C8" s="14"/>
      <c r="D8" s="14"/>
      <c r="E8" s="76"/>
      <c r="F8" s="76"/>
      <c r="G8" s="76"/>
    </row>
    <row r="9" spans="1:7" x14ac:dyDescent="0.2">
      <c r="A9" s="14" t="s">
        <v>32</v>
      </c>
    </row>
    <row r="10" spans="1:7" x14ac:dyDescent="0.2">
      <c r="A10" s="14" t="s">
        <v>33</v>
      </c>
    </row>
    <row r="11" spans="1:7" x14ac:dyDescent="0.2">
      <c r="A11" s="14" t="s">
        <v>34</v>
      </c>
      <c r="B11" s="14"/>
      <c r="C11" s="30" t="s">
        <v>36</v>
      </c>
      <c r="D11" s="14" t="s">
        <v>1192</v>
      </c>
    </row>
    <row r="12" spans="1:7" x14ac:dyDescent="0.2">
      <c r="A12" s="7" t="s">
        <v>70</v>
      </c>
      <c r="C12" s="31">
        <v>24.990600000000001</v>
      </c>
      <c r="D12" s="31">
        <v>25.334800000000001</v>
      </c>
    </row>
    <row r="13" spans="1:7" x14ac:dyDescent="0.2">
      <c r="A13" s="7" t="s">
        <v>80</v>
      </c>
      <c r="C13" s="31">
        <v>13.401199999999999</v>
      </c>
      <c r="D13" s="31">
        <v>13.585800000000001</v>
      </c>
    </row>
    <row r="14" spans="1:7" x14ac:dyDescent="0.2">
      <c r="A14" s="7" t="s">
        <v>71</v>
      </c>
      <c r="C14" s="31">
        <v>25.217700000000001</v>
      </c>
      <c r="D14" s="31">
        <v>25.565000000000001</v>
      </c>
    </row>
    <row r="15" spans="1:7" x14ac:dyDescent="0.2">
      <c r="A15" s="7" t="s">
        <v>81</v>
      </c>
      <c r="C15" s="31">
        <v>13.8202</v>
      </c>
      <c r="D15" s="31">
        <v>14.0105</v>
      </c>
    </row>
    <row r="17" spans="1:7" x14ac:dyDescent="0.2">
      <c r="A17" s="7" t="s">
        <v>37</v>
      </c>
    </row>
    <row r="18" spans="1:7" x14ac:dyDescent="0.2">
      <c r="A18" s="7" t="s">
        <v>1193</v>
      </c>
    </row>
    <row r="20" spans="1:7" x14ac:dyDescent="0.2">
      <c r="A20" s="14" t="s">
        <v>38</v>
      </c>
      <c r="D20" s="30" t="s">
        <v>39</v>
      </c>
    </row>
    <row r="22" spans="1:7" x14ac:dyDescent="0.2">
      <c r="A22" s="14" t="s">
        <v>931</v>
      </c>
      <c r="D22" s="66" t="s">
        <v>1135</v>
      </c>
    </row>
    <row r="23" spans="1:7" x14ac:dyDescent="0.2">
      <c r="A23" s="7" t="s">
        <v>1153</v>
      </c>
      <c r="D23" s="32"/>
    </row>
    <row r="24" spans="1:7" x14ac:dyDescent="0.2">
      <c r="D24" s="32"/>
    </row>
    <row r="25" spans="1:7" x14ac:dyDescent="0.2">
      <c r="A25" s="14" t="s">
        <v>1201</v>
      </c>
      <c r="D25" s="30" t="s">
        <v>39</v>
      </c>
    </row>
    <row r="27" spans="1:7" ht="24.75" customHeight="1" x14ac:dyDescent="0.25">
      <c r="A27" s="102" t="s">
        <v>1194</v>
      </c>
      <c r="B27" s="103"/>
      <c r="C27" s="103"/>
      <c r="D27" s="103"/>
      <c r="E27" s="103"/>
      <c r="F27" s="103"/>
      <c r="G27" s="103"/>
    </row>
    <row r="29" spans="1:7" ht="53.25" customHeight="1" x14ac:dyDescent="0.25">
      <c r="A29" s="102" t="s">
        <v>1195</v>
      </c>
      <c r="B29" s="103"/>
      <c r="C29" s="103"/>
      <c r="D29" s="103"/>
      <c r="E29" s="103"/>
      <c r="F29" s="103"/>
      <c r="G29" s="103"/>
    </row>
    <row r="31" spans="1:7" ht="48" customHeight="1" x14ac:dyDescent="0.25">
      <c r="A31" s="102" t="s">
        <v>1196</v>
      </c>
      <c r="B31" s="103"/>
      <c r="C31" s="103"/>
      <c r="D31" s="103"/>
      <c r="E31" s="103"/>
      <c r="F31" s="103"/>
      <c r="G31" s="103"/>
    </row>
    <row r="32" spans="1:7" x14ac:dyDescent="0.2">
      <c r="A32" s="50" t="s">
        <v>1140</v>
      </c>
    </row>
    <row r="34" spans="1:7" ht="24" customHeight="1" x14ac:dyDescent="0.25">
      <c r="A34" s="102" t="s">
        <v>1141</v>
      </c>
      <c r="B34" s="103"/>
      <c r="C34" s="103"/>
      <c r="D34" s="103"/>
      <c r="E34" s="103"/>
      <c r="F34" s="103"/>
      <c r="G34" s="103"/>
    </row>
    <row r="36" spans="1:7" ht="27.75" customHeight="1" x14ac:dyDescent="0.25">
      <c r="A36" s="102" t="s">
        <v>1142</v>
      </c>
      <c r="B36" s="103"/>
      <c r="C36" s="103"/>
      <c r="D36" s="103"/>
      <c r="E36" s="103"/>
      <c r="F36" s="103"/>
      <c r="G36" s="103"/>
    </row>
    <row r="38" spans="1:7" ht="13.5" customHeight="1" x14ac:dyDescent="0.2">
      <c r="A38" s="14" t="s">
        <v>1197</v>
      </c>
    </row>
    <row r="39" spans="1:7" ht="10.5" customHeight="1" x14ac:dyDescent="0.25">
      <c r="A39" s="104"/>
      <c r="B39" s="95"/>
      <c r="C39" s="95"/>
      <c r="D39" s="95"/>
      <c r="E39" s="95"/>
      <c r="F39" s="95"/>
      <c r="G39" s="95"/>
    </row>
    <row r="40" spans="1:7" ht="26.25" customHeight="1" x14ac:dyDescent="0.25">
      <c r="A40" s="104" t="s">
        <v>1198</v>
      </c>
      <c r="B40" s="95"/>
      <c r="C40" s="95"/>
      <c r="D40" s="95"/>
      <c r="E40" s="95"/>
      <c r="F40" s="95"/>
      <c r="G40" s="95"/>
    </row>
    <row r="41" spans="1:7" x14ac:dyDescent="0.2">
      <c r="A41" s="52"/>
    </row>
    <row r="42" spans="1:7" ht="29.1" customHeight="1" x14ac:dyDescent="0.2">
      <c r="A42" s="94" t="s">
        <v>1199</v>
      </c>
      <c r="B42" s="94"/>
      <c r="C42" s="94"/>
      <c r="D42" s="94"/>
      <c r="E42" s="94"/>
      <c r="F42" s="94"/>
      <c r="G42" s="94"/>
    </row>
    <row r="44" spans="1:7" s="1" customFormat="1" ht="15" x14ac:dyDescent="0.2">
      <c r="A44" s="90" t="s">
        <v>1200</v>
      </c>
      <c r="B44" s="91"/>
      <c r="C44" s="91"/>
      <c r="D44" s="91"/>
      <c r="E44" s="91"/>
      <c r="F44" s="91"/>
      <c r="G44" s="91"/>
    </row>
    <row r="45" spans="1:7" x14ac:dyDescent="0.2">
      <c r="A45" s="8" t="s">
        <v>7</v>
      </c>
    </row>
    <row r="46" spans="1:7" s="1" customFormat="1" ht="38.25" customHeight="1" x14ac:dyDescent="0.2">
      <c r="A46" s="6" t="s">
        <v>2</v>
      </c>
      <c r="B46" s="6" t="s">
        <v>0</v>
      </c>
      <c r="C46" s="13" t="s">
        <v>846</v>
      </c>
      <c r="D46" s="13" t="s">
        <v>1</v>
      </c>
      <c r="E46" s="77" t="s">
        <v>6</v>
      </c>
      <c r="F46" s="12" t="s">
        <v>3</v>
      </c>
      <c r="G46" s="12" t="s">
        <v>5</v>
      </c>
    </row>
    <row r="47" spans="1:7" x14ac:dyDescent="0.2">
      <c r="A47" s="16" t="s">
        <v>25</v>
      </c>
      <c r="B47" s="17"/>
      <c r="C47" s="17"/>
      <c r="D47" s="17"/>
      <c r="E47" s="18"/>
      <c r="F47" s="19"/>
      <c r="G47" s="18"/>
    </row>
    <row r="48" spans="1:7" x14ac:dyDescent="0.2">
      <c r="A48" s="20" t="s">
        <v>41</v>
      </c>
      <c r="B48" s="21"/>
      <c r="C48" s="21"/>
      <c r="D48" s="21"/>
      <c r="E48" s="22"/>
      <c r="F48" s="23"/>
      <c r="G48" s="22"/>
    </row>
    <row r="49" spans="1:9" ht="22.5" x14ac:dyDescent="0.2">
      <c r="A49" s="21" t="s">
        <v>1147</v>
      </c>
      <c r="B49" s="21" t="s">
        <v>1148</v>
      </c>
      <c r="C49" s="60" t="s">
        <v>1149</v>
      </c>
      <c r="D49" s="24">
        <v>1695</v>
      </c>
      <c r="E49" s="22">
        <v>0</v>
      </c>
      <c r="F49" s="23">
        <v>100</v>
      </c>
      <c r="G49" s="22">
        <v>0</v>
      </c>
    </row>
    <row r="50" spans="1:9" x14ac:dyDescent="0.2">
      <c r="A50" s="20" t="s">
        <v>26</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27</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29</v>
      </c>
      <c r="B54" s="20"/>
      <c r="C54" s="20"/>
      <c r="D54" s="20"/>
      <c r="E54" s="67">
        <v>0</v>
      </c>
      <c r="F54" s="67">
        <v>0</v>
      </c>
      <c r="G54" s="25"/>
      <c r="H54" s="14"/>
      <c r="I54" s="14"/>
    </row>
    <row r="55" spans="1:9" x14ac:dyDescent="0.2">
      <c r="A55" s="20"/>
      <c r="B55" s="20"/>
      <c r="C55" s="20"/>
      <c r="D55" s="20"/>
      <c r="E55" s="25"/>
      <c r="F55" s="26"/>
      <c r="G55" s="25"/>
      <c r="H55" s="14"/>
      <c r="I55" s="14"/>
    </row>
    <row r="56" spans="1:9" x14ac:dyDescent="0.2">
      <c r="A56" s="27" t="s">
        <v>28</v>
      </c>
      <c r="B56" s="27"/>
      <c r="C56" s="27"/>
      <c r="D56" s="27"/>
      <c r="E56" s="28">
        <v>3.9999999999999998E-7</v>
      </c>
      <c r="F56" s="29">
        <v>100</v>
      </c>
      <c r="G56" s="28"/>
      <c r="H56" s="14"/>
      <c r="I56" s="14"/>
    </row>
    <row r="58" spans="1:9" x14ac:dyDescent="0.2">
      <c r="A58" s="14" t="s">
        <v>31</v>
      </c>
    </row>
    <row r="59" spans="1:9" x14ac:dyDescent="0.2">
      <c r="A59" s="14" t="s">
        <v>1150</v>
      </c>
    </row>
    <row r="60" spans="1:9" x14ac:dyDescent="0.2">
      <c r="A60" s="107" t="s">
        <v>1151</v>
      </c>
      <c r="B60" s="107"/>
      <c r="C60" s="107"/>
      <c r="D60" s="107"/>
      <c r="E60" s="107"/>
      <c r="F60" s="107"/>
      <c r="G60" s="107"/>
    </row>
    <row r="61" spans="1:9" x14ac:dyDescent="0.2">
      <c r="A61" s="78"/>
      <c r="B61" s="78"/>
      <c r="C61" s="78"/>
      <c r="D61" s="78"/>
      <c r="E61" s="78"/>
      <c r="F61" s="78"/>
      <c r="G61" s="78"/>
    </row>
    <row r="62" spans="1:9" x14ac:dyDescent="0.2">
      <c r="A62" s="14" t="s">
        <v>32</v>
      </c>
    </row>
    <row r="63" spans="1:9" s="10" customFormat="1" x14ac:dyDescent="0.2">
      <c r="A63" s="14" t="s">
        <v>33</v>
      </c>
      <c r="B63" s="7"/>
      <c r="C63" s="7"/>
      <c r="D63" s="7"/>
      <c r="F63" s="11"/>
      <c r="H63" s="7"/>
      <c r="I63" s="7"/>
    </row>
    <row r="64" spans="1:9" s="10" customFormat="1" x14ac:dyDescent="0.2">
      <c r="A64" s="14" t="s">
        <v>34</v>
      </c>
      <c r="B64" s="14"/>
      <c r="C64" s="30" t="s">
        <v>36</v>
      </c>
      <c r="D64" s="14" t="s">
        <v>35</v>
      </c>
      <c r="F64" s="11"/>
      <c r="H64" s="7"/>
      <c r="I64" s="7"/>
    </row>
    <row r="65" spans="1:9" s="10" customFormat="1" x14ac:dyDescent="0.2">
      <c r="A65" s="7" t="s">
        <v>70</v>
      </c>
      <c r="B65" s="7"/>
      <c r="C65" s="31">
        <v>0</v>
      </c>
      <c r="D65" s="31">
        <v>0</v>
      </c>
      <c r="F65" s="11"/>
      <c r="H65" s="7"/>
      <c r="I65" s="7"/>
    </row>
    <row r="66" spans="1:9" s="10" customFormat="1" x14ac:dyDescent="0.2">
      <c r="A66" s="7" t="s">
        <v>80</v>
      </c>
      <c r="B66" s="7"/>
      <c r="C66" s="31">
        <v>0</v>
      </c>
      <c r="D66" s="31">
        <v>0</v>
      </c>
      <c r="F66" s="11"/>
      <c r="H66" s="7"/>
      <c r="I66" s="7"/>
    </row>
    <row r="67" spans="1:9" s="10" customFormat="1" x14ac:dyDescent="0.2">
      <c r="A67" s="7" t="s">
        <v>71</v>
      </c>
      <c r="B67" s="7"/>
      <c r="C67" s="31">
        <v>0</v>
      </c>
      <c r="D67" s="31">
        <v>0</v>
      </c>
      <c r="F67" s="11"/>
      <c r="H67" s="7"/>
      <c r="I67" s="7"/>
    </row>
    <row r="68" spans="1:9" s="10" customFormat="1" x14ac:dyDescent="0.2">
      <c r="A68" s="7" t="s">
        <v>81</v>
      </c>
      <c r="B68" s="7"/>
      <c r="C68" s="31">
        <v>0</v>
      </c>
      <c r="D68" s="31">
        <v>0</v>
      </c>
      <c r="F68" s="11"/>
      <c r="H68" s="7"/>
      <c r="I68" s="7"/>
    </row>
    <row r="70" spans="1:9" s="10" customFormat="1" x14ac:dyDescent="0.2">
      <c r="A70" s="7" t="s">
        <v>37</v>
      </c>
      <c r="B70" s="7"/>
      <c r="C70" s="7"/>
      <c r="D70" s="7"/>
      <c r="F70" s="11"/>
      <c r="H70" s="7"/>
      <c r="I70" s="7"/>
    </row>
    <row r="72" spans="1:9" s="10" customFormat="1" x14ac:dyDescent="0.2">
      <c r="A72" s="14" t="s">
        <v>1202</v>
      </c>
      <c r="B72" s="7"/>
      <c r="C72" s="7"/>
      <c r="D72" s="30" t="s">
        <v>39</v>
      </c>
      <c r="F72" s="11"/>
      <c r="H72" s="7"/>
      <c r="I72" s="7"/>
    </row>
  </sheetData>
  <mergeCells count="11">
    <mergeCell ref="A36:G36"/>
    <mergeCell ref="A1:G1"/>
    <mergeCell ref="A27:G27"/>
    <mergeCell ref="A29:G29"/>
    <mergeCell ref="A31:G31"/>
    <mergeCell ref="A34:G34"/>
    <mergeCell ref="A39:G39"/>
    <mergeCell ref="A40:G40"/>
    <mergeCell ref="A42:G42"/>
    <mergeCell ref="A44:G44"/>
    <mergeCell ref="A60:G60"/>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1"/>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9" s="1" customFormat="1" ht="15" x14ac:dyDescent="0.2">
      <c r="A1" s="90" t="s">
        <v>993</v>
      </c>
      <c r="B1" s="91"/>
      <c r="C1" s="91"/>
      <c r="D1" s="91"/>
      <c r="E1" s="91"/>
      <c r="F1" s="91"/>
      <c r="G1" s="91"/>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846</v>
      </c>
      <c r="D4" s="13" t="s">
        <v>1</v>
      </c>
      <c r="E4" s="55" t="s">
        <v>6</v>
      </c>
      <c r="F4" s="12" t="s">
        <v>3</v>
      </c>
      <c r="G4" s="12" t="s">
        <v>5</v>
      </c>
    </row>
    <row r="5" spans="1:9" x14ac:dyDescent="0.2">
      <c r="A5" s="16" t="s">
        <v>25</v>
      </c>
      <c r="B5" s="17"/>
      <c r="C5" s="17"/>
      <c r="D5" s="17"/>
      <c r="E5" s="18"/>
      <c r="F5" s="19"/>
      <c r="G5" s="18"/>
    </row>
    <row r="6" spans="1:9" x14ac:dyDescent="0.2">
      <c r="A6" s="20" t="s">
        <v>41</v>
      </c>
      <c r="B6" s="21"/>
      <c r="C6" s="21"/>
      <c r="D6" s="21"/>
      <c r="E6" s="22"/>
      <c r="F6" s="23"/>
      <c r="G6" s="22"/>
    </row>
    <row r="7" spans="1:9" x14ac:dyDescent="0.2">
      <c r="A7" s="21" t="s">
        <v>994</v>
      </c>
      <c r="B7" s="21" t="s">
        <v>995</v>
      </c>
      <c r="C7" s="21" t="s">
        <v>996</v>
      </c>
      <c r="D7" s="24">
        <v>100</v>
      </c>
      <c r="E7" s="22">
        <v>1015.1069947</v>
      </c>
      <c r="F7" s="23">
        <v>2.79000130311301</v>
      </c>
      <c r="G7" s="22">
        <v>9.9987139787540702</v>
      </c>
    </row>
    <row r="8" spans="1:9" x14ac:dyDescent="0.2">
      <c r="A8" s="20" t="s">
        <v>26</v>
      </c>
      <c r="B8" s="20"/>
      <c r="C8" s="20"/>
      <c r="D8" s="20"/>
      <c r="E8" s="25">
        <f>SUM(E6:E7)</f>
        <v>1015.1069947</v>
      </c>
      <c r="F8" s="26">
        <f>SUM(F6:F7)</f>
        <v>2.79000130311301</v>
      </c>
      <c r="G8" s="25"/>
      <c r="H8" s="14"/>
      <c r="I8" s="14"/>
    </row>
    <row r="9" spans="1:9" x14ac:dyDescent="0.2">
      <c r="A9" s="21"/>
      <c r="B9" s="21"/>
      <c r="C9" s="21"/>
      <c r="D9" s="21"/>
      <c r="E9" s="22"/>
      <c r="F9" s="23"/>
      <c r="G9" s="22"/>
    </row>
    <row r="10" spans="1:9" x14ac:dyDescent="0.2">
      <c r="A10" s="20" t="s">
        <v>43</v>
      </c>
      <c r="B10" s="21"/>
      <c r="C10" s="21"/>
      <c r="D10" s="21"/>
      <c r="E10" s="22"/>
      <c r="F10" s="23"/>
      <c r="G10" s="22"/>
    </row>
    <row r="11" spans="1:9" x14ac:dyDescent="0.2">
      <c r="A11" s="20" t="s">
        <v>44</v>
      </c>
      <c r="B11" s="21"/>
      <c r="C11" s="21"/>
      <c r="D11" s="21"/>
      <c r="E11" s="22"/>
      <c r="F11" s="23"/>
      <c r="G11" s="22"/>
    </row>
    <row r="12" spans="1:9" x14ac:dyDescent="0.2">
      <c r="A12" s="21" t="s">
        <v>67</v>
      </c>
      <c r="B12" s="21" t="s">
        <v>66</v>
      </c>
      <c r="C12" s="21" t="s">
        <v>48</v>
      </c>
      <c r="D12" s="24">
        <v>500</v>
      </c>
      <c r="E12" s="22">
        <v>2441.1849999999999</v>
      </c>
      <c r="F12" s="23">
        <v>6.7095482217150799</v>
      </c>
      <c r="G12" s="22">
        <v>7.3898000000000001</v>
      </c>
    </row>
    <row r="13" spans="1:9" x14ac:dyDescent="0.2">
      <c r="A13" s="20" t="s">
        <v>26</v>
      </c>
      <c r="B13" s="20"/>
      <c r="C13" s="20"/>
      <c r="D13" s="20"/>
      <c r="E13" s="25">
        <f>SUM(E11:E12)</f>
        <v>2441.1849999999999</v>
      </c>
      <c r="F13" s="26">
        <f>SUM(F11:F12)</f>
        <v>6.7095482217150799</v>
      </c>
      <c r="G13" s="25"/>
      <c r="H13" s="14"/>
      <c r="I13" s="14"/>
    </row>
    <row r="14" spans="1:9" x14ac:dyDescent="0.2">
      <c r="A14" s="21"/>
      <c r="B14" s="21"/>
      <c r="C14" s="21"/>
      <c r="D14" s="21"/>
      <c r="E14" s="22"/>
      <c r="F14" s="23"/>
      <c r="G14" s="22"/>
    </row>
    <row r="15" spans="1:9" x14ac:dyDescent="0.2">
      <c r="A15" s="20" t="s">
        <v>55</v>
      </c>
      <c r="B15" s="21"/>
      <c r="C15" s="21"/>
      <c r="D15" s="21"/>
      <c r="E15" s="22"/>
      <c r="F15" s="23"/>
      <c r="G15" s="22"/>
    </row>
    <row r="16" spans="1:9" x14ac:dyDescent="0.2">
      <c r="A16" s="21" t="s">
        <v>997</v>
      </c>
      <c r="B16" s="21" t="s">
        <v>998</v>
      </c>
      <c r="C16" s="21" t="s">
        <v>54</v>
      </c>
      <c r="D16" s="24">
        <v>500</v>
      </c>
      <c r="E16" s="22">
        <v>2490.2725</v>
      </c>
      <c r="F16" s="23">
        <v>6.8444642351812597</v>
      </c>
      <c r="G16" s="22">
        <v>7.5049999999999999</v>
      </c>
    </row>
    <row r="17" spans="1:9" x14ac:dyDescent="0.2">
      <c r="A17" s="21" t="s">
        <v>999</v>
      </c>
      <c r="B17" s="21" t="s">
        <v>1000</v>
      </c>
      <c r="C17" s="21" t="s">
        <v>48</v>
      </c>
      <c r="D17" s="24">
        <v>500</v>
      </c>
      <c r="E17" s="22">
        <v>2486.335</v>
      </c>
      <c r="F17" s="23">
        <v>6.8336420950636496</v>
      </c>
      <c r="G17" s="22">
        <v>7.4298000000000002</v>
      </c>
    </row>
    <row r="18" spans="1:9" x14ac:dyDescent="0.2">
      <c r="A18" s="20" t="s">
        <v>26</v>
      </c>
      <c r="B18" s="20"/>
      <c r="C18" s="20"/>
      <c r="D18" s="20"/>
      <c r="E18" s="25">
        <f>SUM(E15:E17)</f>
        <v>4976.6075000000001</v>
      </c>
      <c r="F18" s="26">
        <f>SUM(F15:F17)</f>
        <v>13.678106330244908</v>
      </c>
      <c r="G18" s="25"/>
      <c r="H18" s="14"/>
      <c r="I18" s="14"/>
    </row>
    <row r="19" spans="1:9" x14ac:dyDescent="0.2">
      <c r="A19" s="21"/>
      <c r="B19" s="21"/>
      <c r="C19" s="21"/>
      <c r="D19" s="21"/>
      <c r="E19" s="22"/>
      <c r="F19" s="23"/>
      <c r="G19" s="22"/>
    </row>
    <row r="20" spans="1:9" x14ac:dyDescent="0.2">
      <c r="A20" s="20" t="s">
        <v>58</v>
      </c>
      <c r="B20" s="21"/>
      <c r="C20" s="21"/>
      <c r="D20" s="21"/>
      <c r="E20" s="22"/>
      <c r="F20" s="23"/>
      <c r="G20" s="22"/>
    </row>
    <row r="21" spans="1:9" x14ac:dyDescent="0.2">
      <c r="A21" s="21" t="s">
        <v>978</v>
      </c>
      <c r="B21" s="21" t="s">
        <v>1001</v>
      </c>
      <c r="C21" s="21" t="s">
        <v>65</v>
      </c>
      <c r="D21" s="24">
        <v>2500000</v>
      </c>
      <c r="E21" s="22">
        <v>2430.2224999999999</v>
      </c>
      <c r="F21" s="23">
        <v>6.6794180093876498</v>
      </c>
      <c r="G21" s="22">
        <v>7.0335999999999999</v>
      </c>
    </row>
    <row r="22" spans="1:9" x14ac:dyDescent="0.2">
      <c r="A22" s="20" t="s">
        <v>26</v>
      </c>
      <c r="B22" s="20"/>
      <c r="C22" s="20"/>
      <c r="D22" s="20"/>
      <c r="E22" s="25">
        <f>SUM(E20:E21)</f>
        <v>2430.2224999999999</v>
      </c>
      <c r="F22" s="26">
        <f>SUM(F20:F21)</f>
        <v>6.6794180093876498</v>
      </c>
      <c r="G22" s="25"/>
      <c r="H22" s="14"/>
      <c r="I22" s="14"/>
    </row>
    <row r="23" spans="1:9" x14ac:dyDescent="0.2">
      <c r="A23" s="21"/>
      <c r="B23" s="21"/>
      <c r="C23" s="21"/>
      <c r="D23" s="21"/>
      <c r="E23" s="22"/>
      <c r="F23" s="23"/>
      <c r="G23" s="22"/>
    </row>
    <row r="24" spans="1:9" x14ac:dyDescent="0.2">
      <c r="A24" s="20" t="s">
        <v>64</v>
      </c>
      <c r="B24" s="21"/>
      <c r="C24" s="21"/>
      <c r="D24" s="21"/>
      <c r="E24" s="22"/>
      <c r="F24" s="23"/>
      <c r="G24" s="22"/>
    </row>
    <row r="25" spans="1:9" x14ac:dyDescent="0.2">
      <c r="A25" s="21" t="s">
        <v>1002</v>
      </c>
      <c r="B25" s="21" t="s">
        <v>1003</v>
      </c>
      <c r="C25" s="21" t="s">
        <v>65</v>
      </c>
      <c r="D25" s="24">
        <v>9000000</v>
      </c>
      <c r="E25" s="22">
        <v>9210.9375</v>
      </c>
      <c r="F25" s="23">
        <v>25.316077775118899</v>
      </c>
      <c r="G25" s="22">
        <v>8.0610687022900809</v>
      </c>
    </row>
    <row r="26" spans="1:9" x14ac:dyDescent="0.2">
      <c r="A26" s="21" t="s">
        <v>1004</v>
      </c>
      <c r="B26" s="21" t="s">
        <v>1005</v>
      </c>
      <c r="C26" s="21" t="s">
        <v>65</v>
      </c>
      <c r="D26" s="24">
        <v>8500000</v>
      </c>
      <c r="E26" s="22">
        <v>8514.3607499999998</v>
      </c>
      <c r="F26" s="23">
        <v>23.401550488473099</v>
      </c>
      <c r="G26" s="22">
        <v>7.6770296583921498</v>
      </c>
    </row>
    <row r="27" spans="1:9" x14ac:dyDescent="0.2">
      <c r="A27" s="21" t="s">
        <v>1006</v>
      </c>
      <c r="B27" s="21" t="s">
        <v>1007</v>
      </c>
      <c r="C27" s="21" t="s">
        <v>65</v>
      </c>
      <c r="D27" s="24">
        <v>3000000</v>
      </c>
      <c r="E27" s="22">
        <v>3112.05</v>
      </c>
      <c r="F27" s="23">
        <v>8.5534072769529601</v>
      </c>
      <c r="G27" s="22">
        <v>7.61555887598207</v>
      </c>
    </row>
    <row r="28" spans="1:9" x14ac:dyDescent="0.2">
      <c r="A28" s="21" t="s">
        <v>69</v>
      </c>
      <c r="B28" s="21" t="s">
        <v>68</v>
      </c>
      <c r="C28" s="21" t="s">
        <v>65</v>
      </c>
      <c r="D28" s="24">
        <v>2000000</v>
      </c>
      <c r="E28" s="22">
        <v>2055.5120000000002</v>
      </c>
      <c r="F28" s="23">
        <v>5.6495336831555196</v>
      </c>
      <c r="G28" s="22">
        <v>7.48202484801251</v>
      </c>
    </row>
    <row r="29" spans="1:9" x14ac:dyDescent="0.2">
      <c r="A29" s="21" t="s">
        <v>1008</v>
      </c>
      <c r="B29" s="21" t="s">
        <v>1009</v>
      </c>
      <c r="C29" s="21" t="s">
        <v>65</v>
      </c>
      <c r="D29" s="24">
        <v>500000</v>
      </c>
      <c r="E29" s="22">
        <v>499.61250000000001</v>
      </c>
      <c r="F29" s="23">
        <v>1.3731749789227901</v>
      </c>
      <c r="G29" s="22">
        <v>8.1062823688358492</v>
      </c>
    </row>
    <row r="30" spans="1:9" x14ac:dyDescent="0.2">
      <c r="A30" s="20" t="s">
        <v>26</v>
      </c>
      <c r="B30" s="20"/>
      <c r="C30" s="20"/>
      <c r="D30" s="20"/>
      <c r="E30" s="25">
        <f>SUM(E25:E29)</f>
        <v>23392.472749999997</v>
      </c>
      <c r="F30" s="26">
        <f>SUM(F25:F29)</f>
        <v>64.293744202623259</v>
      </c>
      <c r="G30" s="25"/>
      <c r="H30" s="14"/>
      <c r="I30" s="14"/>
    </row>
    <row r="31" spans="1:9" x14ac:dyDescent="0.2">
      <c r="A31" s="21"/>
      <c r="B31" s="21"/>
      <c r="C31" s="21"/>
      <c r="D31" s="21"/>
      <c r="E31" s="22"/>
      <c r="F31" s="23"/>
      <c r="G31" s="22"/>
    </row>
    <row r="32" spans="1:9" x14ac:dyDescent="0.2">
      <c r="A32" s="20" t="s">
        <v>910</v>
      </c>
      <c r="B32" s="21"/>
      <c r="C32" s="21"/>
      <c r="D32" s="21"/>
      <c r="E32" s="22"/>
      <c r="F32" s="23"/>
      <c r="G32" s="22"/>
    </row>
    <row r="33" spans="1:9" x14ac:dyDescent="0.2">
      <c r="A33" s="21" t="s">
        <v>911</v>
      </c>
      <c r="B33" s="21" t="s">
        <v>912</v>
      </c>
      <c r="C33" s="21" t="s">
        <v>913</v>
      </c>
      <c r="D33" s="24">
        <v>789.46100000000001</v>
      </c>
      <c r="E33" s="22">
        <v>78.986916699999995</v>
      </c>
      <c r="F33" s="23">
        <v>0.217093963170854</v>
      </c>
      <c r="G33" s="22">
        <v>7.1099999999999994</v>
      </c>
    </row>
    <row r="34" spans="1:9" x14ac:dyDescent="0.2">
      <c r="A34" s="20" t="s">
        <v>26</v>
      </c>
      <c r="B34" s="20"/>
      <c r="C34" s="20"/>
      <c r="D34" s="20"/>
      <c r="E34" s="25">
        <f>SUM(E33:E33)</f>
        <v>78.986916699999995</v>
      </c>
      <c r="F34" s="26">
        <f>SUM(F33:F33)</f>
        <v>0.217093963170854</v>
      </c>
      <c r="G34" s="25"/>
      <c r="H34" s="14"/>
      <c r="I34" s="14"/>
    </row>
    <row r="35" spans="1:9" x14ac:dyDescent="0.2">
      <c r="A35" s="21"/>
      <c r="B35" s="21"/>
      <c r="C35" s="21"/>
      <c r="D35" s="21"/>
      <c r="E35" s="22"/>
      <c r="F35" s="23"/>
      <c r="G35" s="22"/>
    </row>
    <row r="36" spans="1:9" x14ac:dyDescent="0.2">
      <c r="A36" s="20" t="s">
        <v>27</v>
      </c>
      <c r="B36" s="20"/>
      <c r="C36" s="20"/>
      <c r="D36" s="20"/>
      <c r="E36" s="25">
        <f>E8+E13+E18+E22+E30+E34</f>
        <v>34334.581661399992</v>
      </c>
      <c r="F36" s="26">
        <f>F8+F13+F18+F22+F30+F34</f>
        <v>94.367912030254757</v>
      </c>
      <c r="G36" s="25"/>
      <c r="H36" s="14"/>
      <c r="I36" s="14"/>
    </row>
    <row r="37" spans="1:9" x14ac:dyDescent="0.2">
      <c r="A37" s="20"/>
      <c r="B37" s="20"/>
      <c r="C37" s="20"/>
      <c r="D37" s="20"/>
      <c r="E37" s="25"/>
      <c r="F37" s="26"/>
      <c r="G37" s="25"/>
      <c r="H37" s="14"/>
      <c r="I37" s="14"/>
    </row>
    <row r="38" spans="1:9" x14ac:dyDescent="0.2">
      <c r="A38" s="20" t="s">
        <v>29</v>
      </c>
      <c r="B38" s="20"/>
      <c r="C38" s="20"/>
      <c r="D38" s="20"/>
      <c r="E38" s="25">
        <f>E40-(E8+E13+E18+E22+E30+E34)</f>
        <v>2049.1645959000089</v>
      </c>
      <c r="F38" s="26">
        <f>F40-(F8+F13+F18+F22+F30+F34)</f>
        <v>5.6320879697452426</v>
      </c>
      <c r="G38" s="25"/>
      <c r="H38" s="14"/>
      <c r="I38" s="14"/>
    </row>
    <row r="39" spans="1:9" x14ac:dyDescent="0.2">
      <c r="A39" s="20"/>
      <c r="B39" s="20"/>
      <c r="C39" s="20"/>
      <c r="D39" s="20"/>
      <c r="E39" s="25"/>
      <c r="F39" s="26"/>
      <c r="G39" s="25"/>
      <c r="H39" s="14"/>
      <c r="I39" s="14"/>
    </row>
    <row r="40" spans="1:9" x14ac:dyDescent="0.2">
      <c r="A40" s="27" t="s">
        <v>28</v>
      </c>
      <c r="B40" s="27"/>
      <c r="C40" s="27"/>
      <c r="D40" s="27"/>
      <c r="E40" s="28">
        <v>36383.746257300001</v>
      </c>
      <c r="F40" s="29">
        <v>100</v>
      </c>
      <c r="G40" s="28"/>
      <c r="H40" s="14"/>
      <c r="I40" s="14"/>
    </row>
    <row r="42" spans="1:9" x14ac:dyDescent="0.2">
      <c r="A42" s="14" t="s">
        <v>60</v>
      </c>
    </row>
    <row r="43" spans="1:9" x14ac:dyDescent="0.2">
      <c r="A43" s="14" t="s">
        <v>31</v>
      </c>
    </row>
    <row r="44" spans="1:9" x14ac:dyDescent="0.2">
      <c r="A44" s="14" t="s">
        <v>914</v>
      </c>
    </row>
    <row r="45" spans="1:9" x14ac:dyDescent="0.2">
      <c r="A45" s="14"/>
    </row>
    <row r="46" spans="1:9" ht="34.5" customHeight="1" x14ac:dyDescent="0.2">
      <c r="A46" s="96" t="s">
        <v>1010</v>
      </c>
      <c r="B46" s="96"/>
      <c r="C46" s="96"/>
      <c r="D46" s="96"/>
      <c r="E46" s="96"/>
      <c r="F46" s="96"/>
      <c r="G46" s="96"/>
    </row>
    <row r="48" spans="1:9" x14ac:dyDescent="0.2">
      <c r="A48" s="14" t="s">
        <v>32</v>
      </c>
    </row>
    <row r="49" spans="1:5" x14ac:dyDescent="0.2">
      <c r="A49" s="14" t="s">
        <v>33</v>
      </c>
    </row>
    <row r="50" spans="1:5" x14ac:dyDescent="0.2">
      <c r="A50" s="14" t="s">
        <v>34</v>
      </c>
      <c r="B50" s="14"/>
      <c r="C50" s="30" t="s">
        <v>36</v>
      </c>
      <c r="D50" s="14" t="s">
        <v>35</v>
      </c>
    </row>
    <row r="51" spans="1:5" x14ac:dyDescent="0.2">
      <c r="A51" s="7" t="s">
        <v>70</v>
      </c>
      <c r="C51" s="31">
        <v>34.339300000000001</v>
      </c>
      <c r="D51" s="31">
        <v>35.613599999999998</v>
      </c>
    </row>
    <row r="52" spans="1:5" x14ac:dyDescent="0.2">
      <c r="A52" s="7" t="s">
        <v>936</v>
      </c>
      <c r="C52" s="31">
        <v>10.150600000000001</v>
      </c>
      <c r="D52" s="31">
        <v>10.1851</v>
      </c>
    </row>
    <row r="53" spans="1:5" x14ac:dyDescent="0.2">
      <c r="A53" s="7" t="s">
        <v>71</v>
      </c>
      <c r="C53" s="31">
        <v>36.905999999999999</v>
      </c>
      <c r="D53" s="31">
        <v>38.412300000000002</v>
      </c>
    </row>
    <row r="54" spans="1:5" x14ac:dyDescent="0.2">
      <c r="A54" s="7" t="s">
        <v>938</v>
      </c>
      <c r="C54" s="31">
        <v>10.048400000000001</v>
      </c>
      <c r="D54" s="31">
        <v>10.0838</v>
      </c>
    </row>
    <row r="56" spans="1:5" x14ac:dyDescent="0.2">
      <c r="A56" s="14" t="s">
        <v>38</v>
      </c>
    </row>
    <row r="57" spans="1:5" x14ac:dyDescent="0.2">
      <c r="A57" s="92" t="s">
        <v>61</v>
      </c>
      <c r="B57" s="93"/>
      <c r="C57" s="34" t="s">
        <v>62</v>
      </c>
    </row>
    <row r="58" spans="1:5" x14ac:dyDescent="0.2">
      <c r="A58" s="88" t="s">
        <v>936</v>
      </c>
      <c r="B58" s="89"/>
      <c r="C58" s="35">
        <v>0.33625832</v>
      </c>
    </row>
    <row r="59" spans="1:5" x14ac:dyDescent="0.2">
      <c r="A59" s="88" t="s">
        <v>938</v>
      </c>
      <c r="B59" s="89"/>
      <c r="C59" s="35">
        <v>0.35974947000000002</v>
      </c>
    </row>
    <row r="60" spans="1:5" x14ac:dyDescent="0.2">
      <c r="A60" s="7" t="s">
        <v>63</v>
      </c>
    </row>
    <row r="61" spans="1:5" x14ac:dyDescent="0.2">
      <c r="A61" s="7" t="s">
        <v>37</v>
      </c>
    </row>
    <row r="63" spans="1:5" x14ac:dyDescent="0.2">
      <c r="A63" s="14" t="s">
        <v>931</v>
      </c>
      <c r="D63" s="32">
        <v>4.7869134884736102</v>
      </c>
      <c r="E63" s="10" t="s">
        <v>40</v>
      </c>
    </row>
    <row r="65" spans="1:4" x14ac:dyDescent="0.2">
      <c r="A65" s="14" t="s">
        <v>1201</v>
      </c>
      <c r="D65" s="30" t="s">
        <v>39</v>
      </c>
    </row>
    <row r="67" spans="1:4" x14ac:dyDescent="0.2">
      <c r="A67" s="14" t="s">
        <v>932</v>
      </c>
    </row>
    <row r="68" spans="1:4" ht="15" x14ac:dyDescent="0.25">
      <c r="A68" s="62"/>
    </row>
    <row r="69" spans="1:4" x14ac:dyDescent="0.2">
      <c r="A69" s="51" t="s">
        <v>805</v>
      </c>
    </row>
    <row r="70" spans="1:4" x14ac:dyDescent="0.2">
      <c r="A70" s="53"/>
    </row>
    <row r="71" spans="1:4" x14ac:dyDescent="0.2">
      <c r="A71" s="53"/>
    </row>
    <row r="72" spans="1:4" x14ac:dyDescent="0.2">
      <c r="A72" s="53"/>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1" t="s">
        <v>1011</v>
      </c>
    </row>
    <row r="84" spans="1:1" x14ac:dyDescent="0.2">
      <c r="A84" s="53"/>
    </row>
    <row r="85" spans="1:1" x14ac:dyDescent="0.2">
      <c r="A85" s="51" t="s">
        <v>806</v>
      </c>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2"/>
    </row>
  </sheetData>
  <mergeCells count="5">
    <mergeCell ref="A1:G1"/>
    <mergeCell ref="A46:G46"/>
    <mergeCell ref="A57:B57"/>
    <mergeCell ref="A58:B58"/>
    <mergeCell ref="A59:B59"/>
  </mergeCells>
  <conditionalFormatting sqref="F2:F3 F5:F45">
    <cfRule type="cellIs" dxfId="71" priority="2" stopIfTrue="1" operator="between">
      <formula>0.009</formula>
      <formula>-0.009</formula>
    </cfRule>
  </conditionalFormatting>
  <conditionalFormatting sqref="F47:F65537">
    <cfRule type="cellIs" dxfId="7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8"/>
  <sheetViews>
    <sheetView workbookViewId="0">
      <selection sqref="A1:G1"/>
    </sheetView>
  </sheetViews>
  <sheetFormatPr defaultColWidth="9.140625" defaultRowHeight="11.25" x14ac:dyDescent="0.2"/>
  <cols>
    <col min="1" max="1" width="38.7109375" style="7" bestFit="1" customWidth="1"/>
    <col min="2" max="2" width="52.28515625"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x14ac:dyDescent="0.2">
      <c r="A1" s="90" t="s">
        <v>1012</v>
      </c>
      <c r="B1" s="91"/>
      <c r="C1" s="91"/>
      <c r="D1" s="91"/>
      <c r="E1" s="91"/>
      <c r="F1" s="91"/>
      <c r="G1" s="91"/>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846</v>
      </c>
      <c r="D4" s="13" t="s">
        <v>1</v>
      </c>
      <c r="E4" s="55" t="s">
        <v>6</v>
      </c>
      <c r="F4" s="12" t="s">
        <v>3</v>
      </c>
      <c r="G4" s="12" t="s">
        <v>5</v>
      </c>
    </row>
    <row r="5" spans="1:7" x14ac:dyDescent="0.2">
      <c r="A5" s="16" t="s">
        <v>25</v>
      </c>
      <c r="B5" s="17"/>
      <c r="C5" s="17"/>
      <c r="D5" s="17"/>
      <c r="E5" s="18"/>
      <c r="F5" s="19"/>
      <c r="G5" s="18"/>
    </row>
    <row r="6" spans="1:7" x14ac:dyDescent="0.2">
      <c r="A6" s="20" t="s">
        <v>41</v>
      </c>
      <c r="B6" s="21"/>
      <c r="C6" s="21"/>
      <c r="D6" s="21"/>
      <c r="E6" s="22"/>
      <c r="F6" s="23"/>
      <c r="G6" s="22"/>
    </row>
    <row r="7" spans="1:7" x14ac:dyDescent="0.2">
      <c r="A7" s="21" t="s">
        <v>1013</v>
      </c>
      <c r="B7" s="21" t="s">
        <v>1014</v>
      </c>
      <c r="C7" s="21" t="s">
        <v>72</v>
      </c>
      <c r="D7" s="24">
        <v>650</v>
      </c>
      <c r="E7" s="22">
        <v>6686.9919110000001</v>
      </c>
      <c r="F7" s="23">
        <v>8.3924780933254404</v>
      </c>
      <c r="G7" s="22">
        <v>7.63</v>
      </c>
    </row>
    <row r="8" spans="1:7" x14ac:dyDescent="0.2">
      <c r="A8" s="21" t="s">
        <v>1015</v>
      </c>
      <c r="B8" s="21" t="s">
        <v>1016</v>
      </c>
      <c r="C8" s="21" t="s">
        <v>72</v>
      </c>
      <c r="D8" s="24">
        <v>500</v>
      </c>
      <c r="E8" s="22">
        <v>5276.2119862999998</v>
      </c>
      <c r="F8" s="23">
        <v>6.6218853110803302</v>
      </c>
      <c r="G8" s="22">
        <v>7.99</v>
      </c>
    </row>
    <row r="9" spans="1:7" x14ac:dyDescent="0.2">
      <c r="A9" s="21" t="s">
        <v>1017</v>
      </c>
      <c r="B9" s="21" t="s">
        <v>1018</v>
      </c>
      <c r="C9" s="21" t="s">
        <v>73</v>
      </c>
      <c r="D9" s="24">
        <v>5000</v>
      </c>
      <c r="E9" s="22">
        <v>5251.0803279000002</v>
      </c>
      <c r="F9" s="23">
        <v>6.5903439401054396</v>
      </c>
      <c r="G9" s="22">
        <v>7.6017999999999999</v>
      </c>
    </row>
    <row r="10" spans="1:7" x14ac:dyDescent="0.2">
      <c r="A10" s="21" t="s">
        <v>1019</v>
      </c>
      <c r="B10" s="21" t="s">
        <v>1020</v>
      </c>
      <c r="C10" s="21" t="s">
        <v>72</v>
      </c>
      <c r="D10" s="24">
        <v>500</v>
      </c>
      <c r="E10" s="22">
        <v>5220.7052739999999</v>
      </c>
      <c r="F10" s="23">
        <v>6.5522218699979504</v>
      </c>
      <c r="G10" s="22">
        <v>7.6749999999999998</v>
      </c>
    </row>
    <row r="11" spans="1:7" x14ac:dyDescent="0.2">
      <c r="A11" s="21" t="s">
        <v>1021</v>
      </c>
      <c r="B11" s="21" t="s">
        <v>1022</v>
      </c>
      <c r="C11" s="21" t="s">
        <v>72</v>
      </c>
      <c r="D11" s="24">
        <v>500</v>
      </c>
      <c r="E11" s="22">
        <v>5048.0241096</v>
      </c>
      <c r="F11" s="23">
        <v>6.3354991778449996</v>
      </c>
      <c r="G11" s="22">
        <v>7.78</v>
      </c>
    </row>
    <row r="12" spans="1:7" x14ac:dyDescent="0.2">
      <c r="A12" s="21" t="s">
        <v>1023</v>
      </c>
      <c r="B12" s="21" t="s">
        <v>1024</v>
      </c>
      <c r="C12" s="21" t="s">
        <v>73</v>
      </c>
      <c r="D12" s="24">
        <v>500</v>
      </c>
      <c r="E12" s="22">
        <v>5003.2246721000001</v>
      </c>
      <c r="F12" s="23">
        <v>6.2792738521954297</v>
      </c>
      <c r="G12" s="22">
        <v>7.8036000000000003</v>
      </c>
    </row>
    <row r="13" spans="1:7" x14ac:dyDescent="0.2">
      <c r="A13" s="21" t="s">
        <v>1025</v>
      </c>
      <c r="B13" s="21" t="s">
        <v>1026</v>
      </c>
      <c r="C13" s="21" t="s">
        <v>72</v>
      </c>
      <c r="D13" s="24">
        <v>250</v>
      </c>
      <c r="E13" s="22">
        <v>2666.3740410999999</v>
      </c>
      <c r="F13" s="23">
        <v>3.3464203376308501</v>
      </c>
      <c r="G13" s="22">
        <v>7.97</v>
      </c>
    </row>
    <row r="14" spans="1:7" x14ac:dyDescent="0.2">
      <c r="A14" s="21" t="s">
        <v>1027</v>
      </c>
      <c r="B14" s="21" t="s">
        <v>1028</v>
      </c>
      <c r="C14" s="21" t="s">
        <v>72</v>
      </c>
      <c r="D14" s="24">
        <v>250</v>
      </c>
      <c r="E14" s="22">
        <v>2660.622363</v>
      </c>
      <c r="F14" s="23">
        <v>3.3392017207853999</v>
      </c>
      <c r="G14" s="22">
        <v>7.9050000000000002</v>
      </c>
    </row>
    <row r="15" spans="1:7" x14ac:dyDescent="0.2">
      <c r="A15" s="21" t="s">
        <v>1029</v>
      </c>
      <c r="B15" s="21" t="s">
        <v>1030</v>
      </c>
      <c r="C15" s="21" t="s">
        <v>72</v>
      </c>
      <c r="D15" s="24">
        <v>250</v>
      </c>
      <c r="E15" s="22">
        <v>2609.4639207999999</v>
      </c>
      <c r="F15" s="23">
        <v>3.2749955558660302</v>
      </c>
      <c r="G15" s="22">
        <v>7.79</v>
      </c>
    </row>
    <row r="16" spans="1:7" x14ac:dyDescent="0.2">
      <c r="A16" s="21" t="s">
        <v>1031</v>
      </c>
      <c r="B16" s="21" t="s">
        <v>1032</v>
      </c>
      <c r="C16" s="21" t="s">
        <v>72</v>
      </c>
      <c r="D16" s="24">
        <v>250</v>
      </c>
      <c r="E16" s="22">
        <v>2603.1474241000001</v>
      </c>
      <c r="F16" s="23">
        <v>3.26706806606391</v>
      </c>
      <c r="G16" s="22">
        <v>7.6637000000000004</v>
      </c>
    </row>
    <row r="17" spans="1:9" x14ac:dyDescent="0.2">
      <c r="A17" s="21" t="s">
        <v>1033</v>
      </c>
      <c r="B17" s="21" t="s">
        <v>1034</v>
      </c>
      <c r="C17" s="21" t="s">
        <v>72</v>
      </c>
      <c r="D17" s="24">
        <v>250</v>
      </c>
      <c r="E17" s="22">
        <v>2599.2857377</v>
      </c>
      <c r="F17" s="23">
        <v>3.26222147451025</v>
      </c>
      <c r="G17" s="22">
        <v>7.4950000000000001</v>
      </c>
    </row>
    <row r="18" spans="1:9" x14ac:dyDescent="0.2">
      <c r="A18" s="21" t="s">
        <v>1035</v>
      </c>
      <c r="B18" s="21" t="s">
        <v>1036</v>
      </c>
      <c r="C18" s="21" t="s">
        <v>73</v>
      </c>
      <c r="D18" s="24">
        <v>250</v>
      </c>
      <c r="E18" s="22">
        <v>2571.8089384</v>
      </c>
      <c r="F18" s="23">
        <v>3.2277368453572501</v>
      </c>
      <c r="G18" s="22">
        <v>7.3201999999999998</v>
      </c>
    </row>
    <row r="19" spans="1:9" x14ac:dyDescent="0.2">
      <c r="A19" s="21" t="s">
        <v>1037</v>
      </c>
      <c r="B19" s="21" t="s">
        <v>1038</v>
      </c>
      <c r="C19" s="21" t="s">
        <v>1039</v>
      </c>
      <c r="D19" s="24">
        <v>2500</v>
      </c>
      <c r="E19" s="22">
        <v>2561.6964071000002</v>
      </c>
      <c r="F19" s="23">
        <v>3.2150451599876702</v>
      </c>
      <c r="G19" s="22">
        <v>8.16</v>
      </c>
    </row>
    <row r="20" spans="1:9" x14ac:dyDescent="0.2">
      <c r="A20" s="21" t="s">
        <v>1040</v>
      </c>
      <c r="B20" s="21" t="s">
        <v>1041</v>
      </c>
      <c r="C20" s="21" t="s">
        <v>72</v>
      </c>
      <c r="D20" s="24">
        <v>250</v>
      </c>
      <c r="E20" s="22">
        <v>2556.0404781000002</v>
      </c>
      <c r="F20" s="23">
        <v>3.2079467126047998</v>
      </c>
      <c r="G20" s="22">
        <v>7.51</v>
      </c>
    </row>
    <row r="21" spans="1:9" x14ac:dyDescent="0.2">
      <c r="A21" s="21" t="s">
        <v>1042</v>
      </c>
      <c r="B21" s="21" t="s">
        <v>1043</v>
      </c>
      <c r="C21" s="21" t="s">
        <v>72</v>
      </c>
      <c r="D21" s="24">
        <v>250</v>
      </c>
      <c r="E21" s="22">
        <v>2550.9119261999999</v>
      </c>
      <c r="F21" s="23">
        <v>3.20151014739819</v>
      </c>
      <c r="G21" s="22">
        <v>7.4599000000000002</v>
      </c>
    </row>
    <row r="22" spans="1:9" x14ac:dyDescent="0.2">
      <c r="A22" s="21" t="s">
        <v>1044</v>
      </c>
      <c r="B22" s="21" t="s">
        <v>1045</v>
      </c>
      <c r="C22" s="21" t="s">
        <v>72</v>
      </c>
      <c r="D22" s="24">
        <v>250</v>
      </c>
      <c r="E22" s="22">
        <v>2516.4261643999998</v>
      </c>
      <c r="F22" s="23">
        <v>3.1582289524617901</v>
      </c>
      <c r="G22" s="22">
        <v>7.3650000000000002</v>
      </c>
    </row>
    <row r="23" spans="1:9" x14ac:dyDescent="0.2">
      <c r="A23" s="21" t="s">
        <v>1046</v>
      </c>
      <c r="B23" s="21" t="s">
        <v>1047</v>
      </c>
      <c r="C23" s="21" t="s">
        <v>72</v>
      </c>
      <c r="D23" s="24">
        <v>250</v>
      </c>
      <c r="E23" s="22">
        <v>2408.4085519</v>
      </c>
      <c r="F23" s="23">
        <v>3.0226619503381098</v>
      </c>
      <c r="G23" s="22">
        <v>7.68</v>
      </c>
    </row>
    <row r="24" spans="1:9" x14ac:dyDescent="0.2">
      <c r="A24" s="21" t="s">
        <v>1048</v>
      </c>
      <c r="B24" s="21" t="s">
        <v>1049</v>
      </c>
      <c r="C24" s="21" t="s">
        <v>72</v>
      </c>
      <c r="D24" s="24">
        <v>200</v>
      </c>
      <c r="E24" s="22">
        <v>2019.6385792000001</v>
      </c>
      <c r="F24" s="23">
        <v>2.5347380044663699</v>
      </c>
      <c r="G24" s="22">
        <v>7.6001000000000003</v>
      </c>
    </row>
    <row r="25" spans="1:9" x14ac:dyDescent="0.2">
      <c r="A25" s="21" t="s">
        <v>1050</v>
      </c>
      <c r="B25" s="21" t="s">
        <v>1051</v>
      </c>
      <c r="C25" s="21" t="s">
        <v>72</v>
      </c>
      <c r="D25" s="24">
        <v>100</v>
      </c>
      <c r="E25" s="22">
        <v>1080.0995204999999</v>
      </c>
      <c r="F25" s="23">
        <v>1.3555738791153999</v>
      </c>
      <c r="G25" s="22">
        <v>7.7786</v>
      </c>
    </row>
    <row r="26" spans="1:9" x14ac:dyDescent="0.2">
      <c r="A26" s="21" t="s">
        <v>1052</v>
      </c>
      <c r="B26" s="21" t="s">
        <v>1053</v>
      </c>
      <c r="C26" s="21" t="s">
        <v>72</v>
      </c>
      <c r="D26" s="24">
        <v>100</v>
      </c>
      <c r="E26" s="22">
        <v>1067.5418219000001</v>
      </c>
      <c r="F26" s="23">
        <v>1.33981339789966</v>
      </c>
      <c r="G26" s="22">
        <v>7.7149999999999999</v>
      </c>
    </row>
    <row r="27" spans="1:9" x14ac:dyDescent="0.2">
      <c r="A27" s="21" t="s">
        <v>1054</v>
      </c>
      <c r="B27" s="21" t="s">
        <v>1055</v>
      </c>
      <c r="C27" s="21" t="s">
        <v>72</v>
      </c>
      <c r="D27" s="24">
        <v>45</v>
      </c>
      <c r="E27" s="22">
        <v>480.61342130000003</v>
      </c>
      <c r="F27" s="23">
        <v>0.60319163882691895</v>
      </c>
      <c r="G27" s="22">
        <v>7.7949999999999999</v>
      </c>
    </row>
    <row r="28" spans="1:9" x14ac:dyDescent="0.2">
      <c r="A28" s="20" t="s">
        <v>26</v>
      </c>
      <c r="B28" s="20"/>
      <c r="C28" s="20"/>
      <c r="D28" s="20"/>
      <c r="E28" s="25">
        <f>SUM(E6:E27)</f>
        <v>65438.317576600006</v>
      </c>
      <c r="F28" s="26">
        <f>SUM(F6:F27)</f>
        <v>82.128056087862177</v>
      </c>
      <c r="G28" s="25"/>
      <c r="H28" s="14"/>
      <c r="I28" s="14"/>
    </row>
    <row r="29" spans="1:9" x14ac:dyDescent="0.2">
      <c r="A29" s="21"/>
      <c r="B29" s="21"/>
      <c r="C29" s="21"/>
      <c r="D29" s="21"/>
      <c r="E29" s="22"/>
      <c r="F29" s="23"/>
      <c r="G29" s="22"/>
    </row>
    <row r="30" spans="1:9" x14ac:dyDescent="0.2">
      <c r="A30" s="20" t="s">
        <v>43</v>
      </c>
      <c r="B30" s="21"/>
      <c r="C30" s="21"/>
      <c r="D30" s="21"/>
      <c r="E30" s="22"/>
      <c r="F30" s="23"/>
      <c r="G30" s="22"/>
    </row>
    <row r="31" spans="1:9" x14ac:dyDescent="0.2">
      <c r="A31" s="20" t="s">
        <v>58</v>
      </c>
      <c r="B31" s="21"/>
      <c r="C31" s="21"/>
      <c r="D31" s="21"/>
      <c r="E31" s="22"/>
      <c r="F31" s="23"/>
      <c r="G31" s="22"/>
    </row>
    <row r="32" spans="1:9" x14ac:dyDescent="0.2">
      <c r="A32" s="21" t="s">
        <v>1056</v>
      </c>
      <c r="B32" s="21" t="s">
        <v>1057</v>
      </c>
      <c r="C32" s="21" t="s">
        <v>65</v>
      </c>
      <c r="D32" s="24">
        <v>7500000</v>
      </c>
      <c r="E32" s="22">
        <v>7321.2375000000002</v>
      </c>
      <c r="F32" s="23">
        <v>9.1884850696034803</v>
      </c>
      <c r="G32" s="22">
        <v>7.0175000000000001</v>
      </c>
    </row>
    <row r="33" spans="1:9" x14ac:dyDescent="0.2">
      <c r="A33" s="20" t="s">
        <v>26</v>
      </c>
      <c r="B33" s="20"/>
      <c r="C33" s="20"/>
      <c r="D33" s="20"/>
      <c r="E33" s="25">
        <f>SUM(E31:E32)</f>
        <v>7321.2375000000002</v>
      </c>
      <c r="F33" s="26">
        <f>SUM(F31:F32)</f>
        <v>9.1884850696034803</v>
      </c>
      <c r="G33" s="25"/>
      <c r="H33" s="14"/>
      <c r="I33" s="14"/>
    </row>
    <row r="34" spans="1:9" x14ac:dyDescent="0.2">
      <c r="A34" s="21"/>
      <c r="B34" s="21"/>
      <c r="C34" s="21"/>
      <c r="D34" s="21"/>
      <c r="E34" s="22"/>
      <c r="F34" s="23"/>
      <c r="G34" s="22"/>
    </row>
    <row r="35" spans="1:9" x14ac:dyDescent="0.2">
      <c r="A35" s="20" t="s">
        <v>64</v>
      </c>
      <c r="B35" s="21"/>
      <c r="C35" s="21"/>
      <c r="D35" s="21"/>
      <c r="E35" s="22"/>
      <c r="F35" s="23"/>
      <c r="G35" s="22"/>
    </row>
    <row r="36" spans="1:9" x14ac:dyDescent="0.2">
      <c r="A36" s="21" t="s">
        <v>75</v>
      </c>
      <c r="B36" s="21" t="s">
        <v>74</v>
      </c>
      <c r="C36" s="21" t="s">
        <v>65</v>
      </c>
      <c r="D36" s="24">
        <v>1000000</v>
      </c>
      <c r="E36" s="22">
        <v>983.54477780000002</v>
      </c>
      <c r="F36" s="23">
        <v>1.23439329841462</v>
      </c>
      <c r="G36" s="22">
        <v>7.4747963350125</v>
      </c>
    </row>
    <row r="37" spans="1:9" x14ac:dyDescent="0.2">
      <c r="A37" s="20" t="s">
        <v>26</v>
      </c>
      <c r="B37" s="20"/>
      <c r="C37" s="20"/>
      <c r="D37" s="20"/>
      <c r="E37" s="25">
        <f>SUM(E36:E36)</f>
        <v>983.54477780000002</v>
      </c>
      <c r="F37" s="26">
        <f>SUM(F36:F36)</f>
        <v>1.23439329841462</v>
      </c>
      <c r="G37" s="25"/>
      <c r="H37" s="14"/>
      <c r="I37" s="14"/>
    </row>
    <row r="38" spans="1:9" x14ac:dyDescent="0.2">
      <c r="A38" s="21"/>
      <c r="B38" s="21"/>
      <c r="C38" s="21"/>
      <c r="D38" s="21"/>
      <c r="E38" s="22"/>
      <c r="F38" s="23"/>
      <c r="G38" s="22"/>
    </row>
    <row r="39" spans="1:9" x14ac:dyDescent="0.2">
      <c r="A39" s="20" t="s">
        <v>910</v>
      </c>
      <c r="B39" s="21"/>
      <c r="C39" s="21"/>
      <c r="D39" s="21"/>
      <c r="E39" s="22"/>
      <c r="F39" s="23"/>
      <c r="G39" s="22"/>
    </row>
    <row r="40" spans="1:9" x14ac:dyDescent="0.2">
      <c r="A40" s="21" t="s">
        <v>911</v>
      </c>
      <c r="B40" s="21" t="s">
        <v>912</v>
      </c>
      <c r="C40" s="21" t="s">
        <v>913</v>
      </c>
      <c r="D40" s="24">
        <v>1870.9059999999999</v>
      </c>
      <c r="E40" s="22">
        <v>187.1873296</v>
      </c>
      <c r="F40" s="23">
        <v>0.23492858731171401</v>
      </c>
      <c r="G40" s="22">
        <v>7.1099999999999994</v>
      </c>
    </row>
    <row r="41" spans="1:9" x14ac:dyDescent="0.2">
      <c r="A41" s="20" t="s">
        <v>26</v>
      </c>
      <c r="B41" s="20"/>
      <c r="C41" s="20"/>
      <c r="D41" s="20"/>
      <c r="E41" s="25">
        <f>SUM(E40:E40)</f>
        <v>187.1873296</v>
      </c>
      <c r="F41" s="26">
        <f>SUM(F40:F40)</f>
        <v>0.23492858731171401</v>
      </c>
      <c r="G41" s="25"/>
      <c r="H41" s="14"/>
      <c r="I41" s="14"/>
    </row>
    <row r="42" spans="1:9" x14ac:dyDescent="0.2">
      <c r="A42" s="21"/>
      <c r="B42" s="21"/>
      <c r="C42" s="21"/>
      <c r="D42" s="21"/>
      <c r="E42" s="22"/>
      <c r="F42" s="23"/>
      <c r="G42" s="22"/>
    </row>
    <row r="43" spans="1:9" x14ac:dyDescent="0.2">
      <c r="A43" s="20" t="s">
        <v>27</v>
      </c>
      <c r="B43" s="20"/>
      <c r="C43" s="20"/>
      <c r="D43" s="20"/>
      <c r="E43" s="25">
        <f>E28+E33+E37+E41</f>
        <v>73930.287184000001</v>
      </c>
      <c r="F43" s="26">
        <f>F28+F33+F37+F41</f>
        <v>92.785863043191981</v>
      </c>
      <c r="G43" s="25"/>
      <c r="H43" s="14"/>
      <c r="I43" s="14"/>
    </row>
    <row r="44" spans="1:9" x14ac:dyDescent="0.2">
      <c r="A44" s="20"/>
      <c r="B44" s="20"/>
      <c r="C44" s="20"/>
      <c r="D44" s="20"/>
      <c r="E44" s="25"/>
      <c r="F44" s="26"/>
      <c r="G44" s="25"/>
      <c r="H44" s="14"/>
      <c r="I44" s="14"/>
    </row>
    <row r="45" spans="1:9" x14ac:dyDescent="0.2">
      <c r="A45" s="20" t="s">
        <v>29</v>
      </c>
      <c r="B45" s="20"/>
      <c r="C45" s="20"/>
      <c r="D45" s="20"/>
      <c r="E45" s="25">
        <f>E47-(E28+E33+E37+E41)</f>
        <v>5748.1085965999955</v>
      </c>
      <c r="F45" s="26">
        <f>F47-(F28+F33+F37+F41)</f>
        <v>7.2141369568080194</v>
      </c>
      <c r="G45" s="25"/>
      <c r="H45" s="14"/>
      <c r="I45" s="14"/>
    </row>
    <row r="46" spans="1:9" x14ac:dyDescent="0.2">
      <c r="A46" s="20"/>
      <c r="B46" s="20"/>
      <c r="C46" s="20"/>
      <c r="D46" s="20"/>
      <c r="E46" s="25"/>
      <c r="F46" s="26"/>
      <c r="G46" s="25"/>
      <c r="H46" s="14"/>
      <c r="I46" s="14"/>
    </row>
    <row r="47" spans="1:9" x14ac:dyDescent="0.2">
      <c r="A47" s="27" t="s">
        <v>28</v>
      </c>
      <c r="B47" s="27"/>
      <c r="C47" s="27"/>
      <c r="D47" s="27"/>
      <c r="E47" s="28">
        <v>79678.395780599996</v>
      </c>
      <c r="F47" s="29">
        <v>100</v>
      </c>
      <c r="G47" s="28"/>
      <c r="H47" s="14"/>
      <c r="I47" s="14"/>
    </row>
    <row r="49" spans="1:4" x14ac:dyDescent="0.2">
      <c r="A49" s="14" t="s">
        <v>31</v>
      </c>
    </row>
    <row r="50" spans="1:4" x14ac:dyDescent="0.2">
      <c r="A50" s="14" t="s">
        <v>914</v>
      </c>
    </row>
    <row r="51" spans="1:4" x14ac:dyDescent="0.2">
      <c r="A51" s="14"/>
    </row>
    <row r="52" spans="1:4" x14ac:dyDescent="0.2">
      <c r="A52" s="14" t="s">
        <v>32</v>
      </c>
    </row>
    <row r="53" spans="1:4" x14ac:dyDescent="0.2">
      <c r="A53" s="14" t="s">
        <v>33</v>
      </c>
    </row>
    <row r="54" spans="1:4" x14ac:dyDescent="0.2">
      <c r="A54" s="14" t="s">
        <v>34</v>
      </c>
      <c r="B54" s="14"/>
      <c r="C54" s="30" t="s">
        <v>36</v>
      </c>
      <c r="D54" s="14" t="s">
        <v>35</v>
      </c>
    </row>
    <row r="55" spans="1:4" x14ac:dyDescent="0.2">
      <c r="A55" s="7" t="s">
        <v>70</v>
      </c>
      <c r="C55" s="31">
        <v>84.180300000000003</v>
      </c>
      <c r="D55" s="31">
        <v>86.578000000000003</v>
      </c>
    </row>
    <row r="56" spans="1:4" x14ac:dyDescent="0.2">
      <c r="A56" s="7" t="s">
        <v>76</v>
      </c>
      <c r="C56" s="31">
        <v>14.8498</v>
      </c>
      <c r="D56" s="31">
        <v>14.802</v>
      </c>
    </row>
    <row r="57" spans="1:4" x14ac:dyDescent="0.2">
      <c r="A57" s="7" t="s">
        <v>77</v>
      </c>
      <c r="C57" s="31">
        <v>12.1593</v>
      </c>
      <c r="D57" s="31">
        <v>11.9796</v>
      </c>
    </row>
    <row r="58" spans="1:4" x14ac:dyDescent="0.2">
      <c r="A58" s="7" t="s">
        <v>1058</v>
      </c>
      <c r="C58" s="31">
        <v>12.747299999999999</v>
      </c>
      <c r="D58" s="31">
        <v>12.577999999999999</v>
      </c>
    </row>
    <row r="59" spans="1:4" x14ac:dyDescent="0.2">
      <c r="A59" s="7" t="s">
        <v>1059</v>
      </c>
      <c r="C59" s="31">
        <v>16.285799999999998</v>
      </c>
      <c r="D59" s="31">
        <v>16.749600000000001</v>
      </c>
    </row>
    <row r="60" spans="1:4" x14ac:dyDescent="0.2">
      <c r="A60" s="7" t="s">
        <v>71</v>
      </c>
      <c r="C60" s="31">
        <v>90.081000000000003</v>
      </c>
      <c r="D60" s="31">
        <v>92.900300000000001</v>
      </c>
    </row>
    <row r="61" spans="1:4" x14ac:dyDescent="0.2">
      <c r="A61" s="7" t="s">
        <v>78</v>
      </c>
      <c r="C61" s="31">
        <v>16.527100000000001</v>
      </c>
      <c r="D61" s="31">
        <v>16.527999999999999</v>
      </c>
    </row>
    <row r="62" spans="1:4" x14ac:dyDescent="0.2">
      <c r="A62" s="7" t="s">
        <v>79</v>
      </c>
      <c r="C62" s="31">
        <v>13.6028</v>
      </c>
      <c r="D62" s="31">
        <v>13.4922</v>
      </c>
    </row>
    <row r="63" spans="1:4" x14ac:dyDescent="0.2">
      <c r="A63" s="7" t="s">
        <v>1060</v>
      </c>
      <c r="C63" s="31">
        <v>14.595700000000001</v>
      </c>
      <c r="D63" s="31">
        <v>14.520300000000001</v>
      </c>
    </row>
    <row r="64" spans="1:4" x14ac:dyDescent="0.2">
      <c r="A64" s="7" t="s">
        <v>1061</v>
      </c>
      <c r="C64" s="31">
        <v>18.205100000000002</v>
      </c>
      <c r="D64" s="31">
        <v>18.775400000000001</v>
      </c>
    </row>
    <row r="66" spans="1:5" x14ac:dyDescent="0.2">
      <c r="A66" s="14" t="s">
        <v>38</v>
      </c>
    </row>
    <row r="67" spans="1:5" x14ac:dyDescent="0.2">
      <c r="A67" s="92" t="s">
        <v>61</v>
      </c>
      <c r="B67" s="93"/>
      <c r="C67" s="34" t="s">
        <v>62</v>
      </c>
    </row>
    <row r="68" spans="1:5" x14ac:dyDescent="0.2">
      <c r="A68" s="88" t="s">
        <v>76</v>
      </c>
      <c r="B68" s="89"/>
      <c r="C68" s="35">
        <v>0.46500000000000002</v>
      </c>
    </row>
    <row r="69" spans="1:5" x14ac:dyDescent="0.2">
      <c r="A69" s="88" t="s">
        <v>77</v>
      </c>
      <c r="B69" s="89"/>
      <c r="C69" s="35">
        <v>0.52</v>
      </c>
    </row>
    <row r="70" spans="1:5" x14ac:dyDescent="0.2">
      <c r="A70" s="88" t="s">
        <v>1058</v>
      </c>
      <c r="B70" s="89"/>
      <c r="C70" s="35">
        <v>0.53</v>
      </c>
    </row>
    <row r="71" spans="1:5" x14ac:dyDescent="0.2">
      <c r="A71" s="88" t="s">
        <v>78</v>
      </c>
      <c r="B71" s="89"/>
      <c r="C71" s="35">
        <v>0.51</v>
      </c>
    </row>
    <row r="72" spans="1:5" x14ac:dyDescent="0.2">
      <c r="A72" s="88" t="s">
        <v>79</v>
      </c>
      <c r="B72" s="89"/>
      <c r="C72" s="35">
        <v>0.53</v>
      </c>
    </row>
    <row r="73" spans="1:5" x14ac:dyDescent="0.2">
      <c r="A73" s="88" t="s">
        <v>1060</v>
      </c>
      <c r="B73" s="89"/>
      <c r="C73" s="35">
        <v>0.53</v>
      </c>
    </row>
    <row r="74" spans="1:5" x14ac:dyDescent="0.2">
      <c r="A74" s="7" t="s">
        <v>63</v>
      </c>
    </row>
    <row r="75" spans="1:5" x14ac:dyDescent="0.2">
      <c r="A75" s="7" t="s">
        <v>37</v>
      </c>
    </row>
    <row r="77" spans="1:5" x14ac:dyDescent="0.2">
      <c r="A77" s="14" t="s">
        <v>931</v>
      </c>
      <c r="D77" s="32">
        <v>1.27319586015855</v>
      </c>
      <c r="E77" s="10" t="s">
        <v>40</v>
      </c>
    </row>
    <row r="79" spans="1:5" x14ac:dyDescent="0.2">
      <c r="A79" s="14" t="s">
        <v>1201</v>
      </c>
      <c r="D79" s="30" t="s">
        <v>39</v>
      </c>
    </row>
    <row r="81" spans="1:1" x14ac:dyDescent="0.2">
      <c r="A81" s="14" t="s">
        <v>1062</v>
      </c>
    </row>
    <row r="82" spans="1:1" x14ac:dyDescent="0.2">
      <c r="A82" s="50" t="s">
        <v>1063</v>
      </c>
    </row>
    <row r="84" spans="1:1" x14ac:dyDescent="0.2">
      <c r="A84" s="14" t="s">
        <v>1064</v>
      </c>
    </row>
    <row r="85" spans="1:1" x14ac:dyDescent="0.2">
      <c r="A85" s="51"/>
    </row>
    <row r="86" spans="1:1" x14ac:dyDescent="0.2">
      <c r="A86" s="51" t="s">
        <v>805</v>
      </c>
    </row>
    <row r="87" spans="1:1" x14ac:dyDescent="0.2">
      <c r="A87" s="52"/>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1" t="s">
        <v>1065</v>
      </c>
    </row>
    <row r="101" spans="1:1" x14ac:dyDescent="0.2">
      <c r="A101" s="53"/>
    </row>
    <row r="102" spans="1:1" x14ac:dyDescent="0.2">
      <c r="A102" s="51" t="s">
        <v>806</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2"/>
    </row>
  </sheetData>
  <mergeCells count="8">
    <mergeCell ref="A72:B72"/>
    <mergeCell ref="A73:B73"/>
    <mergeCell ref="A1:G1"/>
    <mergeCell ref="A67:B67"/>
    <mergeCell ref="A68:B68"/>
    <mergeCell ref="A69:B69"/>
    <mergeCell ref="A70:B70"/>
    <mergeCell ref="A71:B71"/>
  </mergeCells>
  <conditionalFormatting sqref="F2:F3">
    <cfRule type="cellIs" dxfId="69" priority="2" stopIfTrue="1" operator="between">
      <formula>0.009</formula>
      <formula>-0.009</formula>
    </cfRule>
  </conditionalFormatting>
  <conditionalFormatting sqref="F5:F65535">
    <cfRule type="cellIs" dxfId="68" priority="1" stopIfTrue="1" operator="between">
      <formula>0.009</formula>
      <formula>-0.009</formula>
    </cfRule>
  </conditionalFormatting>
  <hyperlinks>
    <hyperlink ref="A82"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0"/>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x14ac:dyDescent="0.2">
      <c r="A1" s="90" t="s">
        <v>1066</v>
      </c>
      <c r="B1" s="91"/>
      <c r="C1" s="91"/>
      <c r="D1" s="91"/>
      <c r="E1" s="91"/>
      <c r="F1" s="91"/>
      <c r="G1" s="91"/>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846</v>
      </c>
      <c r="D4" s="13" t="s">
        <v>1</v>
      </c>
      <c r="E4" s="55" t="s">
        <v>6</v>
      </c>
      <c r="F4" s="12" t="s">
        <v>3</v>
      </c>
      <c r="G4" s="12" t="s">
        <v>5</v>
      </c>
    </row>
    <row r="5" spans="1:7" x14ac:dyDescent="0.2">
      <c r="A5" s="16" t="s">
        <v>25</v>
      </c>
      <c r="B5" s="17"/>
      <c r="C5" s="17"/>
      <c r="D5" s="17"/>
      <c r="E5" s="18"/>
      <c r="F5" s="19"/>
      <c r="G5" s="18"/>
    </row>
    <row r="6" spans="1:7" x14ac:dyDescent="0.2">
      <c r="A6" s="20" t="s">
        <v>41</v>
      </c>
      <c r="B6" s="21"/>
      <c r="C6" s="21"/>
      <c r="D6" s="21"/>
      <c r="E6" s="22"/>
      <c r="F6" s="23"/>
      <c r="G6" s="22"/>
    </row>
    <row r="7" spans="1:7" x14ac:dyDescent="0.2">
      <c r="A7" s="21" t="s">
        <v>1017</v>
      </c>
      <c r="B7" s="21" t="s">
        <v>1018</v>
      </c>
      <c r="C7" s="21" t="s">
        <v>73</v>
      </c>
      <c r="D7" s="24">
        <v>5000</v>
      </c>
      <c r="E7" s="22">
        <v>5251.0803279000002</v>
      </c>
      <c r="F7" s="23">
        <v>8.0032382888488502</v>
      </c>
      <c r="G7" s="22">
        <v>7.6017999999999999</v>
      </c>
    </row>
    <row r="8" spans="1:7" x14ac:dyDescent="0.2">
      <c r="A8" s="21" t="s">
        <v>1067</v>
      </c>
      <c r="B8" s="21" t="s">
        <v>1068</v>
      </c>
      <c r="C8" s="21" t="s">
        <v>1039</v>
      </c>
      <c r="D8" s="24">
        <v>500</v>
      </c>
      <c r="E8" s="22">
        <v>4995.2426230000001</v>
      </c>
      <c r="F8" s="23">
        <v>7.6133127901456703</v>
      </c>
      <c r="G8" s="22">
        <v>7.82</v>
      </c>
    </row>
    <row r="9" spans="1:7" x14ac:dyDescent="0.2">
      <c r="A9" s="21" t="s">
        <v>1069</v>
      </c>
      <c r="B9" s="21" t="s">
        <v>1070</v>
      </c>
      <c r="C9" s="21" t="s">
        <v>72</v>
      </c>
      <c r="D9" s="24">
        <v>500</v>
      </c>
      <c r="E9" s="22">
        <v>4978.0836066000002</v>
      </c>
      <c r="F9" s="23">
        <v>7.5871605150944097</v>
      </c>
      <c r="G9" s="22">
        <v>7.63</v>
      </c>
    </row>
    <row r="10" spans="1:7" x14ac:dyDescent="0.2">
      <c r="A10" s="21" t="s">
        <v>1071</v>
      </c>
      <c r="B10" s="21" t="s">
        <v>1072</v>
      </c>
      <c r="C10" s="21" t="s">
        <v>1073</v>
      </c>
      <c r="D10" s="24">
        <v>500</v>
      </c>
      <c r="E10" s="22">
        <v>4727.4062295000003</v>
      </c>
      <c r="F10" s="23">
        <v>7.2050999375984999</v>
      </c>
      <c r="G10" s="22">
        <v>7.72</v>
      </c>
    </row>
    <row r="11" spans="1:7" x14ac:dyDescent="0.2">
      <c r="A11" s="21" t="s">
        <v>1074</v>
      </c>
      <c r="B11" s="21" t="s">
        <v>1075</v>
      </c>
      <c r="C11" s="21" t="s">
        <v>72</v>
      </c>
      <c r="D11" s="24">
        <v>250</v>
      </c>
      <c r="E11" s="22">
        <v>2586.3757876999998</v>
      </c>
      <c r="F11" s="23">
        <v>3.9419282206544199</v>
      </c>
      <c r="G11" s="22">
        <v>7.78</v>
      </c>
    </row>
    <row r="12" spans="1:7" x14ac:dyDescent="0.2">
      <c r="A12" s="21" t="s">
        <v>1076</v>
      </c>
      <c r="B12" s="21" t="s">
        <v>1077</v>
      </c>
      <c r="C12" s="21" t="s">
        <v>72</v>
      </c>
      <c r="D12" s="24">
        <v>250</v>
      </c>
      <c r="E12" s="22">
        <v>2564.2690984000001</v>
      </c>
      <c r="F12" s="23">
        <v>3.9082351344326298</v>
      </c>
      <c r="G12" s="22">
        <v>7.66</v>
      </c>
    </row>
    <row r="13" spans="1:7" x14ac:dyDescent="0.2">
      <c r="A13" s="21" t="s">
        <v>1078</v>
      </c>
      <c r="B13" s="21" t="s">
        <v>1079</v>
      </c>
      <c r="C13" s="21" t="s">
        <v>72</v>
      </c>
      <c r="D13" s="24">
        <v>250</v>
      </c>
      <c r="E13" s="22">
        <v>2556.4396448000002</v>
      </c>
      <c r="F13" s="23">
        <v>3.8963021646588998</v>
      </c>
      <c r="G13" s="22">
        <v>7.585</v>
      </c>
    </row>
    <row r="14" spans="1:7" x14ac:dyDescent="0.2">
      <c r="A14" s="21" t="s">
        <v>1080</v>
      </c>
      <c r="B14" s="21" t="s">
        <v>1081</v>
      </c>
      <c r="C14" s="21" t="s">
        <v>72</v>
      </c>
      <c r="D14" s="24">
        <v>250</v>
      </c>
      <c r="E14" s="22">
        <v>2525.2207877000001</v>
      </c>
      <c r="F14" s="23">
        <v>3.8487211076430099</v>
      </c>
      <c r="G14" s="22">
        <v>7.7935999999999996</v>
      </c>
    </row>
    <row r="15" spans="1:7" x14ac:dyDescent="0.2">
      <c r="A15" s="21" t="s">
        <v>1082</v>
      </c>
      <c r="B15" s="21" t="s">
        <v>1083</v>
      </c>
      <c r="C15" s="21" t="s">
        <v>849</v>
      </c>
      <c r="D15" s="24">
        <v>250</v>
      </c>
      <c r="E15" s="22">
        <v>2523.7859835999998</v>
      </c>
      <c r="F15" s="23">
        <v>3.8465343044724101</v>
      </c>
      <c r="G15" s="22">
        <v>7.8186</v>
      </c>
    </row>
    <row r="16" spans="1:7" x14ac:dyDescent="0.2">
      <c r="A16" s="21" t="s">
        <v>1084</v>
      </c>
      <c r="B16" s="21" t="s">
        <v>1085</v>
      </c>
      <c r="C16" s="21" t="s">
        <v>72</v>
      </c>
      <c r="D16" s="24">
        <v>250</v>
      </c>
      <c r="E16" s="22">
        <v>2457.5296994999999</v>
      </c>
      <c r="F16" s="23">
        <v>3.7455522595075701</v>
      </c>
      <c r="G16" s="22">
        <v>7.6394000000000002</v>
      </c>
    </row>
    <row r="17" spans="1:9" x14ac:dyDescent="0.2">
      <c r="A17" s="21" t="s">
        <v>1052</v>
      </c>
      <c r="B17" s="21" t="s">
        <v>1053</v>
      </c>
      <c r="C17" s="21" t="s">
        <v>72</v>
      </c>
      <c r="D17" s="24">
        <v>150</v>
      </c>
      <c r="E17" s="22">
        <v>1601.3127328999999</v>
      </c>
      <c r="F17" s="23">
        <v>2.4405810949556899</v>
      </c>
      <c r="G17" s="22">
        <v>7.7149999999999999</v>
      </c>
    </row>
    <row r="18" spans="1:9" x14ac:dyDescent="0.2">
      <c r="A18" s="21" t="s">
        <v>1054</v>
      </c>
      <c r="B18" s="21" t="s">
        <v>1055</v>
      </c>
      <c r="C18" s="21" t="s">
        <v>72</v>
      </c>
      <c r="D18" s="24">
        <v>110</v>
      </c>
      <c r="E18" s="22">
        <v>1174.8328077000001</v>
      </c>
      <c r="F18" s="23">
        <v>1.7905776187850999</v>
      </c>
      <c r="G18" s="22">
        <v>7.7949999999999999</v>
      </c>
    </row>
    <row r="19" spans="1:9" x14ac:dyDescent="0.2">
      <c r="A19" s="21" t="s">
        <v>1029</v>
      </c>
      <c r="B19" s="21" t="s">
        <v>1030</v>
      </c>
      <c r="C19" s="21" t="s">
        <v>72</v>
      </c>
      <c r="D19" s="24">
        <v>100</v>
      </c>
      <c r="E19" s="22">
        <v>1043.7855683</v>
      </c>
      <c r="F19" s="23">
        <v>1.59084685510937</v>
      </c>
      <c r="G19" s="22">
        <v>7.79</v>
      </c>
    </row>
    <row r="20" spans="1:9" x14ac:dyDescent="0.2">
      <c r="A20" s="21" t="s">
        <v>1086</v>
      </c>
      <c r="B20" s="21" t="s">
        <v>1087</v>
      </c>
      <c r="C20" s="21" t="s">
        <v>849</v>
      </c>
      <c r="D20" s="24">
        <v>100</v>
      </c>
      <c r="E20" s="22">
        <v>1022.0939617</v>
      </c>
      <c r="F20" s="23">
        <v>1.5577864017079299</v>
      </c>
      <c r="G20" s="22">
        <v>7.6368</v>
      </c>
    </row>
    <row r="21" spans="1:9" x14ac:dyDescent="0.2">
      <c r="A21" s="21" t="s">
        <v>1088</v>
      </c>
      <c r="B21" s="21" t="s">
        <v>1089</v>
      </c>
      <c r="C21" s="21" t="s">
        <v>72</v>
      </c>
      <c r="D21" s="24">
        <v>50</v>
      </c>
      <c r="E21" s="22">
        <v>540.67256159999999</v>
      </c>
      <c r="F21" s="23">
        <v>0.82404592512825003</v>
      </c>
      <c r="G21" s="22">
        <v>7.68</v>
      </c>
    </row>
    <row r="22" spans="1:9" x14ac:dyDescent="0.2">
      <c r="A22" s="21" t="s">
        <v>1050</v>
      </c>
      <c r="B22" s="21" t="s">
        <v>1051</v>
      </c>
      <c r="C22" s="21" t="s">
        <v>72</v>
      </c>
      <c r="D22" s="24">
        <v>50</v>
      </c>
      <c r="E22" s="22">
        <v>540.0497603</v>
      </c>
      <c r="F22" s="23">
        <v>0.82309670574875904</v>
      </c>
      <c r="G22" s="22">
        <v>7.7786</v>
      </c>
    </row>
    <row r="23" spans="1:9" x14ac:dyDescent="0.2">
      <c r="A23" s="21" t="s">
        <v>1033</v>
      </c>
      <c r="B23" s="21" t="s">
        <v>1034</v>
      </c>
      <c r="C23" s="21" t="s">
        <v>72</v>
      </c>
      <c r="D23" s="24">
        <v>50</v>
      </c>
      <c r="E23" s="22">
        <v>519.8571475</v>
      </c>
      <c r="F23" s="23">
        <v>0.79232088785577903</v>
      </c>
      <c r="G23" s="22">
        <v>7.4950000000000001</v>
      </c>
    </row>
    <row r="24" spans="1:9" x14ac:dyDescent="0.2">
      <c r="A24" s="21" t="s">
        <v>1090</v>
      </c>
      <c r="B24" s="21" t="s">
        <v>1091</v>
      </c>
      <c r="C24" s="21" t="s">
        <v>72</v>
      </c>
      <c r="D24" s="24">
        <v>50</v>
      </c>
      <c r="E24" s="22">
        <v>508.67546720000001</v>
      </c>
      <c r="F24" s="23">
        <v>0.77527874674909103</v>
      </c>
      <c r="G24" s="22">
        <v>7.67</v>
      </c>
    </row>
    <row r="25" spans="1:9" x14ac:dyDescent="0.2">
      <c r="A25" s="20" t="s">
        <v>26</v>
      </c>
      <c r="B25" s="20"/>
      <c r="C25" s="20"/>
      <c r="D25" s="20"/>
      <c r="E25" s="25">
        <f>SUM(E6:E24)</f>
        <v>42116.713795899988</v>
      </c>
      <c r="F25" s="26">
        <f>SUM(F6:F24)</f>
        <v>64.190618959096341</v>
      </c>
      <c r="G25" s="25"/>
      <c r="H25" s="14"/>
      <c r="I25" s="14"/>
    </row>
    <row r="26" spans="1:9" x14ac:dyDescent="0.2">
      <c r="A26" s="21"/>
      <c r="B26" s="21"/>
      <c r="C26" s="21"/>
      <c r="D26" s="21"/>
      <c r="E26" s="22"/>
      <c r="F26" s="23"/>
      <c r="G26" s="22"/>
    </row>
    <row r="27" spans="1:9" x14ac:dyDescent="0.2">
      <c r="A27" s="20" t="s">
        <v>43</v>
      </c>
      <c r="B27" s="21"/>
      <c r="C27" s="21"/>
      <c r="D27" s="21"/>
      <c r="E27" s="22"/>
      <c r="F27" s="23"/>
      <c r="G27" s="22"/>
    </row>
    <row r="28" spans="1:9" x14ac:dyDescent="0.2">
      <c r="A28" s="20" t="s">
        <v>44</v>
      </c>
      <c r="B28" s="21"/>
      <c r="C28" s="21"/>
      <c r="D28" s="21"/>
      <c r="E28" s="22"/>
      <c r="F28" s="23"/>
      <c r="G28" s="22"/>
    </row>
    <row r="29" spans="1:9" x14ac:dyDescent="0.2">
      <c r="A29" s="21" t="s">
        <v>47</v>
      </c>
      <c r="B29" s="21" t="s">
        <v>46</v>
      </c>
      <c r="C29" s="21" t="s">
        <v>45</v>
      </c>
      <c r="D29" s="24">
        <v>1000</v>
      </c>
      <c r="E29" s="22">
        <v>4869.4250000000002</v>
      </c>
      <c r="F29" s="23">
        <v>7.4215525513134004</v>
      </c>
      <c r="G29" s="22">
        <v>7.2500999999999998</v>
      </c>
    </row>
    <row r="30" spans="1:9" x14ac:dyDescent="0.2">
      <c r="A30" s="21" t="s">
        <v>1092</v>
      </c>
      <c r="B30" s="21" t="s">
        <v>1093</v>
      </c>
      <c r="C30" s="21" t="s">
        <v>48</v>
      </c>
      <c r="D30" s="24">
        <v>500</v>
      </c>
      <c r="E30" s="22">
        <v>2448.9899999999998</v>
      </c>
      <c r="F30" s="23">
        <v>3.7325367949277402</v>
      </c>
      <c r="G30" s="22">
        <v>7.3102</v>
      </c>
    </row>
    <row r="31" spans="1:9" x14ac:dyDescent="0.2">
      <c r="A31" s="21" t="s">
        <v>1094</v>
      </c>
      <c r="B31" s="21" t="s">
        <v>1095</v>
      </c>
      <c r="C31" s="21" t="s">
        <v>53</v>
      </c>
      <c r="D31" s="24">
        <v>500</v>
      </c>
      <c r="E31" s="22">
        <v>2445.27</v>
      </c>
      <c r="F31" s="23">
        <v>3.7268670956324601</v>
      </c>
      <c r="G31" s="22">
        <v>7.3597999999999999</v>
      </c>
    </row>
    <row r="32" spans="1:9" x14ac:dyDescent="0.2">
      <c r="A32" s="21" t="s">
        <v>952</v>
      </c>
      <c r="B32" s="21" t="s">
        <v>953</v>
      </c>
      <c r="C32" s="21" t="s">
        <v>48</v>
      </c>
      <c r="D32" s="24">
        <v>500</v>
      </c>
      <c r="E32" s="22">
        <v>2438.5349999999999</v>
      </c>
      <c r="F32" s="23">
        <v>3.7166021965051299</v>
      </c>
      <c r="G32" s="22">
        <v>7.3601000000000001</v>
      </c>
    </row>
    <row r="33" spans="1:9" x14ac:dyDescent="0.2">
      <c r="A33" s="21" t="s">
        <v>1096</v>
      </c>
      <c r="B33" s="21" t="s">
        <v>1097</v>
      </c>
      <c r="C33" s="21" t="s">
        <v>48</v>
      </c>
      <c r="D33" s="24">
        <v>500</v>
      </c>
      <c r="E33" s="22">
        <v>2323.9949999999999</v>
      </c>
      <c r="F33" s="23">
        <v>3.5420303262684101</v>
      </c>
      <c r="G33" s="22">
        <v>7.7</v>
      </c>
    </row>
    <row r="34" spans="1:9" x14ac:dyDescent="0.2">
      <c r="A34" s="20" t="s">
        <v>26</v>
      </c>
      <c r="B34" s="20"/>
      <c r="C34" s="20"/>
      <c r="D34" s="20"/>
      <c r="E34" s="25">
        <f>SUM(E28:E33)</f>
        <v>14526.215</v>
      </c>
      <c r="F34" s="26">
        <f>SUM(F28:F33)</f>
        <v>22.139588964647139</v>
      </c>
      <c r="G34" s="25"/>
      <c r="H34" s="14"/>
      <c r="I34" s="14"/>
    </row>
    <row r="35" spans="1:9" x14ac:dyDescent="0.2">
      <c r="A35" s="21"/>
      <c r="B35" s="21"/>
      <c r="C35" s="21"/>
      <c r="D35" s="21"/>
      <c r="E35" s="22"/>
      <c r="F35" s="23"/>
      <c r="G35" s="22"/>
    </row>
    <row r="36" spans="1:9" x14ac:dyDescent="0.2">
      <c r="A36" s="20" t="s">
        <v>58</v>
      </c>
      <c r="B36" s="21"/>
      <c r="C36" s="21"/>
      <c r="D36" s="21"/>
      <c r="E36" s="22"/>
      <c r="F36" s="23"/>
      <c r="G36" s="22"/>
    </row>
    <row r="37" spans="1:9" x14ac:dyDescent="0.2">
      <c r="A37" s="21" t="s">
        <v>1056</v>
      </c>
      <c r="B37" s="21" t="s">
        <v>1057</v>
      </c>
      <c r="C37" s="21" t="s">
        <v>65</v>
      </c>
      <c r="D37" s="24">
        <v>2500000</v>
      </c>
      <c r="E37" s="22">
        <v>2440.4124999999999</v>
      </c>
      <c r="F37" s="23">
        <v>3.7194637181252599</v>
      </c>
      <c r="G37" s="22">
        <v>7.0175000000000001</v>
      </c>
    </row>
    <row r="38" spans="1:9" x14ac:dyDescent="0.2">
      <c r="A38" s="20" t="s">
        <v>26</v>
      </c>
      <c r="B38" s="20"/>
      <c r="C38" s="20"/>
      <c r="D38" s="20"/>
      <c r="E38" s="25">
        <f>SUM(E36:E37)</f>
        <v>2440.4124999999999</v>
      </c>
      <c r="F38" s="26">
        <f>SUM(F36:F37)</f>
        <v>3.7194637181252599</v>
      </c>
      <c r="G38" s="25"/>
      <c r="H38" s="14"/>
      <c r="I38" s="14"/>
    </row>
    <row r="39" spans="1:9" x14ac:dyDescent="0.2">
      <c r="A39" s="21"/>
      <c r="B39" s="21"/>
      <c r="C39" s="21"/>
      <c r="D39" s="21"/>
      <c r="E39" s="22"/>
      <c r="F39" s="23"/>
      <c r="G39" s="22"/>
    </row>
    <row r="40" spans="1:9" x14ac:dyDescent="0.2">
      <c r="A40" s="20" t="s">
        <v>64</v>
      </c>
      <c r="B40" s="21"/>
      <c r="C40" s="21"/>
      <c r="D40" s="21"/>
      <c r="E40" s="22"/>
      <c r="F40" s="23"/>
      <c r="G40" s="22"/>
    </row>
    <row r="41" spans="1:9" x14ac:dyDescent="0.2">
      <c r="A41" s="21" t="s">
        <v>1098</v>
      </c>
      <c r="B41" s="21" t="s">
        <v>1099</v>
      </c>
      <c r="C41" s="21" t="s">
        <v>65</v>
      </c>
      <c r="D41" s="24">
        <v>2502400</v>
      </c>
      <c r="E41" s="22">
        <v>2394.2512769999998</v>
      </c>
      <c r="F41" s="23">
        <v>3.6491088112671801</v>
      </c>
      <c r="G41" s="22">
        <v>7.3245680000000002</v>
      </c>
    </row>
    <row r="42" spans="1:9" x14ac:dyDescent="0.2">
      <c r="A42" s="20" t="s">
        <v>26</v>
      </c>
      <c r="B42" s="20"/>
      <c r="C42" s="20"/>
      <c r="D42" s="20"/>
      <c r="E42" s="25">
        <f>SUM(E41:E41)</f>
        <v>2394.2512769999998</v>
      </c>
      <c r="F42" s="26">
        <f>SUM(F41:F41)</f>
        <v>3.6491088112671801</v>
      </c>
      <c r="G42" s="25"/>
      <c r="H42" s="14"/>
      <c r="I42" s="14"/>
    </row>
    <row r="43" spans="1:9" x14ac:dyDescent="0.2">
      <c r="A43" s="21"/>
      <c r="B43" s="21"/>
      <c r="C43" s="21"/>
      <c r="D43" s="21"/>
      <c r="E43" s="22"/>
      <c r="F43" s="23"/>
      <c r="G43" s="22"/>
    </row>
    <row r="44" spans="1:9" x14ac:dyDescent="0.2">
      <c r="A44" s="20" t="s">
        <v>910</v>
      </c>
      <c r="B44" s="21"/>
      <c r="C44" s="21"/>
      <c r="D44" s="21"/>
      <c r="E44" s="22"/>
      <c r="F44" s="23"/>
      <c r="G44" s="22"/>
    </row>
    <row r="45" spans="1:9" x14ac:dyDescent="0.2">
      <c r="A45" s="21" t="s">
        <v>911</v>
      </c>
      <c r="B45" s="21" t="s">
        <v>912</v>
      </c>
      <c r="C45" s="21" t="s">
        <v>913</v>
      </c>
      <c r="D45" s="24">
        <v>1762.3119999999999</v>
      </c>
      <c r="E45" s="22">
        <v>176.3223151</v>
      </c>
      <c r="F45" s="23">
        <v>0.26873508216758402</v>
      </c>
      <c r="G45" s="22">
        <v>7.1099999999999994</v>
      </c>
    </row>
    <row r="46" spans="1:9" x14ac:dyDescent="0.2">
      <c r="A46" s="20" t="s">
        <v>26</v>
      </c>
      <c r="B46" s="20"/>
      <c r="C46" s="20"/>
      <c r="D46" s="20"/>
      <c r="E46" s="25">
        <f>SUM(E45:E45)</f>
        <v>176.3223151</v>
      </c>
      <c r="F46" s="26">
        <f>SUM(F45:F45)</f>
        <v>0.26873508216758402</v>
      </c>
      <c r="G46" s="25"/>
      <c r="H46" s="14"/>
      <c r="I46" s="14"/>
    </row>
    <row r="47" spans="1:9" x14ac:dyDescent="0.2">
      <c r="A47" s="21"/>
      <c r="B47" s="21"/>
      <c r="C47" s="21"/>
      <c r="D47" s="21"/>
      <c r="E47" s="22"/>
      <c r="F47" s="23"/>
      <c r="G47" s="22"/>
    </row>
    <row r="48" spans="1:9" x14ac:dyDescent="0.2">
      <c r="A48" s="20" t="s">
        <v>27</v>
      </c>
      <c r="B48" s="20"/>
      <c r="C48" s="20"/>
      <c r="D48" s="20"/>
      <c r="E48" s="25">
        <f>E25+E34+E38+E42+E46</f>
        <v>61653.914887999992</v>
      </c>
      <c r="F48" s="26">
        <f>F25+F34+F38+F42+F46</f>
        <v>93.967515535303491</v>
      </c>
      <c r="G48" s="25"/>
      <c r="H48" s="14"/>
      <c r="I48" s="14"/>
    </row>
    <row r="49" spans="1:9" x14ac:dyDescent="0.2">
      <c r="A49" s="20"/>
      <c r="B49" s="20"/>
      <c r="C49" s="20"/>
      <c r="D49" s="20"/>
      <c r="E49" s="25"/>
      <c r="F49" s="26"/>
      <c r="G49" s="25"/>
      <c r="H49" s="14"/>
      <c r="I49" s="14"/>
    </row>
    <row r="50" spans="1:9" x14ac:dyDescent="0.2">
      <c r="A50" s="20" t="s">
        <v>29</v>
      </c>
      <c r="B50" s="20"/>
      <c r="C50" s="20"/>
      <c r="D50" s="20"/>
      <c r="E50" s="25">
        <f>E52-(E25+E34+E38+E42+E46)</f>
        <v>3958.0304069000049</v>
      </c>
      <c r="F50" s="26">
        <f>F52-(F25+F34+F38+F42+F46)</f>
        <v>6.032484464696509</v>
      </c>
      <c r="G50" s="25"/>
      <c r="H50" s="14"/>
      <c r="I50" s="14"/>
    </row>
    <row r="51" spans="1:9" x14ac:dyDescent="0.2">
      <c r="A51" s="20"/>
      <c r="B51" s="20"/>
      <c r="C51" s="20"/>
      <c r="D51" s="20"/>
      <c r="E51" s="25"/>
      <c r="F51" s="26"/>
      <c r="G51" s="25"/>
      <c r="H51" s="14"/>
      <c r="I51" s="14"/>
    </row>
    <row r="52" spans="1:9" x14ac:dyDescent="0.2">
      <c r="A52" s="27" t="s">
        <v>28</v>
      </c>
      <c r="B52" s="27"/>
      <c r="C52" s="27"/>
      <c r="D52" s="27"/>
      <c r="E52" s="28">
        <v>65611.945294899997</v>
      </c>
      <c r="F52" s="29">
        <v>100</v>
      </c>
      <c r="G52" s="28"/>
      <c r="H52" s="14"/>
      <c r="I52" s="14"/>
    </row>
    <row r="54" spans="1:9" x14ac:dyDescent="0.2">
      <c r="A54" s="14" t="s">
        <v>31</v>
      </c>
    </row>
    <row r="55" spans="1:9" x14ac:dyDescent="0.2">
      <c r="A55" s="14" t="s">
        <v>914</v>
      </c>
    </row>
    <row r="56" spans="1:9" x14ac:dyDescent="0.2">
      <c r="A56" s="14"/>
    </row>
    <row r="57" spans="1:9" x14ac:dyDescent="0.2">
      <c r="A57" s="14" t="s">
        <v>32</v>
      </c>
    </row>
    <row r="58" spans="1:9" x14ac:dyDescent="0.2">
      <c r="A58" s="14" t="s">
        <v>33</v>
      </c>
    </row>
    <row r="59" spans="1:9" x14ac:dyDescent="0.2">
      <c r="A59" s="14" t="s">
        <v>34</v>
      </c>
      <c r="B59" s="14"/>
      <c r="C59" s="30" t="s">
        <v>36</v>
      </c>
      <c r="D59" s="14" t="s">
        <v>35</v>
      </c>
    </row>
    <row r="60" spans="1:9" x14ac:dyDescent="0.2">
      <c r="A60" s="7" t="s">
        <v>70</v>
      </c>
      <c r="C60" s="31">
        <v>19.154900000000001</v>
      </c>
      <c r="D60" s="31">
        <v>19.720700000000001</v>
      </c>
    </row>
    <row r="61" spans="1:9" x14ac:dyDescent="0.2">
      <c r="A61" s="7" t="s">
        <v>80</v>
      </c>
      <c r="C61" s="31">
        <v>10.347300000000001</v>
      </c>
      <c r="D61" s="31">
        <v>10.399800000000001</v>
      </c>
    </row>
    <row r="62" spans="1:9" x14ac:dyDescent="0.2">
      <c r="A62" s="7" t="s">
        <v>71</v>
      </c>
      <c r="C62" s="31">
        <v>19.867799999999999</v>
      </c>
      <c r="D62" s="31">
        <v>20.4893</v>
      </c>
    </row>
    <row r="63" spans="1:9" x14ac:dyDescent="0.2">
      <c r="A63" s="7" t="s">
        <v>81</v>
      </c>
      <c r="C63" s="31">
        <v>10.8665</v>
      </c>
      <c r="D63" s="31">
        <v>10.952</v>
      </c>
    </row>
    <row r="65" spans="1:5" x14ac:dyDescent="0.2">
      <c r="A65" s="14" t="s">
        <v>38</v>
      </c>
    </row>
    <row r="66" spans="1:5" x14ac:dyDescent="0.2">
      <c r="A66" s="92" t="s">
        <v>61</v>
      </c>
      <c r="B66" s="93"/>
      <c r="C66" s="34" t="s">
        <v>62</v>
      </c>
    </row>
    <row r="67" spans="1:5" x14ac:dyDescent="0.2">
      <c r="A67" s="88" t="s">
        <v>80</v>
      </c>
      <c r="B67" s="89"/>
      <c r="C67" s="35">
        <v>0.25</v>
      </c>
    </row>
    <row r="68" spans="1:5" x14ac:dyDescent="0.2">
      <c r="A68" s="88" t="s">
        <v>81</v>
      </c>
      <c r="B68" s="89"/>
      <c r="C68" s="35">
        <v>0.25</v>
      </c>
    </row>
    <row r="69" spans="1:5" x14ac:dyDescent="0.2">
      <c r="A69" s="7" t="s">
        <v>63</v>
      </c>
    </row>
    <row r="70" spans="1:5" x14ac:dyDescent="0.2">
      <c r="A70" s="7" t="s">
        <v>37</v>
      </c>
    </row>
    <row r="72" spans="1:5" x14ac:dyDescent="0.2">
      <c r="A72" s="14" t="s">
        <v>931</v>
      </c>
      <c r="D72" s="32">
        <v>1.6986864972564699</v>
      </c>
      <c r="E72" s="10" t="s">
        <v>40</v>
      </c>
    </row>
    <row r="74" spans="1:5" x14ac:dyDescent="0.2">
      <c r="A74" s="14" t="s">
        <v>1201</v>
      </c>
      <c r="D74" s="30" t="s">
        <v>39</v>
      </c>
    </row>
    <row r="76" spans="1:5" x14ac:dyDescent="0.2">
      <c r="A76" s="14" t="s">
        <v>932</v>
      </c>
    </row>
    <row r="77" spans="1:5" ht="15" x14ac:dyDescent="0.25">
      <c r="A77" s="62"/>
    </row>
    <row r="78" spans="1:5" x14ac:dyDescent="0.2">
      <c r="A78" s="51" t="s">
        <v>805</v>
      </c>
    </row>
    <row r="79" spans="1:5" x14ac:dyDescent="0.2">
      <c r="A79" s="52"/>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1" t="s">
        <v>1100</v>
      </c>
    </row>
    <row r="93" spans="1:1" x14ac:dyDescent="0.2">
      <c r="A93" s="53"/>
    </row>
    <row r="94" spans="1:1" x14ac:dyDescent="0.2">
      <c r="A94" s="51" t="s">
        <v>806</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2"/>
    </row>
  </sheetData>
  <mergeCells count="4">
    <mergeCell ref="A1:G1"/>
    <mergeCell ref="A66:B66"/>
    <mergeCell ref="A67:B67"/>
    <mergeCell ref="A68:B68"/>
  </mergeCells>
  <conditionalFormatting sqref="F2:F3">
    <cfRule type="cellIs" dxfId="67" priority="2" stopIfTrue="1" operator="between">
      <formula>0.009</formula>
      <formula>-0.009</formula>
    </cfRule>
  </conditionalFormatting>
  <conditionalFormatting sqref="F5:F65535">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workbookViewId="0">
      <selection sqref="A1:G1"/>
    </sheetView>
  </sheetViews>
  <sheetFormatPr defaultColWidth="9.140625" defaultRowHeight="11.25" x14ac:dyDescent="0.2"/>
  <cols>
    <col min="1" max="1" width="35" style="7" bestFit="1" customWidth="1"/>
    <col min="2" max="2" width="38.5703125" style="7" customWidth="1"/>
    <col min="3" max="3" width="24.710937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9" s="1" customFormat="1" ht="15" x14ac:dyDescent="0.2">
      <c r="A1" s="90" t="s">
        <v>1101</v>
      </c>
      <c r="B1" s="91"/>
      <c r="C1" s="91"/>
      <c r="D1" s="91"/>
      <c r="E1" s="91"/>
      <c r="F1" s="91"/>
      <c r="G1" s="91"/>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846</v>
      </c>
      <c r="D4" s="13" t="s">
        <v>1</v>
      </c>
      <c r="E4" s="55" t="s">
        <v>6</v>
      </c>
      <c r="F4" s="12" t="s">
        <v>3</v>
      </c>
      <c r="G4" s="12" t="s">
        <v>5</v>
      </c>
    </row>
    <row r="5" spans="1:9" x14ac:dyDescent="0.2">
      <c r="A5" s="16" t="s">
        <v>43</v>
      </c>
      <c r="B5" s="17"/>
      <c r="C5" s="17"/>
      <c r="D5" s="17"/>
      <c r="E5" s="18"/>
      <c r="F5" s="19"/>
      <c r="G5" s="18"/>
    </row>
    <row r="6" spans="1:9" x14ac:dyDescent="0.2">
      <c r="A6" s="20" t="s">
        <v>58</v>
      </c>
      <c r="B6" s="21"/>
      <c r="C6" s="21"/>
      <c r="D6" s="21"/>
      <c r="E6" s="22"/>
      <c r="F6" s="23"/>
      <c r="G6" s="22"/>
    </row>
    <row r="7" spans="1:9" x14ac:dyDescent="0.2">
      <c r="A7" s="21" t="s">
        <v>978</v>
      </c>
      <c r="B7" s="21" t="s">
        <v>979</v>
      </c>
      <c r="C7" s="21" t="s">
        <v>65</v>
      </c>
      <c r="D7" s="24">
        <v>5000000</v>
      </c>
      <c r="E7" s="22">
        <v>4860.4449999999997</v>
      </c>
      <c r="F7" s="23">
        <v>37.6506269409578</v>
      </c>
      <c r="G7" s="22">
        <v>7.0335999999999999</v>
      </c>
    </row>
    <row r="8" spans="1:9" x14ac:dyDescent="0.2">
      <c r="A8" s="21" t="s">
        <v>906</v>
      </c>
      <c r="B8" s="21" t="s">
        <v>907</v>
      </c>
      <c r="C8" s="21" t="s">
        <v>65</v>
      </c>
      <c r="D8" s="24">
        <v>3500000</v>
      </c>
      <c r="E8" s="22">
        <v>3499.3490000000002</v>
      </c>
      <c r="F8" s="23">
        <v>27.107123675962601</v>
      </c>
      <c r="G8" s="22">
        <v>6.7903000000000002</v>
      </c>
    </row>
    <row r="9" spans="1:9" x14ac:dyDescent="0.2">
      <c r="A9" s="20" t="s">
        <v>26</v>
      </c>
      <c r="B9" s="20"/>
      <c r="C9" s="20"/>
      <c r="D9" s="20"/>
      <c r="E9" s="25">
        <f>SUM(E6:E8)</f>
        <v>8359.7939999999999</v>
      </c>
      <c r="F9" s="26">
        <f>SUM(F6:F8)</f>
        <v>64.757750616920404</v>
      </c>
      <c r="G9" s="25"/>
      <c r="H9" s="14"/>
      <c r="I9" s="14"/>
    </row>
    <row r="10" spans="1:9" x14ac:dyDescent="0.2">
      <c r="A10" s="21"/>
      <c r="B10" s="21"/>
      <c r="C10" s="21"/>
      <c r="D10" s="21"/>
      <c r="E10" s="22"/>
      <c r="F10" s="23"/>
      <c r="G10" s="22"/>
    </row>
    <row r="11" spans="1:9" x14ac:dyDescent="0.2">
      <c r="A11" s="20" t="s">
        <v>64</v>
      </c>
      <c r="B11" s="21"/>
      <c r="C11" s="21"/>
      <c r="D11" s="21"/>
      <c r="E11" s="22"/>
      <c r="F11" s="23"/>
      <c r="G11" s="22"/>
    </row>
    <row r="12" spans="1:9" x14ac:dyDescent="0.2">
      <c r="A12" s="21" t="s">
        <v>1102</v>
      </c>
      <c r="B12" s="21" t="s">
        <v>1103</v>
      </c>
      <c r="C12" s="21" t="s">
        <v>65</v>
      </c>
      <c r="D12" s="24">
        <v>1500000</v>
      </c>
      <c r="E12" s="22">
        <v>1505.1618332999999</v>
      </c>
      <c r="F12" s="23">
        <v>11.659485226424</v>
      </c>
      <c r="G12" s="22">
        <v>7.4856891504500096</v>
      </c>
    </row>
    <row r="13" spans="1:9" x14ac:dyDescent="0.2">
      <c r="A13" s="21" t="s">
        <v>1002</v>
      </c>
      <c r="B13" s="21" t="s">
        <v>1003</v>
      </c>
      <c r="C13" s="21" t="s">
        <v>65</v>
      </c>
      <c r="D13" s="24">
        <v>500000</v>
      </c>
      <c r="E13" s="22">
        <v>511.71875</v>
      </c>
      <c r="F13" s="23">
        <v>3.9639439917421702</v>
      </c>
      <c r="G13" s="22">
        <v>8.0610687022900809</v>
      </c>
    </row>
    <row r="14" spans="1:9" x14ac:dyDescent="0.2">
      <c r="A14" s="20" t="s">
        <v>26</v>
      </c>
      <c r="B14" s="20"/>
      <c r="C14" s="20"/>
      <c r="D14" s="20"/>
      <c r="E14" s="25">
        <f>SUM(E12:E13)</f>
        <v>2016.8805832999999</v>
      </c>
      <c r="F14" s="26">
        <f>SUM(F12:F13)</f>
        <v>15.623429218166169</v>
      </c>
      <c r="G14" s="25"/>
      <c r="H14" s="14"/>
      <c r="I14" s="14"/>
    </row>
    <row r="15" spans="1:9" x14ac:dyDescent="0.2">
      <c r="A15" s="21"/>
      <c r="B15" s="21"/>
      <c r="C15" s="21"/>
      <c r="D15" s="21"/>
      <c r="E15" s="22"/>
      <c r="F15" s="23"/>
      <c r="G15" s="22"/>
    </row>
    <row r="16" spans="1:9" x14ac:dyDescent="0.2">
      <c r="A16" s="20" t="s">
        <v>27</v>
      </c>
      <c r="B16" s="20"/>
      <c r="C16" s="20"/>
      <c r="D16" s="20"/>
      <c r="E16" s="25">
        <f>E9+E14</f>
        <v>10376.6745833</v>
      </c>
      <c r="F16" s="26">
        <f>F9+F14</f>
        <v>80.38117983508657</v>
      </c>
      <c r="G16" s="25"/>
      <c r="H16" s="14"/>
      <c r="I16" s="14"/>
    </row>
    <row r="17" spans="1:9" x14ac:dyDescent="0.2">
      <c r="A17" s="20"/>
      <c r="B17" s="20"/>
      <c r="C17" s="20"/>
      <c r="D17" s="20"/>
      <c r="E17" s="25"/>
      <c r="F17" s="26"/>
      <c r="G17" s="25"/>
      <c r="H17" s="14"/>
      <c r="I17" s="14"/>
    </row>
    <row r="18" spans="1:9" x14ac:dyDescent="0.2">
      <c r="A18" s="20" t="s">
        <v>29</v>
      </c>
      <c r="B18" s="20"/>
      <c r="C18" s="20"/>
      <c r="D18" s="20"/>
      <c r="E18" s="25">
        <f>E20-(E9+E14)</f>
        <v>2532.6589255999988</v>
      </c>
      <c r="F18" s="26">
        <f>F20-(F9+F14)</f>
        <v>19.61882016491343</v>
      </c>
      <c r="G18" s="25"/>
      <c r="H18" s="14"/>
      <c r="I18" s="14"/>
    </row>
    <row r="19" spans="1:9" x14ac:dyDescent="0.2">
      <c r="A19" s="20"/>
      <c r="B19" s="20"/>
      <c r="C19" s="20"/>
      <c r="D19" s="20"/>
      <c r="E19" s="25"/>
      <c r="F19" s="26"/>
      <c r="G19" s="25"/>
      <c r="H19" s="14"/>
      <c r="I19" s="14"/>
    </row>
    <row r="20" spans="1:9" x14ac:dyDescent="0.2">
      <c r="A20" s="27" t="s">
        <v>28</v>
      </c>
      <c r="B20" s="27"/>
      <c r="C20" s="27"/>
      <c r="D20" s="27"/>
      <c r="E20" s="28">
        <v>12909.333508899999</v>
      </c>
      <c r="F20" s="29">
        <v>100</v>
      </c>
      <c r="G20" s="28"/>
      <c r="H20" s="14"/>
      <c r="I20" s="14"/>
    </row>
    <row r="22" spans="1:9" x14ac:dyDescent="0.2">
      <c r="A22" s="14" t="s">
        <v>32</v>
      </c>
    </row>
    <row r="23" spans="1:9" x14ac:dyDescent="0.2">
      <c r="A23" s="14" t="s">
        <v>33</v>
      </c>
    </row>
    <row r="24" spans="1:9" x14ac:dyDescent="0.2">
      <c r="A24" s="14" t="s">
        <v>34</v>
      </c>
      <c r="B24" s="14"/>
      <c r="C24" s="30" t="s">
        <v>36</v>
      </c>
      <c r="D24" s="14" t="s">
        <v>35</v>
      </c>
    </row>
    <row r="25" spans="1:9" x14ac:dyDescent="0.2">
      <c r="A25" s="7" t="s">
        <v>1104</v>
      </c>
      <c r="C25" s="31">
        <v>50.900700000000001</v>
      </c>
      <c r="D25" s="31">
        <v>51.819600000000001</v>
      </c>
    </row>
    <row r="26" spans="1:9" x14ac:dyDescent="0.2">
      <c r="A26" s="7" t="s">
        <v>1105</v>
      </c>
      <c r="C26" s="31">
        <v>10.218500000000001</v>
      </c>
      <c r="D26" s="31">
        <v>10.216900000000001</v>
      </c>
    </row>
    <row r="27" spans="1:9" x14ac:dyDescent="0.2">
      <c r="A27" s="7" t="s">
        <v>1106</v>
      </c>
      <c r="C27" s="31">
        <v>55.153100000000002</v>
      </c>
      <c r="D27" s="31">
        <v>56.293700000000001</v>
      </c>
    </row>
    <row r="28" spans="1:9" x14ac:dyDescent="0.2">
      <c r="A28" s="7" t="s">
        <v>1107</v>
      </c>
      <c r="C28" s="31">
        <v>11.514099999999999</v>
      </c>
      <c r="D28" s="31">
        <v>11.5006</v>
      </c>
    </row>
    <row r="30" spans="1:9" x14ac:dyDescent="0.2">
      <c r="A30" s="14" t="s">
        <v>38</v>
      </c>
    </row>
    <row r="31" spans="1:9" x14ac:dyDescent="0.2">
      <c r="A31" s="92" t="s">
        <v>61</v>
      </c>
      <c r="B31" s="93"/>
      <c r="C31" s="34" t="s">
        <v>62</v>
      </c>
    </row>
    <row r="32" spans="1:9" x14ac:dyDescent="0.2">
      <c r="A32" s="88" t="s">
        <v>1105</v>
      </c>
      <c r="B32" s="89"/>
      <c r="C32" s="35">
        <v>0.185</v>
      </c>
    </row>
    <row r="33" spans="1:7" x14ac:dyDescent="0.2">
      <c r="A33" s="88" t="s">
        <v>1107</v>
      </c>
      <c r="B33" s="89"/>
      <c r="C33" s="35">
        <v>0.25</v>
      </c>
    </row>
    <row r="34" spans="1:7" x14ac:dyDescent="0.2">
      <c r="A34" s="7" t="s">
        <v>63</v>
      </c>
    </row>
    <row r="35" spans="1:7" x14ac:dyDescent="0.2">
      <c r="A35" s="7" t="s">
        <v>37</v>
      </c>
    </row>
    <row r="37" spans="1:7" x14ac:dyDescent="0.2">
      <c r="A37" s="14" t="s">
        <v>931</v>
      </c>
      <c r="D37" s="32">
        <v>1.68606998795403</v>
      </c>
      <c r="E37" s="10" t="s">
        <v>40</v>
      </c>
    </row>
    <row r="39" spans="1:7" x14ac:dyDescent="0.2">
      <c r="A39" s="14" t="s">
        <v>1201</v>
      </c>
      <c r="D39" s="30" t="s">
        <v>39</v>
      </c>
    </row>
    <row r="41" spans="1:7" x14ac:dyDescent="0.2">
      <c r="A41" s="14" t="s">
        <v>932</v>
      </c>
    </row>
    <row r="42" spans="1:7" x14ac:dyDescent="0.2">
      <c r="A42" s="51"/>
      <c r="B42" s="53"/>
      <c r="C42" s="53"/>
      <c r="D42" s="53"/>
      <c r="E42" s="11"/>
      <c r="G42" s="11"/>
    </row>
    <row r="43" spans="1:7" x14ac:dyDescent="0.2">
      <c r="A43" s="51" t="s">
        <v>805</v>
      </c>
      <c r="B43" s="53"/>
      <c r="C43" s="53"/>
      <c r="D43" s="53"/>
      <c r="E43" s="11"/>
      <c r="G43" s="11"/>
    </row>
    <row r="44" spans="1:7" x14ac:dyDescent="0.2">
      <c r="A44" s="52"/>
      <c r="B44" s="53"/>
      <c r="C44" s="53"/>
      <c r="D44" s="53"/>
      <c r="E44" s="11"/>
      <c r="G44" s="11"/>
    </row>
    <row r="45" spans="1:7" x14ac:dyDescent="0.2">
      <c r="A45" s="53"/>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63" t="s">
        <v>1108</v>
      </c>
      <c r="B57" s="64"/>
      <c r="C57" s="64"/>
      <c r="D57" s="64"/>
      <c r="E57" s="64"/>
      <c r="F57" s="64"/>
      <c r="G57" s="64"/>
    </row>
    <row r="58" spans="1:7" x14ac:dyDescent="0.2">
      <c r="A58" s="53"/>
      <c r="B58" s="53"/>
      <c r="C58" s="53"/>
      <c r="D58" s="53"/>
      <c r="E58" s="11"/>
      <c r="G58" s="11"/>
    </row>
    <row r="59" spans="1:7" x14ac:dyDescent="0.2">
      <c r="A59" s="51" t="s">
        <v>806</v>
      </c>
      <c r="B59" s="53"/>
      <c r="C59" s="53"/>
      <c r="D59" s="53"/>
      <c r="E59" s="11"/>
      <c r="G59" s="11"/>
    </row>
    <row r="60" spans="1:7" x14ac:dyDescent="0.2">
      <c r="A60" s="53"/>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row>
    <row r="74" spans="1:7" x14ac:dyDescent="0.2">
      <c r="A74" s="53"/>
    </row>
    <row r="75" spans="1:7" x14ac:dyDescent="0.2">
      <c r="A75" s="52"/>
    </row>
  </sheetData>
  <mergeCells count="4">
    <mergeCell ref="A1:G1"/>
    <mergeCell ref="A31:B31"/>
    <mergeCell ref="A32:B32"/>
    <mergeCell ref="A33:B33"/>
  </mergeCells>
  <conditionalFormatting sqref="F2:F3">
    <cfRule type="cellIs" dxfId="65" priority="3" stopIfTrue="1" operator="between">
      <formula>0.009</formula>
      <formula>-0.009</formula>
    </cfRule>
  </conditionalFormatting>
  <conditionalFormatting sqref="F5:F56">
    <cfRule type="cellIs" dxfId="64" priority="2" stopIfTrue="1" operator="between">
      <formula>0.009</formula>
      <formula>-0.009</formula>
    </cfRule>
  </conditionalFormatting>
  <conditionalFormatting sqref="F58:F65534">
    <cfRule type="cellIs" dxfId="63" priority="1" stopIfTrue="1" operator="between">
      <formula>0.009</formula>
      <formula>-0.009</formula>
    </cfRule>
  </conditionalFormatting>
  <hyperlinks>
    <hyperlink ref="A42"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1"/>
  <sheetViews>
    <sheetView workbookViewId="0">
      <selection sqref="A1:G1"/>
    </sheetView>
  </sheetViews>
  <sheetFormatPr defaultColWidth="9.140625" defaultRowHeight="11.25" x14ac:dyDescent="0.2"/>
  <cols>
    <col min="1" max="1" width="38.7109375" style="7" bestFit="1" customWidth="1"/>
    <col min="2" max="2" width="52.7109375" style="7" bestFit="1" customWidth="1"/>
    <col min="3" max="3" width="25.570312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x14ac:dyDescent="0.2">
      <c r="A1" s="90" t="s">
        <v>1109</v>
      </c>
      <c r="B1" s="91"/>
      <c r="C1" s="91"/>
      <c r="D1" s="91"/>
      <c r="E1" s="91"/>
      <c r="F1" s="91"/>
      <c r="G1" s="91"/>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84</v>
      </c>
      <c r="B5" s="17"/>
      <c r="C5" s="17"/>
      <c r="D5" s="17"/>
      <c r="E5" s="18"/>
      <c r="F5" s="19"/>
      <c r="G5" s="18"/>
    </row>
    <row r="6" spans="1:7" x14ac:dyDescent="0.2">
      <c r="A6" s="20" t="s">
        <v>41</v>
      </c>
      <c r="B6" s="21"/>
      <c r="C6" s="21"/>
      <c r="D6" s="21"/>
      <c r="E6" s="22"/>
      <c r="F6" s="23"/>
      <c r="G6" s="22"/>
    </row>
    <row r="7" spans="1:7" x14ac:dyDescent="0.2">
      <c r="A7" s="21" t="s">
        <v>86</v>
      </c>
      <c r="B7" s="21" t="s">
        <v>85</v>
      </c>
      <c r="C7" s="21" t="s">
        <v>87</v>
      </c>
      <c r="D7" s="24">
        <v>95700</v>
      </c>
      <c r="E7" s="22">
        <v>1413.0105000000001</v>
      </c>
      <c r="F7" s="23">
        <v>3.0525405908288801</v>
      </c>
      <c r="G7" s="22"/>
    </row>
    <row r="8" spans="1:7" x14ac:dyDescent="0.2">
      <c r="A8" s="21" t="s">
        <v>89</v>
      </c>
      <c r="B8" s="21" t="s">
        <v>88</v>
      </c>
      <c r="C8" s="21" t="s">
        <v>87</v>
      </c>
      <c r="D8" s="24">
        <v>152000</v>
      </c>
      <c r="E8" s="22">
        <v>1391.3320000000001</v>
      </c>
      <c r="F8" s="23">
        <v>3.0057083123721502</v>
      </c>
      <c r="G8" s="22"/>
    </row>
    <row r="9" spans="1:7" x14ac:dyDescent="0.2">
      <c r="A9" s="21" t="s">
        <v>91</v>
      </c>
      <c r="B9" s="21" t="s">
        <v>90</v>
      </c>
      <c r="C9" s="21" t="s">
        <v>92</v>
      </c>
      <c r="D9" s="24">
        <v>34330</v>
      </c>
      <c r="E9" s="22">
        <v>1005.542865</v>
      </c>
      <c r="F9" s="23">
        <v>2.17228421956586</v>
      </c>
      <c r="G9" s="22"/>
    </row>
    <row r="10" spans="1:7" x14ac:dyDescent="0.2">
      <c r="A10" s="21" t="s">
        <v>94</v>
      </c>
      <c r="B10" s="21" t="s">
        <v>93</v>
      </c>
      <c r="C10" s="21" t="s">
        <v>95</v>
      </c>
      <c r="D10" s="24">
        <v>65000</v>
      </c>
      <c r="E10" s="22">
        <v>889.46</v>
      </c>
      <c r="F10" s="23">
        <v>1.9215092555353599</v>
      </c>
      <c r="G10" s="22"/>
    </row>
    <row r="11" spans="1:7" x14ac:dyDescent="0.2">
      <c r="A11" s="21" t="s">
        <v>97</v>
      </c>
      <c r="B11" s="21" t="s">
        <v>96</v>
      </c>
      <c r="C11" s="21" t="s">
        <v>87</v>
      </c>
      <c r="D11" s="24">
        <v>70000</v>
      </c>
      <c r="E11" s="22">
        <v>687.29499999999996</v>
      </c>
      <c r="F11" s="23">
        <v>1.48477020190135</v>
      </c>
      <c r="G11" s="22"/>
    </row>
    <row r="12" spans="1:7" x14ac:dyDescent="0.2">
      <c r="A12" s="21" t="s">
        <v>99</v>
      </c>
      <c r="B12" s="21" t="s">
        <v>98</v>
      </c>
      <c r="C12" s="21" t="s">
        <v>95</v>
      </c>
      <c r="D12" s="24">
        <v>47000</v>
      </c>
      <c r="E12" s="22">
        <v>599.72</v>
      </c>
      <c r="F12" s="23">
        <v>1.2955810612390299</v>
      </c>
      <c r="G12" s="22"/>
    </row>
    <row r="13" spans="1:7" x14ac:dyDescent="0.2">
      <c r="A13" s="21" t="s">
        <v>101</v>
      </c>
      <c r="B13" s="21" t="s">
        <v>100</v>
      </c>
      <c r="C13" s="21" t="s">
        <v>102</v>
      </c>
      <c r="D13" s="24">
        <v>105000</v>
      </c>
      <c r="E13" s="22">
        <v>570.88499999999999</v>
      </c>
      <c r="F13" s="23">
        <v>1.23328852488736</v>
      </c>
      <c r="G13" s="22"/>
    </row>
    <row r="14" spans="1:7" x14ac:dyDescent="0.2">
      <c r="A14" s="21" t="s">
        <v>104</v>
      </c>
      <c r="B14" s="21" t="s">
        <v>103</v>
      </c>
      <c r="C14" s="21" t="s">
        <v>105</v>
      </c>
      <c r="D14" s="24">
        <v>24300</v>
      </c>
      <c r="E14" s="22">
        <v>555.9597</v>
      </c>
      <c r="F14" s="23">
        <v>1.2010452513375101</v>
      </c>
      <c r="G14" s="22"/>
    </row>
    <row r="15" spans="1:7" x14ac:dyDescent="0.2">
      <c r="A15" s="21" t="s">
        <v>107</v>
      </c>
      <c r="B15" s="21" t="s">
        <v>106</v>
      </c>
      <c r="C15" s="21" t="s">
        <v>108</v>
      </c>
      <c r="D15" s="24">
        <v>50000</v>
      </c>
      <c r="E15" s="22">
        <v>544.29999999999995</v>
      </c>
      <c r="F15" s="23">
        <v>1.17585668584073</v>
      </c>
      <c r="G15" s="22"/>
    </row>
    <row r="16" spans="1:7" x14ac:dyDescent="0.2">
      <c r="A16" s="21" t="s">
        <v>110</v>
      </c>
      <c r="B16" s="21" t="s">
        <v>109</v>
      </c>
      <c r="C16" s="21" t="s">
        <v>87</v>
      </c>
      <c r="D16" s="24">
        <v>91800</v>
      </c>
      <c r="E16" s="22">
        <v>519.17489999999998</v>
      </c>
      <c r="F16" s="23">
        <v>1.1215786832366199</v>
      </c>
      <c r="G16" s="22"/>
    </row>
    <row r="17" spans="1:7" x14ac:dyDescent="0.2">
      <c r="A17" s="21" t="s">
        <v>112</v>
      </c>
      <c r="B17" s="21" t="s">
        <v>111</v>
      </c>
      <c r="C17" s="21" t="s">
        <v>113</v>
      </c>
      <c r="D17" s="24">
        <v>82400</v>
      </c>
      <c r="E17" s="22">
        <v>518.00760000000002</v>
      </c>
      <c r="F17" s="23">
        <v>1.1190569534747601</v>
      </c>
      <c r="G17" s="22"/>
    </row>
    <row r="18" spans="1:7" x14ac:dyDescent="0.2">
      <c r="A18" s="21" t="s">
        <v>115</v>
      </c>
      <c r="B18" s="21" t="s">
        <v>114</v>
      </c>
      <c r="C18" s="21" t="s">
        <v>116</v>
      </c>
      <c r="D18" s="24">
        <v>205000</v>
      </c>
      <c r="E18" s="22">
        <v>483.39</v>
      </c>
      <c r="F18" s="23">
        <v>1.0442722090181</v>
      </c>
      <c r="G18" s="22"/>
    </row>
    <row r="19" spans="1:7" x14ac:dyDescent="0.2">
      <c r="A19" s="21" t="s">
        <v>118</v>
      </c>
      <c r="B19" s="21" t="s">
        <v>117</v>
      </c>
      <c r="C19" s="21" t="s">
        <v>119</v>
      </c>
      <c r="D19" s="24">
        <v>52500</v>
      </c>
      <c r="E19" s="22">
        <v>480.06</v>
      </c>
      <c r="F19" s="23">
        <v>1.0370783770066201</v>
      </c>
      <c r="G19" s="22"/>
    </row>
    <row r="20" spans="1:7" x14ac:dyDescent="0.2">
      <c r="A20" s="21" t="s">
        <v>121</v>
      </c>
      <c r="B20" s="21" t="s">
        <v>120</v>
      </c>
      <c r="C20" s="21" t="s">
        <v>87</v>
      </c>
      <c r="D20" s="24">
        <v>33300</v>
      </c>
      <c r="E20" s="22">
        <v>479.9529</v>
      </c>
      <c r="F20" s="23">
        <v>1.0368470078148999</v>
      </c>
      <c r="G20" s="22"/>
    </row>
    <row r="21" spans="1:7" x14ac:dyDescent="0.2">
      <c r="A21" s="21" t="s">
        <v>123</v>
      </c>
      <c r="B21" s="21" t="s">
        <v>122</v>
      </c>
      <c r="C21" s="21" t="s">
        <v>124</v>
      </c>
      <c r="D21" s="24">
        <v>350100</v>
      </c>
      <c r="E21" s="22">
        <v>418.36950000000002</v>
      </c>
      <c r="F21" s="23">
        <v>0.90380777829660996</v>
      </c>
      <c r="G21" s="22"/>
    </row>
    <row r="22" spans="1:7" x14ac:dyDescent="0.2">
      <c r="A22" s="21" t="s">
        <v>126</v>
      </c>
      <c r="B22" s="21" t="s">
        <v>125</v>
      </c>
      <c r="C22" s="21" t="s">
        <v>127</v>
      </c>
      <c r="D22" s="24">
        <v>290000</v>
      </c>
      <c r="E22" s="22">
        <v>386.42500000000001</v>
      </c>
      <c r="F22" s="23">
        <v>0.83479775826934699</v>
      </c>
      <c r="G22" s="22"/>
    </row>
    <row r="23" spans="1:7" x14ac:dyDescent="0.2">
      <c r="A23" s="21" t="s">
        <v>129</v>
      </c>
      <c r="B23" s="21" t="s">
        <v>128</v>
      </c>
      <c r="C23" s="21" t="s">
        <v>130</v>
      </c>
      <c r="D23" s="24">
        <v>70000</v>
      </c>
      <c r="E23" s="22">
        <v>375.58499999999998</v>
      </c>
      <c r="F23" s="23">
        <v>0.81137999880854705</v>
      </c>
      <c r="G23" s="22"/>
    </row>
    <row r="24" spans="1:7" x14ac:dyDescent="0.2">
      <c r="A24" s="21" t="s">
        <v>132</v>
      </c>
      <c r="B24" s="21" t="s">
        <v>131</v>
      </c>
      <c r="C24" s="21" t="s">
        <v>133</v>
      </c>
      <c r="D24" s="24">
        <v>36000</v>
      </c>
      <c r="E24" s="22">
        <v>371.59199999999998</v>
      </c>
      <c r="F24" s="23">
        <v>0.80275388132450898</v>
      </c>
      <c r="G24" s="22"/>
    </row>
    <row r="25" spans="1:7" x14ac:dyDescent="0.2">
      <c r="A25" s="21" t="s">
        <v>135</v>
      </c>
      <c r="B25" s="21" t="s">
        <v>134</v>
      </c>
      <c r="C25" s="21" t="s">
        <v>136</v>
      </c>
      <c r="D25" s="24">
        <v>305000</v>
      </c>
      <c r="E25" s="22">
        <v>362.1875</v>
      </c>
      <c r="F25" s="23">
        <v>0.78243724674433401</v>
      </c>
      <c r="G25" s="22"/>
    </row>
    <row r="26" spans="1:7" x14ac:dyDescent="0.2">
      <c r="A26" s="21" t="s">
        <v>138</v>
      </c>
      <c r="B26" s="21" t="s">
        <v>137</v>
      </c>
      <c r="C26" s="21" t="s">
        <v>139</v>
      </c>
      <c r="D26" s="24">
        <v>336200</v>
      </c>
      <c r="E26" s="22">
        <v>353.34620000000001</v>
      </c>
      <c r="F26" s="23">
        <v>0.763337298707362</v>
      </c>
      <c r="G26" s="22"/>
    </row>
    <row r="27" spans="1:7" x14ac:dyDescent="0.2">
      <c r="A27" s="21" t="s">
        <v>141</v>
      </c>
      <c r="B27" s="21" t="s">
        <v>140</v>
      </c>
      <c r="C27" s="21" t="s">
        <v>142</v>
      </c>
      <c r="D27" s="24">
        <v>26300</v>
      </c>
      <c r="E27" s="22">
        <v>340.70335</v>
      </c>
      <c r="F27" s="23">
        <v>0.73602482451926399</v>
      </c>
      <c r="G27" s="22"/>
    </row>
    <row r="28" spans="1:7" x14ac:dyDescent="0.2">
      <c r="A28" s="21" t="s">
        <v>144</v>
      </c>
      <c r="B28" s="21" t="s">
        <v>143</v>
      </c>
      <c r="C28" s="21" t="s">
        <v>145</v>
      </c>
      <c r="D28" s="24">
        <v>90000</v>
      </c>
      <c r="E28" s="22">
        <v>326.33999999999997</v>
      </c>
      <c r="F28" s="23">
        <v>0.704995537125234</v>
      </c>
      <c r="G28" s="22"/>
    </row>
    <row r="29" spans="1:7" x14ac:dyDescent="0.2">
      <c r="A29" s="21" t="s">
        <v>147</v>
      </c>
      <c r="B29" s="21" t="s">
        <v>146</v>
      </c>
      <c r="C29" s="21" t="s">
        <v>113</v>
      </c>
      <c r="D29" s="24">
        <v>3000</v>
      </c>
      <c r="E29" s="22">
        <v>311.76900000000001</v>
      </c>
      <c r="F29" s="23">
        <v>0.67351766137769598</v>
      </c>
      <c r="G29" s="22"/>
    </row>
    <row r="30" spans="1:7" x14ac:dyDescent="0.2">
      <c r="A30" s="21" t="s">
        <v>149</v>
      </c>
      <c r="B30" s="21" t="s">
        <v>148</v>
      </c>
      <c r="C30" s="21" t="s">
        <v>142</v>
      </c>
      <c r="D30" s="24">
        <v>60000</v>
      </c>
      <c r="E30" s="22">
        <v>300.57</v>
      </c>
      <c r="F30" s="23">
        <v>0.64932435065799998</v>
      </c>
      <c r="G30" s="22"/>
    </row>
    <row r="31" spans="1:7" x14ac:dyDescent="0.2">
      <c r="A31" s="21" t="s">
        <v>151</v>
      </c>
      <c r="B31" s="21" t="s">
        <v>150</v>
      </c>
      <c r="C31" s="21" t="s">
        <v>152</v>
      </c>
      <c r="D31" s="24">
        <v>42000</v>
      </c>
      <c r="E31" s="22">
        <v>289.04399999999998</v>
      </c>
      <c r="F31" s="23">
        <v>0.62442461859663601</v>
      </c>
      <c r="G31" s="22"/>
    </row>
    <row r="32" spans="1:7" x14ac:dyDescent="0.2">
      <c r="A32" s="21" t="s">
        <v>154</v>
      </c>
      <c r="B32" s="21" t="s">
        <v>153</v>
      </c>
      <c r="C32" s="21" t="s">
        <v>95</v>
      </c>
      <c r="D32" s="24">
        <v>25000</v>
      </c>
      <c r="E32" s="22">
        <v>283.28750000000002</v>
      </c>
      <c r="F32" s="23">
        <v>0.61198879458039102</v>
      </c>
      <c r="G32" s="22"/>
    </row>
    <row r="33" spans="1:7" x14ac:dyDescent="0.2">
      <c r="A33" s="21" t="s">
        <v>156</v>
      </c>
      <c r="B33" s="21" t="s">
        <v>155</v>
      </c>
      <c r="C33" s="21" t="s">
        <v>157</v>
      </c>
      <c r="D33" s="24">
        <v>100000</v>
      </c>
      <c r="E33" s="22">
        <v>282</v>
      </c>
      <c r="F33" s="23">
        <v>0.60920739556694303</v>
      </c>
      <c r="G33" s="22"/>
    </row>
    <row r="34" spans="1:7" x14ac:dyDescent="0.2">
      <c r="A34" s="21" t="s">
        <v>159</v>
      </c>
      <c r="B34" s="21" t="s">
        <v>158</v>
      </c>
      <c r="C34" s="21" t="s">
        <v>160</v>
      </c>
      <c r="D34" s="24">
        <v>150000</v>
      </c>
      <c r="E34" s="22">
        <v>279.22500000000002</v>
      </c>
      <c r="F34" s="23">
        <v>0.60321253555737397</v>
      </c>
      <c r="G34" s="22"/>
    </row>
    <row r="35" spans="1:7" x14ac:dyDescent="0.2">
      <c r="A35" s="21" t="s">
        <v>162</v>
      </c>
      <c r="B35" s="21" t="s">
        <v>161</v>
      </c>
      <c r="C35" s="21" t="s">
        <v>163</v>
      </c>
      <c r="D35" s="24">
        <v>50388</v>
      </c>
      <c r="E35" s="22">
        <v>264.66296999999997</v>
      </c>
      <c r="F35" s="23">
        <v>0.57175403778975897</v>
      </c>
      <c r="G35" s="22"/>
    </row>
    <row r="36" spans="1:7" x14ac:dyDescent="0.2">
      <c r="A36" s="21" t="s">
        <v>165</v>
      </c>
      <c r="B36" s="21" t="s">
        <v>164</v>
      </c>
      <c r="C36" s="21" t="s">
        <v>166</v>
      </c>
      <c r="D36" s="24">
        <v>25000</v>
      </c>
      <c r="E36" s="22">
        <v>262.83749999999998</v>
      </c>
      <c r="F36" s="23">
        <v>0.56781045685222098</v>
      </c>
      <c r="G36" s="22"/>
    </row>
    <row r="37" spans="1:7" x14ac:dyDescent="0.2">
      <c r="A37" s="21" t="s">
        <v>168</v>
      </c>
      <c r="B37" s="21" t="s">
        <v>167</v>
      </c>
      <c r="C37" s="21" t="s">
        <v>127</v>
      </c>
      <c r="D37" s="24">
        <v>14000</v>
      </c>
      <c r="E37" s="22">
        <v>255.227</v>
      </c>
      <c r="F37" s="23">
        <v>0.55136941825661001</v>
      </c>
      <c r="G37" s="22"/>
    </row>
    <row r="38" spans="1:7" x14ac:dyDescent="0.2">
      <c r="A38" s="21" t="s">
        <v>170</v>
      </c>
      <c r="B38" s="21" t="s">
        <v>169</v>
      </c>
      <c r="C38" s="21" t="s">
        <v>171</v>
      </c>
      <c r="D38" s="24">
        <v>32000</v>
      </c>
      <c r="E38" s="22">
        <v>238.768</v>
      </c>
      <c r="F38" s="23">
        <v>0.51581287739265202</v>
      </c>
      <c r="G38" s="22"/>
    </row>
    <row r="39" spans="1:7" x14ac:dyDescent="0.2">
      <c r="A39" s="21" t="s">
        <v>173</v>
      </c>
      <c r="B39" s="21" t="s">
        <v>172</v>
      </c>
      <c r="C39" s="21" t="s">
        <v>108</v>
      </c>
      <c r="D39" s="24">
        <v>26000</v>
      </c>
      <c r="E39" s="22">
        <v>223.47</v>
      </c>
      <c r="F39" s="23">
        <v>0.482764456338102</v>
      </c>
      <c r="G39" s="22"/>
    </row>
    <row r="40" spans="1:7" x14ac:dyDescent="0.2">
      <c r="A40" s="21" t="s">
        <v>175</v>
      </c>
      <c r="B40" s="21" t="s">
        <v>174</v>
      </c>
      <c r="C40" s="21" t="s">
        <v>176</v>
      </c>
      <c r="D40" s="24">
        <v>63700</v>
      </c>
      <c r="E40" s="22">
        <v>216.86664999999999</v>
      </c>
      <c r="F40" s="23">
        <v>0.46849917387173001</v>
      </c>
      <c r="G40" s="22"/>
    </row>
    <row r="41" spans="1:7" x14ac:dyDescent="0.2">
      <c r="A41" s="21" t="s">
        <v>178</v>
      </c>
      <c r="B41" s="21" t="s">
        <v>177</v>
      </c>
      <c r="C41" s="21" t="s">
        <v>176</v>
      </c>
      <c r="D41" s="24">
        <v>28676</v>
      </c>
      <c r="E41" s="22">
        <v>196.875078</v>
      </c>
      <c r="F41" s="23">
        <v>0.42531118269652002</v>
      </c>
      <c r="G41" s="22"/>
    </row>
    <row r="42" spans="1:7" x14ac:dyDescent="0.2">
      <c r="A42" s="21" t="s">
        <v>180</v>
      </c>
      <c r="B42" s="21" t="s">
        <v>179</v>
      </c>
      <c r="C42" s="21" t="s">
        <v>181</v>
      </c>
      <c r="D42" s="24">
        <v>13300</v>
      </c>
      <c r="E42" s="22">
        <v>186.92484999999999</v>
      </c>
      <c r="F42" s="23">
        <v>0.40381560650794801</v>
      </c>
      <c r="G42" s="22"/>
    </row>
    <row r="43" spans="1:7" x14ac:dyDescent="0.2">
      <c r="A43" s="21" t="s">
        <v>183</v>
      </c>
      <c r="B43" s="21" t="s">
        <v>182</v>
      </c>
      <c r="C43" s="21" t="s">
        <v>176</v>
      </c>
      <c r="D43" s="24">
        <v>2200</v>
      </c>
      <c r="E43" s="22">
        <v>185.2895</v>
      </c>
      <c r="F43" s="23">
        <v>0.40028274369113798</v>
      </c>
      <c r="G43" s="22"/>
    </row>
    <row r="44" spans="1:7" x14ac:dyDescent="0.2">
      <c r="A44" s="21" t="s">
        <v>185</v>
      </c>
      <c r="B44" s="21" t="s">
        <v>184</v>
      </c>
      <c r="C44" s="21" t="s">
        <v>186</v>
      </c>
      <c r="D44" s="24">
        <v>25900</v>
      </c>
      <c r="E44" s="22">
        <v>181.4813</v>
      </c>
      <c r="F44" s="23">
        <v>0.392055851479089</v>
      </c>
      <c r="G44" s="22"/>
    </row>
    <row r="45" spans="1:7" x14ac:dyDescent="0.2">
      <c r="A45" s="21" t="s">
        <v>188</v>
      </c>
      <c r="B45" s="21" t="s">
        <v>187</v>
      </c>
      <c r="C45" s="21" t="s">
        <v>189</v>
      </c>
      <c r="D45" s="24">
        <v>7278</v>
      </c>
      <c r="E45" s="22">
        <v>170.75643600000001</v>
      </c>
      <c r="F45" s="23">
        <v>0.36888682146047302</v>
      </c>
      <c r="G45" s="22"/>
    </row>
    <row r="46" spans="1:7" x14ac:dyDescent="0.2">
      <c r="A46" s="21" t="s">
        <v>191</v>
      </c>
      <c r="B46" s="21" t="s">
        <v>190</v>
      </c>
      <c r="C46" s="21" t="s">
        <v>142</v>
      </c>
      <c r="D46" s="24">
        <v>21500</v>
      </c>
      <c r="E46" s="22">
        <v>170.624</v>
      </c>
      <c r="F46" s="23">
        <v>0.36860071865678701</v>
      </c>
      <c r="G46" s="22"/>
    </row>
    <row r="47" spans="1:7" x14ac:dyDescent="0.2">
      <c r="A47" s="21" t="s">
        <v>193</v>
      </c>
      <c r="B47" s="21" t="s">
        <v>192</v>
      </c>
      <c r="C47" s="21" t="s">
        <v>157</v>
      </c>
      <c r="D47" s="24">
        <v>19700</v>
      </c>
      <c r="E47" s="22">
        <v>164.98750000000001</v>
      </c>
      <c r="F47" s="23">
        <v>0.35642413183014499</v>
      </c>
      <c r="G47" s="22"/>
    </row>
    <row r="48" spans="1:7" x14ac:dyDescent="0.2">
      <c r="A48" s="21" t="s">
        <v>195</v>
      </c>
      <c r="B48" s="21" t="s">
        <v>194</v>
      </c>
      <c r="C48" s="21" t="s">
        <v>139</v>
      </c>
      <c r="D48" s="24">
        <v>10000</v>
      </c>
      <c r="E48" s="22">
        <v>72.58</v>
      </c>
      <c r="F48" s="23">
        <v>0.15679529351152</v>
      </c>
      <c r="G48" s="22"/>
    </row>
    <row r="49" spans="1:9" x14ac:dyDescent="0.2">
      <c r="A49" s="20" t="s">
        <v>26</v>
      </c>
      <c r="B49" s="20"/>
      <c r="C49" s="20"/>
      <c r="D49" s="20"/>
      <c r="E49" s="25">
        <f>SUM(E7:E48)</f>
        <v>17609.885298999998</v>
      </c>
      <c r="F49" s="26">
        <f>SUM(F7:F48)</f>
        <v>38.042809784526163</v>
      </c>
      <c r="G49" s="25"/>
      <c r="H49" s="14"/>
      <c r="I49" s="14"/>
    </row>
    <row r="50" spans="1:9" x14ac:dyDescent="0.2">
      <c r="A50" s="21"/>
      <c r="B50" s="21"/>
      <c r="C50" s="21"/>
      <c r="D50" s="21"/>
      <c r="E50" s="22"/>
      <c r="F50" s="23"/>
      <c r="G50" s="22"/>
    </row>
    <row r="51" spans="1:9" x14ac:dyDescent="0.2">
      <c r="A51" s="20" t="s">
        <v>25</v>
      </c>
      <c r="B51" s="21"/>
      <c r="C51" s="21"/>
      <c r="D51" s="21"/>
      <c r="E51" s="22"/>
      <c r="F51" s="23"/>
      <c r="G51" s="22"/>
    </row>
    <row r="52" spans="1:9" x14ac:dyDescent="0.2">
      <c r="A52" s="20" t="s">
        <v>41</v>
      </c>
      <c r="B52" s="21"/>
      <c r="C52" s="21"/>
      <c r="D52" s="21"/>
      <c r="E52" s="22"/>
      <c r="F52" s="23"/>
      <c r="G52" s="22"/>
    </row>
    <row r="53" spans="1:9" x14ac:dyDescent="0.2">
      <c r="A53" s="21" t="s">
        <v>197</v>
      </c>
      <c r="B53" s="21" t="s">
        <v>196</v>
      </c>
      <c r="C53" s="21" t="s">
        <v>72</v>
      </c>
      <c r="D53" s="24">
        <v>250</v>
      </c>
      <c r="E53" s="22">
        <v>2595.7684699000001</v>
      </c>
      <c r="F53" s="23">
        <v>5.6076643583069803</v>
      </c>
      <c r="G53" s="22">
        <v>7.9356</v>
      </c>
    </row>
    <row r="54" spans="1:9" x14ac:dyDescent="0.2">
      <c r="A54" s="21" t="s">
        <v>199</v>
      </c>
      <c r="B54" s="21" t="s">
        <v>198</v>
      </c>
      <c r="C54" s="21" t="s">
        <v>72</v>
      </c>
      <c r="D54" s="24">
        <v>2500</v>
      </c>
      <c r="E54" s="22">
        <v>2587.1852048999999</v>
      </c>
      <c r="F54" s="23">
        <v>5.5891218458385001</v>
      </c>
      <c r="G54" s="22">
        <v>8.1287000000000003</v>
      </c>
    </row>
    <row r="55" spans="1:9" x14ac:dyDescent="0.2">
      <c r="A55" s="21" t="s">
        <v>201</v>
      </c>
      <c r="B55" s="21" t="s">
        <v>200</v>
      </c>
      <c r="C55" s="21" t="s">
        <v>72</v>
      </c>
      <c r="D55" s="24">
        <v>2500</v>
      </c>
      <c r="E55" s="22">
        <v>2513.8947951</v>
      </c>
      <c r="F55" s="23">
        <v>5.4307918469934897</v>
      </c>
      <c r="G55" s="22">
        <v>7.7750000000000004</v>
      </c>
    </row>
    <row r="56" spans="1:9" x14ac:dyDescent="0.2">
      <c r="A56" s="21" t="s">
        <v>1110</v>
      </c>
      <c r="B56" s="21" t="s">
        <v>1111</v>
      </c>
      <c r="C56" s="21" t="s">
        <v>72</v>
      </c>
      <c r="D56" s="24">
        <v>150</v>
      </c>
      <c r="E56" s="22">
        <v>1564.6770738</v>
      </c>
      <c r="F56" s="23">
        <v>3.3801873937340501</v>
      </c>
      <c r="G56" s="22">
        <v>7.6050000000000004</v>
      </c>
    </row>
    <row r="57" spans="1:9" x14ac:dyDescent="0.2">
      <c r="A57" s="21" t="s">
        <v>1054</v>
      </c>
      <c r="B57" s="21" t="s">
        <v>1055</v>
      </c>
      <c r="C57" s="21" t="s">
        <v>72</v>
      </c>
      <c r="D57" s="24">
        <v>45</v>
      </c>
      <c r="E57" s="22">
        <v>480.61342130000003</v>
      </c>
      <c r="F57" s="23">
        <v>1.0382739385272699</v>
      </c>
      <c r="G57" s="22">
        <v>7.7949999999999999</v>
      </c>
    </row>
    <row r="58" spans="1:9" x14ac:dyDescent="0.2">
      <c r="A58" s="20" t="s">
        <v>26</v>
      </c>
      <c r="B58" s="20"/>
      <c r="C58" s="20"/>
      <c r="D58" s="20"/>
      <c r="E58" s="25">
        <f>SUM(E52:E57)</f>
        <v>9742.1389650000001</v>
      </c>
      <c r="F58" s="26">
        <f>SUM(F52:F57)</f>
        <v>21.046039383400288</v>
      </c>
      <c r="G58" s="25"/>
      <c r="H58" s="14"/>
      <c r="I58" s="14"/>
    </row>
    <row r="59" spans="1:9" x14ac:dyDescent="0.2">
      <c r="A59" s="21"/>
      <c r="B59" s="21"/>
      <c r="C59" s="21"/>
      <c r="D59" s="21"/>
      <c r="E59" s="22"/>
      <c r="F59" s="23"/>
      <c r="G59" s="22"/>
    </row>
    <row r="60" spans="1:9" x14ac:dyDescent="0.2">
      <c r="A60" s="20" t="s">
        <v>43</v>
      </c>
      <c r="B60" s="21"/>
      <c r="C60" s="21"/>
      <c r="D60" s="21"/>
      <c r="E60" s="22"/>
      <c r="F60" s="23"/>
      <c r="G60" s="22"/>
    </row>
    <row r="61" spans="1:9" x14ac:dyDescent="0.2">
      <c r="A61" s="20" t="s">
        <v>44</v>
      </c>
      <c r="B61" s="21"/>
      <c r="C61" s="21"/>
      <c r="D61" s="21"/>
      <c r="E61" s="22"/>
      <c r="F61" s="23"/>
      <c r="G61" s="22"/>
    </row>
    <row r="62" spans="1:9" x14ac:dyDescent="0.2">
      <c r="A62" s="21" t="s">
        <v>47</v>
      </c>
      <c r="B62" s="21" t="s">
        <v>46</v>
      </c>
      <c r="C62" s="21" t="s">
        <v>45</v>
      </c>
      <c r="D62" s="24">
        <v>500</v>
      </c>
      <c r="E62" s="22">
        <v>2434.7125000000001</v>
      </c>
      <c r="F62" s="23">
        <v>5.2597335499265201</v>
      </c>
      <c r="G62" s="22">
        <v>7.2500999999999998</v>
      </c>
    </row>
    <row r="63" spans="1:9" x14ac:dyDescent="0.2">
      <c r="A63" s="21" t="s">
        <v>67</v>
      </c>
      <c r="B63" s="21" t="s">
        <v>66</v>
      </c>
      <c r="C63" s="21" t="s">
        <v>48</v>
      </c>
      <c r="D63" s="24">
        <v>300</v>
      </c>
      <c r="E63" s="22">
        <v>1464.711</v>
      </c>
      <c r="F63" s="23">
        <v>3.1642296935044398</v>
      </c>
      <c r="G63" s="22">
        <v>7.3898000000000001</v>
      </c>
    </row>
    <row r="64" spans="1:9" x14ac:dyDescent="0.2">
      <c r="A64" s="21" t="s">
        <v>203</v>
      </c>
      <c r="B64" s="21" t="s">
        <v>202</v>
      </c>
      <c r="C64" s="21" t="s">
        <v>48</v>
      </c>
      <c r="D64" s="24">
        <v>200</v>
      </c>
      <c r="E64" s="22">
        <v>973.58699999999999</v>
      </c>
      <c r="F64" s="23">
        <v>2.1032496476164302</v>
      </c>
      <c r="G64" s="22">
        <v>7.3898999999999999</v>
      </c>
    </row>
    <row r="65" spans="1:9" x14ac:dyDescent="0.2">
      <c r="A65" s="20" t="s">
        <v>26</v>
      </c>
      <c r="B65" s="20"/>
      <c r="C65" s="20"/>
      <c r="D65" s="20"/>
      <c r="E65" s="25">
        <f>SUM(E61:E64)</f>
        <v>4873.0105000000003</v>
      </c>
      <c r="F65" s="26">
        <f>SUM(F61:F64)</f>
        <v>10.527212891047389</v>
      </c>
      <c r="G65" s="25"/>
      <c r="H65" s="14"/>
      <c r="I65" s="14"/>
    </row>
    <row r="66" spans="1:9" x14ac:dyDescent="0.2">
      <c r="A66" s="21"/>
      <c r="B66" s="21"/>
      <c r="C66" s="21"/>
      <c r="D66" s="21"/>
      <c r="E66" s="22"/>
      <c r="F66" s="23"/>
      <c r="G66" s="22"/>
    </row>
    <row r="67" spans="1:9" x14ac:dyDescent="0.2">
      <c r="A67" s="20" t="s">
        <v>55</v>
      </c>
      <c r="B67" s="21"/>
      <c r="C67" s="21"/>
      <c r="D67" s="21"/>
      <c r="E67" s="22"/>
      <c r="F67" s="23"/>
      <c r="G67" s="22"/>
    </row>
    <row r="68" spans="1:9" x14ac:dyDescent="0.2">
      <c r="A68" s="21" t="s">
        <v>57</v>
      </c>
      <c r="B68" s="21" t="s">
        <v>56</v>
      </c>
      <c r="C68" s="21" t="s">
        <v>48</v>
      </c>
      <c r="D68" s="24">
        <v>300</v>
      </c>
      <c r="E68" s="22">
        <v>1456.7639999999999</v>
      </c>
      <c r="F68" s="23">
        <v>3.1470617106229901</v>
      </c>
      <c r="G68" s="22">
        <v>7.85</v>
      </c>
    </row>
    <row r="69" spans="1:9" x14ac:dyDescent="0.2">
      <c r="A69" s="21" t="s">
        <v>205</v>
      </c>
      <c r="B69" s="21" t="s">
        <v>204</v>
      </c>
      <c r="C69" s="21" t="s">
        <v>48</v>
      </c>
      <c r="D69" s="24">
        <v>300</v>
      </c>
      <c r="E69" s="22">
        <v>1456.098</v>
      </c>
      <c r="F69" s="23">
        <v>3.14562294422069</v>
      </c>
      <c r="G69" s="22">
        <v>7.7500999999999998</v>
      </c>
    </row>
    <row r="70" spans="1:9" x14ac:dyDescent="0.2">
      <c r="A70" s="20" t="s">
        <v>26</v>
      </c>
      <c r="B70" s="20"/>
      <c r="C70" s="20"/>
      <c r="D70" s="20"/>
      <c r="E70" s="25">
        <f>SUM(E67:E69)</f>
        <v>2912.8620000000001</v>
      </c>
      <c r="F70" s="26">
        <f>SUM(F67:F69)</f>
        <v>6.2926846548436801</v>
      </c>
      <c r="G70" s="25"/>
      <c r="H70" s="14"/>
      <c r="I70" s="14"/>
    </row>
    <row r="71" spans="1:9" x14ac:dyDescent="0.2">
      <c r="A71" s="21"/>
      <c r="B71" s="21"/>
      <c r="C71" s="21"/>
      <c r="D71" s="21"/>
      <c r="E71" s="22"/>
      <c r="F71" s="23"/>
      <c r="G71" s="22"/>
    </row>
    <row r="72" spans="1:9" x14ac:dyDescent="0.2">
      <c r="A72" s="20" t="s">
        <v>64</v>
      </c>
      <c r="B72" s="21"/>
      <c r="C72" s="21"/>
      <c r="D72" s="21"/>
      <c r="E72" s="22"/>
      <c r="F72" s="23"/>
      <c r="G72" s="22"/>
    </row>
    <row r="73" spans="1:9" x14ac:dyDescent="0.2">
      <c r="A73" s="21" t="s">
        <v>75</v>
      </c>
      <c r="B73" s="21" t="s">
        <v>74</v>
      </c>
      <c r="C73" s="21" t="s">
        <v>65</v>
      </c>
      <c r="D73" s="24">
        <v>5000000</v>
      </c>
      <c r="E73" s="22">
        <v>4917.7238889</v>
      </c>
      <c r="F73" s="23">
        <v>10.623807668347901</v>
      </c>
      <c r="G73" s="22">
        <v>7.4747963350125</v>
      </c>
    </row>
    <row r="74" spans="1:9" x14ac:dyDescent="0.2">
      <c r="A74" s="21" t="s">
        <v>207</v>
      </c>
      <c r="B74" s="21" t="s">
        <v>206</v>
      </c>
      <c r="C74" s="21" t="s">
        <v>65</v>
      </c>
      <c r="D74" s="24">
        <v>5000000</v>
      </c>
      <c r="E74" s="22">
        <v>4826.8569444000004</v>
      </c>
      <c r="F74" s="23">
        <v>10.427506907348</v>
      </c>
      <c r="G74" s="22">
        <v>7.4686881120499802</v>
      </c>
    </row>
    <row r="75" spans="1:9" x14ac:dyDescent="0.2">
      <c r="A75" s="21" t="s">
        <v>209</v>
      </c>
      <c r="B75" s="21" t="s">
        <v>208</v>
      </c>
      <c r="C75" s="21" t="s">
        <v>65</v>
      </c>
      <c r="D75" s="24">
        <v>500000</v>
      </c>
      <c r="E75" s="22">
        <v>492.1802778</v>
      </c>
      <c r="F75" s="23">
        <v>1.0632619332906099</v>
      </c>
      <c r="G75" s="22">
        <v>7.46048077805</v>
      </c>
    </row>
    <row r="76" spans="1:9" x14ac:dyDescent="0.2">
      <c r="A76" s="20" t="s">
        <v>26</v>
      </c>
      <c r="B76" s="20"/>
      <c r="C76" s="20"/>
      <c r="D76" s="20"/>
      <c r="E76" s="25">
        <f>SUM(E73:E75)</f>
        <v>10236.761111100001</v>
      </c>
      <c r="F76" s="26">
        <f>SUM(F73:F75)</f>
        <v>22.114576508986509</v>
      </c>
      <c r="G76" s="25"/>
      <c r="H76" s="14"/>
      <c r="I76" s="14"/>
    </row>
    <row r="77" spans="1:9" x14ac:dyDescent="0.2">
      <c r="A77" s="21"/>
      <c r="B77" s="21"/>
      <c r="C77" s="21"/>
      <c r="D77" s="21"/>
      <c r="E77" s="22"/>
      <c r="F77" s="23"/>
      <c r="G77" s="22"/>
    </row>
    <row r="78" spans="1:9" x14ac:dyDescent="0.2">
      <c r="A78" s="20" t="s">
        <v>27</v>
      </c>
      <c r="B78" s="20"/>
      <c r="C78" s="20"/>
      <c r="D78" s="20"/>
      <c r="E78" s="25">
        <f>E49+E58+E65+E70+E76</f>
        <v>45374.657875099998</v>
      </c>
      <c r="F78" s="26">
        <f>F49+F58+F65+F70+F76</f>
        <v>98.023323222804038</v>
      </c>
      <c r="G78" s="25"/>
      <c r="H78" s="14"/>
      <c r="I78" s="14"/>
    </row>
    <row r="79" spans="1:9" x14ac:dyDescent="0.2">
      <c r="A79" s="20"/>
      <c r="B79" s="20"/>
      <c r="C79" s="20"/>
      <c r="D79" s="20"/>
      <c r="E79" s="25"/>
      <c r="F79" s="26"/>
      <c r="G79" s="25"/>
      <c r="H79" s="14"/>
      <c r="I79" s="14"/>
    </row>
    <row r="80" spans="1:9" x14ac:dyDescent="0.2">
      <c r="A80" s="20" t="s">
        <v>29</v>
      </c>
      <c r="B80" s="20"/>
      <c r="C80" s="20"/>
      <c r="D80" s="20"/>
      <c r="E80" s="25">
        <f>E82-(E49+E58+E65+E70+E76)</f>
        <v>914.99685529999988</v>
      </c>
      <c r="F80" s="26">
        <f>F82-(F49+F58+F65+F70+F76)</f>
        <v>1.9766767771959621</v>
      </c>
      <c r="G80" s="25"/>
      <c r="H80" s="14"/>
      <c r="I80" s="14"/>
    </row>
    <row r="81" spans="1:9" x14ac:dyDescent="0.2">
      <c r="A81" s="20"/>
      <c r="B81" s="20"/>
      <c r="C81" s="20"/>
      <c r="D81" s="20"/>
      <c r="E81" s="25"/>
      <c r="F81" s="26"/>
      <c r="G81" s="25"/>
      <c r="H81" s="14"/>
      <c r="I81" s="14"/>
    </row>
    <row r="82" spans="1:9" x14ac:dyDescent="0.2">
      <c r="A82" s="27" t="s">
        <v>28</v>
      </c>
      <c r="B82" s="27"/>
      <c r="C82" s="27"/>
      <c r="D82" s="27"/>
      <c r="E82" s="28">
        <v>46289.654730399998</v>
      </c>
      <c r="F82" s="29">
        <v>100</v>
      </c>
      <c r="G82" s="28"/>
      <c r="H82" s="14"/>
      <c r="I82" s="14"/>
    </row>
    <row r="84" spans="1:9" x14ac:dyDescent="0.2">
      <c r="A84" s="14" t="s">
        <v>60</v>
      </c>
    </row>
    <row r="85" spans="1:9" x14ac:dyDescent="0.2">
      <c r="A85" s="14" t="s">
        <v>31</v>
      </c>
    </row>
    <row r="87" spans="1:9" x14ac:dyDescent="0.2">
      <c r="A87" s="14" t="s">
        <v>32</v>
      </c>
    </row>
    <row r="88" spans="1:9" x14ac:dyDescent="0.2">
      <c r="A88" s="14" t="s">
        <v>33</v>
      </c>
    </row>
    <row r="89" spans="1:9" x14ac:dyDescent="0.2">
      <c r="A89" s="14" t="s">
        <v>34</v>
      </c>
      <c r="B89" s="14"/>
      <c r="C89" s="30" t="s">
        <v>36</v>
      </c>
      <c r="D89" s="14" t="s">
        <v>35</v>
      </c>
    </row>
    <row r="90" spans="1:9" x14ac:dyDescent="0.2">
      <c r="A90" s="7" t="s">
        <v>70</v>
      </c>
      <c r="C90" s="31">
        <v>166.0504</v>
      </c>
      <c r="D90" s="31">
        <v>176.3826</v>
      </c>
    </row>
    <row r="91" spans="1:9" x14ac:dyDescent="0.2">
      <c r="A91" s="7" t="s">
        <v>80</v>
      </c>
      <c r="C91" s="31">
        <v>15.9781</v>
      </c>
      <c r="D91" s="31">
        <v>16.972300000000001</v>
      </c>
    </row>
    <row r="92" spans="1:9" x14ac:dyDescent="0.2">
      <c r="A92" s="7" t="s">
        <v>71</v>
      </c>
      <c r="C92" s="31">
        <v>178.8955</v>
      </c>
      <c r="D92" s="31">
        <v>190.7782</v>
      </c>
    </row>
    <row r="93" spans="1:9" x14ac:dyDescent="0.2">
      <c r="A93" s="7" t="s">
        <v>81</v>
      </c>
      <c r="C93" s="31">
        <v>17.639900000000001</v>
      </c>
      <c r="D93" s="31">
        <v>18.8081</v>
      </c>
    </row>
    <row r="95" spans="1:9" x14ac:dyDescent="0.2">
      <c r="A95" s="7" t="s">
        <v>37</v>
      </c>
    </row>
    <row r="97" spans="1:5" x14ac:dyDescent="0.2">
      <c r="A97" s="14" t="s">
        <v>38</v>
      </c>
      <c r="D97" s="30" t="s">
        <v>39</v>
      </c>
    </row>
    <row r="99" spans="1:5" x14ac:dyDescent="0.2">
      <c r="A99" s="14" t="s">
        <v>931</v>
      </c>
      <c r="D99" s="32">
        <v>1.9982967428978697</v>
      </c>
      <c r="E99" s="10" t="s">
        <v>40</v>
      </c>
    </row>
    <row r="101" spans="1:5" x14ac:dyDescent="0.2">
      <c r="A101" s="14" t="s">
        <v>1201</v>
      </c>
      <c r="D101" s="30" t="s">
        <v>39</v>
      </c>
    </row>
    <row r="103" spans="1:5" x14ac:dyDescent="0.2">
      <c r="A103" s="81" t="s">
        <v>1211</v>
      </c>
      <c r="B103" s="54"/>
      <c r="C103" s="54"/>
      <c r="D103" s="30"/>
    </row>
    <row r="104" spans="1:5" x14ac:dyDescent="0.2">
      <c r="A104" s="54"/>
      <c r="B104" s="54"/>
      <c r="C104" s="54"/>
      <c r="D104" s="30"/>
    </row>
    <row r="105" spans="1:5" x14ac:dyDescent="0.2">
      <c r="A105" s="82" t="s">
        <v>1207</v>
      </c>
      <c r="B105" s="82" t="s">
        <v>1208</v>
      </c>
      <c r="C105" s="82" t="s">
        <v>1209</v>
      </c>
      <c r="D105" s="83" t="s">
        <v>3</v>
      </c>
    </row>
    <row r="106" spans="1:5" x14ac:dyDescent="0.2">
      <c r="A106" s="84" t="s">
        <v>149</v>
      </c>
      <c r="B106" s="85">
        <v>1378</v>
      </c>
      <c r="C106" s="86">
        <v>6.9030909999999999</v>
      </c>
      <c r="D106" s="87">
        <f>C106/E82</f>
        <v>1.4912815920112068E-4</v>
      </c>
    </row>
    <row r="108" spans="1:5" x14ac:dyDescent="0.2">
      <c r="A108" s="14" t="s">
        <v>1064</v>
      </c>
    </row>
    <row r="109" spans="1:5" x14ac:dyDescent="0.2">
      <c r="A109" s="51"/>
    </row>
    <row r="110" spans="1:5" x14ac:dyDescent="0.2">
      <c r="A110" s="51" t="s">
        <v>805</v>
      </c>
    </row>
    <row r="111" spans="1:5" x14ac:dyDescent="0.2">
      <c r="A111" s="52"/>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1" t="s">
        <v>1112</v>
      </c>
    </row>
    <row r="125" spans="1:1" x14ac:dyDescent="0.2">
      <c r="A125" s="53"/>
    </row>
    <row r="126" spans="1:1" x14ac:dyDescent="0.2">
      <c r="A126" s="51" t="s">
        <v>806</v>
      </c>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2"/>
    </row>
    <row r="141" spans="1:1" x14ac:dyDescent="0.2">
      <c r="A141" s="52"/>
    </row>
  </sheetData>
  <mergeCells count="1">
    <mergeCell ref="A1:G1"/>
  </mergeCells>
  <conditionalFormatting sqref="F2:F3">
    <cfRule type="cellIs" dxfId="62" priority="2" stopIfTrue="1" operator="between">
      <formula>0.009</formula>
      <formula>-0.009</formula>
    </cfRule>
  </conditionalFormatting>
  <conditionalFormatting sqref="F5:F65539">
    <cfRule type="cellIs" dxfId="61" priority="1" stopIfTrue="1" operator="between">
      <formula>0.009</formula>
      <formula>-0.009</formula>
    </cfRule>
  </conditionalFormatting>
  <hyperlinks>
    <hyperlink ref="A109"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6"/>
  <sheetViews>
    <sheetView workbookViewId="0">
      <selection sqref="A1:G1"/>
    </sheetView>
  </sheetViews>
  <sheetFormatPr defaultColWidth="9.140625" defaultRowHeight="11.25" x14ac:dyDescent="0.2"/>
  <cols>
    <col min="1" max="1" width="38.7109375" style="7" bestFit="1" customWidth="1"/>
    <col min="2" max="2" width="52.7109375" style="7" bestFit="1" customWidth="1"/>
    <col min="3" max="3" width="25.5703125" style="7" bestFit="1" customWidth="1"/>
    <col min="4" max="4" width="15" style="7" bestFit="1" customWidth="1"/>
    <col min="5" max="5" width="22.85546875" style="10" customWidth="1"/>
    <col min="6" max="6" width="13.5703125" style="11" bestFit="1" customWidth="1"/>
    <col min="7" max="7" width="7.7109375" style="10" customWidth="1"/>
    <col min="8" max="16384" width="9.140625" style="7"/>
  </cols>
  <sheetData>
    <row r="1" spans="1:7" s="1" customFormat="1" ht="15" x14ac:dyDescent="0.2">
      <c r="A1" s="90" t="s">
        <v>1113</v>
      </c>
      <c r="B1" s="91"/>
      <c r="C1" s="91"/>
      <c r="D1" s="91"/>
      <c r="E1" s="91"/>
      <c r="F1" s="91"/>
      <c r="G1" s="91"/>
    </row>
    <row r="2" spans="1:7" s="1" customFormat="1" ht="12" x14ac:dyDescent="0.2">
      <c r="A2" s="33"/>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84</v>
      </c>
      <c r="B5" s="17"/>
      <c r="C5" s="17"/>
      <c r="D5" s="17"/>
      <c r="E5" s="18"/>
      <c r="F5" s="19"/>
      <c r="G5" s="18"/>
    </row>
    <row r="6" spans="1:7" x14ac:dyDescent="0.2">
      <c r="A6" s="20" t="s">
        <v>41</v>
      </c>
      <c r="B6" s="21"/>
      <c r="C6" s="21"/>
      <c r="D6" s="21"/>
      <c r="E6" s="22"/>
      <c r="F6" s="23"/>
      <c r="G6" s="22"/>
    </row>
    <row r="7" spans="1:7" x14ac:dyDescent="0.2">
      <c r="A7" s="21" t="s">
        <v>89</v>
      </c>
      <c r="B7" s="21" t="s">
        <v>88</v>
      </c>
      <c r="C7" s="21" t="s">
        <v>87</v>
      </c>
      <c r="D7" s="24">
        <v>47700</v>
      </c>
      <c r="E7" s="22">
        <v>436.62195000000003</v>
      </c>
      <c r="F7" s="23">
        <v>1.93607012692553</v>
      </c>
      <c r="G7" s="22"/>
    </row>
    <row r="8" spans="1:7" x14ac:dyDescent="0.2">
      <c r="A8" s="21" t="s">
        <v>86</v>
      </c>
      <c r="B8" s="21" t="s">
        <v>85</v>
      </c>
      <c r="C8" s="21" t="s">
        <v>87</v>
      </c>
      <c r="D8" s="24">
        <v>29000</v>
      </c>
      <c r="E8" s="22">
        <v>428.185</v>
      </c>
      <c r="F8" s="23">
        <v>1.89865898243918</v>
      </c>
      <c r="G8" s="22"/>
    </row>
    <row r="9" spans="1:7" x14ac:dyDescent="0.2">
      <c r="A9" s="21" t="s">
        <v>91</v>
      </c>
      <c r="B9" s="21" t="s">
        <v>90</v>
      </c>
      <c r="C9" s="21" t="s">
        <v>92</v>
      </c>
      <c r="D9" s="24">
        <v>10790</v>
      </c>
      <c r="E9" s="22">
        <v>316.04449499999998</v>
      </c>
      <c r="F9" s="23">
        <v>1.4014052787514799</v>
      </c>
      <c r="G9" s="22"/>
    </row>
    <row r="10" spans="1:7" x14ac:dyDescent="0.2">
      <c r="A10" s="21" t="s">
        <v>94</v>
      </c>
      <c r="B10" s="21" t="s">
        <v>93</v>
      </c>
      <c r="C10" s="21" t="s">
        <v>95</v>
      </c>
      <c r="D10" s="24">
        <v>19000</v>
      </c>
      <c r="E10" s="22">
        <v>259.99599999999998</v>
      </c>
      <c r="F10" s="23">
        <v>1.1528749040677699</v>
      </c>
      <c r="G10" s="22"/>
    </row>
    <row r="11" spans="1:7" x14ac:dyDescent="0.2">
      <c r="A11" s="21" t="s">
        <v>97</v>
      </c>
      <c r="B11" s="21" t="s">
        <v>96</v>
      </c>
      <c r="C11" s="21" t="s">
        <v>87</v>
      </c>
      <c r="D11" s="24">
        <v>23000</v>
      </c>
      <c r="E11" s="22">
        <v>225.82550000000001</v>
      </c>
      <c r="F11" s="23">
        <v>1.00135598874042</v>
      </c>
      <c r="G11" s="22"/>
    </row>
    <row r="12" spans="1:7" x14ac:dyDescent="0.2">
      <c r="A12" s="21" t="s">
        <v>99</v>
      </c>
      <c r="B12" s="21" t="s">
        <v>98</v>
      </c>
      <c r="C12" s="21" t="s">
        <v>95</v>
      </c>
      <c r="D12" s="24">
        <v>15000</v>
      </c>
      <c r="E12" s="22">
        <v>191.4</v>
      </c>
      <c r="F12" s="23">
        <v>0.84870635178452902</v>
      </c>
      <c r="G12" s="22"/>
    </row>
    <row r="13" spans="1:7" x14ac:dyDescent="0.2">
      <c r="A13" s="21" t="s">
        <v>101</v>
      </c>
      <c r="B13" s="21" t="s">
        <v>100</v>
      </c>
      <c r="C13" s="21" t="s">
        <v>102</v>
      </c>
      <c r="D13" s="24">
        <v>35000</v>
      </c>
      <c r="E13" s="22">
        <v>190.29499999999999</v>
      </c>
      <c r="F13" s="23">
        <v>0.84380655806079896</v>
      </c>
      <c r="G13" s="22"/>
    </row>
    <row r="14" spans="1:7" x14ac:dyDescent="0.2">
      <c r="A14" s="21" t="s">
        <v>104</v>
      </c>
      <c r="B14" s="21" t="s">
        <v>103</v>
      </c>
      <c r="C14" s="21" t="s">
        <v>105</v>
      </c>
      <c r="D14" s="24">
        <v>8200</v>
      </c>
      <c r="E14" s="22">
        <v>187.6078</v>
      </c>
      <c r="F14" s="23">
        <v>0.83189096919708305</v>
      </c>
      <c r="G14" s="22"/>
    </row>
    <row r="15" spans="1:7" x14ac:dyDescent="0.2">
      <c r="A15" s="21" t="s">
        <v>107</v>
      </c>
      <c r="B15" s="21" t="s">
        <v>106</v>
      </c>
      <c r="C15" s="21" t="s">
        <v>108</v>
      </c>
      <c r="D15" s="24">
        <v>15000</v>
      </c>
      <c r="E15" s="22">
        <v>163.29</v>
      </c>
      <c r="F15" s="23">
        <v>0.72406092049579795</v>
      </c>
      <c r="G15" s="22"/>
    </row>
    <row r="16" spans="1:7" x14ac:dyDescent="0.2">
      <c r="A16" s="21" t="s">
        <v>121</v>
      </c>
      <c r="B16" s="21" t="s">
        <v>120</v>
      </c>
      <c r="C16" s="21" t="s">
        <v>87</v>
      </c>
      <c r="D16" s="24">
        <v>11000</v>
      </c>
      <c r="E16" s="22">
        <v>158.54300000000001</v>
      </c>
      <c r="F16" s="23">
        <v>0.703011761394852</v>
      </c>
      <c r="G16" s="22"/>
    </row>
    <row r="17" spans="1:7" x14ac:dyDescent="0.2">
      <c r="A17" s="21" t="s">
        <v>110</v>
      </c>
      <c r="B17" s="21" t="s">
        <v>109</v>
      </c>
      <c r="C17" s="21" t="s">
        <v>87</v>
      </c>
      <c r="D17" s="24">
        <v>27800</v>
      </c>
      <c r="E17" s="22">
        <v>157.22290000000001</v>
      </c>
      <c r="F17" s="23">
        <v>0.69715817072091901</v>
      </c>
      <c r="G17" s="22"/>
    </row>
    <row r="18" spans="1:7" x14ac:dyDescent="0.2">
      <c r="A18" s="21" t="s">
        <v>118</v>
      </c>
      <c r="B18" s="21" t="s">
        <v>117</v>
      </c>
      <c r="C18" s="21" t="s">
        <v>119</v>
      </c>
      <c r="D18" s="24">
        <v>16000</v>
      </c>
      <c r="E18" s="22">
        <v>146.304</v>
      </c>
      <c r="F18" s="23">
        <v>0.64874155742676998</v>
      </c>
      <c r="G18" s="22"/>
    </row>
    <row r="19" spans="1:7" x14ac:dyDescent="0.2">
      <c r="A19" s="21" t="s">
        <v>115</v>
      </c>
      <c r="B19" s="21" t="s">
        <v>114</v>
      </c>
      <c r="C19" s="21" t="s">
        <v>116</v>
      </c>
      <c r="D19" s="24">
        <v>60000</v>
      </c>
      <c r="E19" s="22">
        <v>141.47999999999999</v>
      </c>
      <c r="F19" s="23">
        <v>0.62735096473602503</v>
      </c>
      <c r="G19" s="22"/>
    </row>
    <row r="20" spans="1:7" x14ac:dyDescent="0.2">
      <c r="A20" s="21" t="s">
        <v>112</v>
      </c>
      <c r="B20" s="21" t="s">
        <v>111</v>
      </c>
      <c r="C20" s="21" t="s">
        <v>113</v>
      </c>
      <c r="D20" s="24">
        <v>20000</v>
      </c>
      <c r="E20" s="22">
        <v>125.73</v>
      </c>
      <c r="F20" s="23">
        <v>0.55751227591362995</v>
      </c>
      <c r="G20" s="22"/>
    </row>
    <row r="21" spans="1:7" x14ac:dyDescent="0.2">
      <c r="A21" s="21" t="s">
        <v>123</v>
      </c>
      <c r="B21" s="21" t="s">
        <v>122</v>
      </c>
      <c r="C21" s="21" t="s">
        <v>124</v>
      </c>
      <c r="D21" s="24">
        <v>105000</v>
      </c>
      <c r="E21" s="22">
        <v>125.47499999999999</v>
      </c>
      <c r="F21" s="23">
        <v>0.55638155428507696</v>
      </c>
      <c r="G21" s="22"/>
    </row>
    <row r="22" spans="1:7" x14ac:dyDescent="0.2">
      <c r="A22" s="21" t="s">
        <v>159</v>
      </c>
      <c r="B22" s="21" t="s">
        <v>158</v>
      </c>
      <c r="C22" s="21" t="s">
        <v>160</v>
      </c>
      <c r="D22" s="24">
        <v>65000</v>
      </c>
      <c r="E22" s="22">
        <v>120.9975</v>
      </c>
      <c r="F22" s="23">
        <v>0.53652741274842497</v>
      </c>
      <c r="G22" s="22"/>
    </row>
    <row r="23" spans="1:7" x14ac:dyDescent="0.2">
      <c r="A23" s="21" t="s">
        <v>126</v>
      </c>
      <c r="B23" s="21" t="s">
        <v>125</v>
      </c>
      <c r="C23" s="21" t="s">
        <v>127</v>
      </c>
      <c r="D23" s="24">
        <v>90100</v>
      </c>
      <c r="E23" s="22">
        <v>120.05825</v>
      </c>
      <c r="F23" s="23">
        <v>0.53236258808325498</v>
      </c>
      <c r="G23" s="22"/>
    </row>
    <row r="24" spans="1:7" x14ac:dyDescent="0.2">
      <c r="A24" s="21" t="s">
        <v>129</v>
      </c>
      <c r="B24" s="21" t="s">
        <v>128</v>
      </c>
      <c r="C24" s="21" t="s">
        <v>130</v>
      </c>
      <c r="D24" s="24">
        <v>22000</v>
      </c>
      <c r="E24" s="22">
        <v>118.041</v>
      </c>
      <c r="F24" s="23">
        <v>0.52341769316090703</v>
      </c>
      <c r="G24" s="22"/>
    </row>
    <row r="25" spans="1:7" x14ac:dyDescent="0.2">
      <c r="A25" s="21" t="s">
        <v>132</v>
      </c>
      <c r="B25" s="21" t="s">
        <v>131</v>
      </c>
      <c r="C25" s="21" t="s">
        <v>133</v>
      </c>
      <c r="D25" s="24">
        <v>11000</v>
      </c>
      <c r="E25" s="22">
        <v>113.542</v>
      </c>
      <c r="F25" s="23">
        <v>0.50346821627125904</v>
      </c>
      <c r="G25" s="22"/>
    </row>
    <row r="26" spans="1:7" x14ac:dyDescent="0.2">
      <c r="A26" s="21" t="s">
        <v>135</v>
      </c>
      <c r="B26" s="21" t="s">
        <v>134</v>
      </c>
      <c r="C26" s="21" t="s">
        <v>136</v>
      </c>
      <c r="D26" s="24">
        <v>95000</v>
      </c>
      <c r="E26" s="22">
        <v>112.8125</v>
      </c>
      <c r="F26" s="23">
        <v>0.500233465573104</v>
      </c>
      <c r="G26" s="22"/>
    </row>
    <row r="27" spans="1:7" x14ac:dyDescent="0.2">
      <c r="A27" s="21" t="s">
        <v>138</v>
      </c>
      <c r="B27" s="21" t="s">
        <v>137</v>
      </c>
      <c r="C27" s="21" t="s">
        <v>139</v>
      </c>
      <c r="D27" s="24">
        <v>102200</v>
      </c>
      <c r="E27" s="22">
        <v>107.4122</v>
      </c>
      <c r="F27" s="23">
        <v>0.47628744200182999</v>
      </c>
      <c r="G27" s="22"/>
    </row>
    <row r="28" spans="1:7" x14ac:dyDescent="0.2">
      <c r="A28" s="21" t="s">
        <v>141</v>
      </c>
      <c r="B28" s="21" t="s">
        <v>140</v>
      </c>
      <c r="C28" s="21" t="s">
        <v>142</v>
      </c>
      <c r="D28" s="24">
        <v>8100</v>
      </c>
      <c r="E28" s="22">
        <v>104.93145</v>
      </c>
      <c r="F28" s="23">
        <v>0.465287294236995</v>
      </c>
      <c r="G28" s="22"/>
    </row>
    <row r="29" spans="1:7" x14ac:dyDescent="0.2">
      <c r="A29" s="21" t="s">
        <v>147</v>
      </c>
      <c r="B29" s="21" t="s">
        <v>146</v>
      </c>
      <c r="C29" s="21" t="s">
        <v>113</v>
      </c>
      <c r="D29" s="24">
        <v>900</v>
      </c>
      <c r="E29" s="22">
        <v>93.530699999999996</v>
      </c>
      <c r="F29" s="23">
        <v>0.41473406048512701</v>
      </c>
      <c r="G29" s="22"/>
    </row>
    <row r="30" spans="1:7" x14ac:dyDescent="0.2">
      <c r="A30" s="21" t="s">
        <v>156</v>
      </c>
      <c r="B30" s="21" t="s">
        <v>155</v>
      </c>
      <c r="C30" s="21" t="s">
        <v>157</v>
      </c>
      <c r="D30" s="24">
        <v>33000</v>
      </c>
      <c r="E30" s="22">
        <v>93.06</v>
      </c>
      <c r="F30" s="23">
        <v>0.41264688138489197</v>
      </c>
      <c r="G30" s="22"/>
    </row>
    <row r="31" spans="1:7" x14ac:dyDescent="0.2">
      <c r="A31" s="21" t="s">
        <v>144</v>
      </c>
      <c r="B31" s="21" t="s">
        <v>143</v>
      </c>
      <c r="C31" s="21" t="s">
        <v>145</v>
      </c>
      <c r="D31" s="24">
        <v>25000</v>
      </c>
      <c r="E31" s="22">
        <v>90.65</v>
      </c>
      <c r="F31" s="23">
        <v>0.40196045344444897</v>
      </c>
      <c r="G31" s="22"/>
    </row>
    <row r="32" spans="1:7" x14ac:dyDescent="0.2">
      <c r="A32" s="21" t="s">
        <v>151</v>
      </c>
      <c r="B32" s="21" t="s">
        <v>150</v>
      </c>
      <c r="C32" s="21" t="s">
        <v>152</v>
      </c>
      <c r="D32" s="24">
        <v>13000</v>
      </c>
      <c r="E32" s="22">
        <v>89.465999999999994</v>
      </c>
      <c r="F32" s="23">
        <v>0.396710357725991</v>
      </c>
      <c r="G32" s="22"/>
    </row>
    <row r="33" spans="1:9" x14ac:dyDescent="0.2">
      <c r="A33" s="21" t="s">
        <v>165</v>
      </c>
      <c r="B33" s="21" t="s">
        <v>164</v>
      </c>
      <c r="C33" s="21" t="s">
        <v>166</v>
      </c>
      <c r="D33" s="24">
        <v>8100</v>
      </c>
      <c r="E33" s="22">
        <v>85.159350000000003</v>
      </c>
      <c r="F33" s="23">
        <v>0.37761379968046899</v>
      </c>
      <c r="G33" s="22"/>
    </row>
    <row r="34" spans="1:9" x14ac:dyDescent="0.2">
      <c r="A34" s="21" t="s">
        <v>168</v>
      </c>
      <c r="B34" s="21" t="s">
        <v>167</v>
      </c>
      <c r="C34" s="21" t="s">
        <v>127</v>
      </c>
      <c r="D34" s="24">
        <v>4600</v>
      </c>
      <c r="E34" s="22">
        <v>83.860299999999995</v>
      </c>
      <c r="F34" s="23">
        <v>0.37185354896842299</v>
      </c>
      <c r="G34" s="22"/>
    </row>
    <row r="35" spans="1:9" x14ac:dyDescent="0.2">
      <c r="A35" s="21" t="s">
        <v>162</v>
      </c>
      <c r="B35" s="21" t="s">
        <v>161</v>
      </c>
      <c r="C35" s="21" t="s">
        <v>163</v>
      </c>
      <c r="D35" s="24">
        <v>15611</v>
      </c>
      <c r="E35" s="22">
        <v>81.996777499999993</v>
      </c>
      <c r="F35" s="23">
        <v>0.36359031290549998</v>
      </c>
      <c r="G35" s="22"/>
    </row>
    <row r="36" spans="1:9" x14ac:dyDescent="0.2">
      <c r="A36" s="21" t="s">
        <v>154</v>
      </c>
      <c r="B36" s="21" t="s">
        <v>153</v>
      </c>
      <c r="C36" s="21" t="s">
        <v>95</v>
      </c>
      <c r="D36" s="24">
        <v>7000</v>
      </c>
      <c r="E36" s="22">
        <v>79.320499999999996</v>
      </c>
      <c r="F36" s="23">
        <v>0.35172315661820702</v>
      </c>
      <c r="G36" s="22"/>
    </row>
    <row r="37" spans="1:9" x14ac:dyDescent="0.2">
      <c r="A37" s="21" t="s">
        <v>149</v>
      </c>
      <c r="B37" s="21" t="s">
        <v>148</v>
      </c>
      <c r="C37" s="21" t="s">
        <v>142</v>
      </c>
      <c r="D37" s="24">
        <v>15500</v>
      </c>
      <c r="E37" s="22">
        <v>77.64725</v>
      </c>
      <c r="F37" s="23">
        <v>0.344303627343789</v>
      </c>
      <c r="G37" s="22"/>
    </row>
    <row r="38" spans="1:9" x14ac:dyDescent="0.2">
      <c r="A38" s="21" t="s">
        <v>170</v>
      </c>
      <c r="B38" s="21" t="s">
        <v>169</v>
      </c>
      <c r="C38" s="21" t="s">
        <v>171</v>
      </c>
      <c r="D38" s="24">
        <v>10000</v>
      </c>
      <c r="E38" s="22">
        <v>74.614999999999995</v>
      </c>
      <c r="F38" s="23">
        <v>0.33085801691955402</v>
      </c>
      <c r="G38" s="22"/>
    </row>
    <row r="39" spans="1:9" x14ac:dyDescent="0.2">
      <c r="A39" s="21" t="s">
        <v>175</v>
      </c>
      <c r="B39" s="21" t="s">
        <v>174</v>
      </c>
      <c r="C39" s="21" t="s">
        <v>176</v>
      </c>
      <c r="D39" s="24">
        <v>21500</v>
      </c>
      <c r="E39" s="22">
        <v>73.196749999999994</v>
      </c>
      <c r="F39" s="23">
        <v>0.32456920927368998</v>
      </c>
      <c r="G39" s="22"/>
    </row>
    <row r="40" spans="1:9" x14ac:dyDescent="0.2">
      <c r="A40" s="21" t="s">
        <v>173</v>
      </c>
      <c r="B40" s="21" t="s">
        <v>172</v>
      </c>
      <c r="C40" s="21" t="s">
        <v>108</v>
      </c>
      <c r="D40" s="24">
        <v>8000</v>
      </c>
      <c r="E40" s="22">
        <v>68.760000000000005</v>
      </c>
      <c r="F40" s="23">
        <v>0.30489576148748299</v>
      </c>
      <c r="G40" s="22"/>
    </row>
    <row r="41" spans="1:9" x14ac:dyDescent="0.2">
      <c r="A41" s="21" t="s">
        <v>180</v>
      </c>
      <c r="B41" s="21" t="s">
        <v>179</v>
      </c>
      <c r="C41" s="21" t="s">
        <v>181</v>
      </c>
      <c r="D41" s="24">
        <v>4500</v>
      </c>
      <c r="E41" s="22">
        <v>63.245249999999999</v>
      </c>
      <c r="F41" s="23">
        <v>0.28044224344409902</v>
      </c>
      <c r="G41" s="22"/>
    </row>
    <row r="42" spans="1:9" x14ac:dyDescent="0.2">
      <c r="A42" s="21" t="s">
        <v>183</v>
      </c>
      <c r="B42" s="21" t="s">
        <v>182</v>
      </c>
      <c r="C42" s="21" t="s">
        <v>176</v>
      </c>
      <c r="D42" s="24">
        <v>700</v>
      </c>
      <c r="E42" s="22">
        <v>58.955750000000002</v>
      </c>
      <c r="F42" s="23">
        <v>0.26142173197085</v>
      </c>
      <c r="G42" s="22"/>
    </row>
    <row r="43" spans="1:9" x14ac:dyDescent="0.2">
      <c r="A43" s="21" t="s">
        <v>188</v>
      </c>
      <c r="B43" s="21" t="s">
        <v>187</v>
      </c>
      <c r="C43" s="21" t="s">
        <v>189</v>
      </c>
      <c r="D43" s="24">
        <v>2459</v>
      </c>
      <c r="E43" s="22">
        <v>57.693058000000001</v>
      </c>
      <c r="F43" s="23">
        <v>0.25582269999202301</v>
      </c>
      <c r="G43" s="22"/>
    </row>
    <row r="44" spans="1:9" x14ac:dyDescent="0.2">
      <c r="A44" s="21" t="s">
        <v>185</v>
      </c>
      <c r="B44" s="21" t="s">
        <v>184</v>
      </c>
      <c r="C44" s="21" t="s">
        <v>186</v>
      </c>
      <c r="D44" s="24">
        <v>7900</v>
      </c>
      <c r="E44" s="22">
        <v>55.3553</v>
      </c>
      <c r="F44" s="23">
        <v>0.24545660770605099</v>
      </c>
      <c r="G44" s="22"/>
    </row>
    <row r="45" spans="1:9" x14ac:dyDescent="0.2">
      <c r="A45" s="21" t="s">
        <v>193</v>
      </c>
      <c r="B45" s="21" t="s">
        <v>192</v>
      </c>
      <c r="C45" s="21" t="s">
        <v>157</v>
      </c>
      <c r="D45" s="24">
        <v>6600</v>
      </c>
      <c r="E45" s="22">
        <v>55.274999999999999</v>
      </c>
      <c r="F45" s="23">
        <v>0.245100541248118</v>
      </c>
      <c r="G45" s="22"/>
    </row>
    <row r="46" spans="1:9" x14ac:dyDescent="0.2">
      <c r="A46" s="21" t="s">
        <v>191</v>
      </c>
      <c r="B46" s="21" t="s">
        <v>190</v>
      </c>
      <c r="C46" s="21" t="s">
        <v>142</v>
      </c>
      <c r="D46" s="24">
        <v>6600</v>
      </c>
      <c r="E46" s="22">
        <v>52.377600000000001</v>
      </c>
      <c r="F46" s="23">
        <v>0.232252883026277</v>
      </c>
      <c r="G46" s="22"/>
    </row>
    <row r="47" spans="1:9" x14ac:dyDescent="0.2">
      <c r="A47" s="21" t="s">
        <v>195</v>
      </c>
      <c r="B47" s="21" t="s">
        <v>194</v>
      </c>
      <c r="C47" s="21" t="s">
        <v>139</v>
      </c>
      <c r="D47" s="24">
        <v>5000</v>
      </c>
      <c r="E47" s="22">
        <v>36.29</v>
      </c>
      <c r="F47" s="23">
        <v>0.160917207451727</v>
      </c>
      <c r="G47" s="22"/>
    </row>
    <row r="48" spans="1:9" x14ac:dyDescent="0.2">
      <c r="A48" s="20" t="s">
        <v>26</v>
      </c>
      <c r="B48" s="20"/>
      <c r="C48" s="20"/>
      <c r="D48" s="20"/>
      <c r="E48" s="25">
        <f>SUM(E7:E47)</f>
        <v>5422.2701305000001</v>
      </c>
      <c r="F48" s="26">
        <f>SUM(F7:F47)</f>
        <v>24.043443578092347</v>
      </c>
      <c r="G48" s="25"/>
      <c r="H48" s="14"/>
      <c r="I48" s="14"/>
    </row>
    <row r="49" spans="1:9" x14ac:dyDescent="0.2">
      <c r="A49" s="21"/>
      <c r="B49" s="21"/>
      <c r="C49" s="21"/>
      <c r="D49" s="21"/>
      <c r="E49" s="22"/>
      <c r="F49" s="23"/>
      <c r="G49" s="22"/>
    </row>
    <row r="50" spans="1:9" x14ac:dyDescent="0.2">
      <c r="A50" s="20" t="s">
        <v>25</v>
      </c>
      <c r="B50" s="21"/>
      <c r="C50" s="21"/>
      <c r="D50" s="21"/>
      <c r="E50" s="22"/>
      <c r="F50" s="23"/>
      <c r="G50" s="22"/>
    </row>
    <row r="51" spans="1:9" x14ac:dyDescent="0.2">
      <c r="A51" s="20" t="s">
        <v>41</v>
      </c>
      <c r="B51" s="21"/>
      <c r="C51" s="21"/>
      <c r="D51" s="21"/>
      <c r="E51" s="22"/>
      <c r="F51" s="23"/>
      <c r="G51" s="22"/>
    </row>
    <row r="52" spans="1:9" x14ac:dyDescent="0.2">
      <c r="A52" s="21" t="s">
        <v>201</v>
      </c>
      <c r="B52" s="21" t="s">
        <v>200</v>
      </c>
      <c r="C52" s="21" t="s">
        <v>72</v>
      </c>
      <c r="D52" s="24">
        <v>1500</v>
      </c>
      <c r="E52" s="22">
        <v>1508.336877</v>
      </c>
      <c r="F52" s="23">
        <v>6.6882710979139999</v>
      </c>
      <c r="G52" s="22">
        <v>7.7750000000000004</v>
      </c>
    </row>
    <row r="53" spans="1:9" x14ac:dyDescent="0.2">
      <c r="A53" s="21" t="s">
        <v>1114</v>
      </c>
      <c r="B53" s="21" t="s">
        <v>1115</v>
      </c>
      <c r="C53" s="21" t="s">
        <v>1116</v>
      </c>
      <c r="D53" s="24">
        <v>100</v>
      </c>
      <c r="E53" s="22">
        <v>1085.5978766999999</v>
      </c>
      <c r="F53" s="23">
        <v>4.8137607807684901</v>
      </c>
      <c r="G53" s="22">
        <v>8.3348999999999993</v>
      </c>
    </row>
    <row r="54" spans="1:9" x14ac:dyDescent="0.2">
      <c r="A54" s="21" t="s">
        <v>1117</v>
      </c>
      <c r="B54" s="21" t="s">
        <v>1118</v>
      </c>
      <c r="C54" s="21" t="s">
        <v>72</v>
      </c>
      <c r="D54" s="24">
        <v>1000</v>
      </c>
      <c r="E54" s="22">
        <v>1054.5568218999999</v>
      </c>
      <c r="F54" s="23">
        <v>4.6761184590607998</v>
      </c>
      <c r="G54" s="22">
        <v>8.5350000000000001</v>
      </c>
    </row>
    <row r="55" spans="1:9" x14ac:dyDescent="0.2">
      <c r="A55" s="21" t="s">
        <v>197</v>
      </c>
      <c r="B55" s="21" t="s">
        <v>196</v>
      </c>
      <c r="C55" s="21" t="s">
        <v>72</v>
      </c>
      <c r="D55" s="24">
        <v>100</v>
      </c>
      <c r="E55" s="22">
        <v>1038.3073879999999</v>
      </c>
      <c r="F55" s="23">
        <v>4.6040651792079599</v>
      </c>
      <c r="G55" s="22">
        <v>7.9356</v>
      </c>
    </row>
    <row r="56" spans="1:9" x14ac:dyDescent="0.2">
      <c r="A56" s="21" t="s">
        <v>1054</v>
      </c>
      <c r="B56" s="21" t="s">
        <v>1055</v>
      </c>
      <c r="C56" s="21" t="s">
        <v>72</v>
      </c>
      <c r="D56" s="24">
        <v>50</v>
      </c>
      <c r="E56" s="22">
        <v>534.0149126</v>
      </c>
      <c r="F56" s="23">
        <v>2.3679302417517301</v>
      </c>
      <c r="G56" s="22">
        <v>7.7949999999999999</v>
      </c>
    </row>
    <row r="57" spans="1:9" x14ac:dyDescent="0.2">
      <c r="A57" s="21" t="s">
        <v>1119</v>
      </c>
      <c r="B57" s="21" t="s">
        <v>1120</v>
      </c>
      <c r="C57" s="21" t="s">
        <v>1121</v>
      </c>
      <c r="D57" s="24">
        <v>500</v>
      </c>
      <c r="E57" s="22">
        <v>526.59332789999996</v>
      </c>
      <c r="F57" s="23">
        <v>2.3350214325814198</v>
      </c>
      <c r="G57" s="22">
        <v>8.35</v>
      </c>
    </row>
    <row r="58" spans="1:9" x14ac:dyDescent="0.2">
      <c r="A58" s="21" t="s">
        <v>199</v>
      </c>
      <c r="B58" s="21" t="s">
        <v>198</v>
      </c>
      <c r="C58" s="21" t="s">
        <v>72</v>
      </c>
      <c r="D58" s="24">
        <v>500</v>
      </c>
      <c r="E58" s="22">
        <v>517.43704100000002</v>
      </c>
      <c r="F58" s="23">
        <v>2.2944206026399798</v>
      </c>
      <c r="G58" s="22">
        <v>8.1287000000000003</v>
      </c>
    </row>
    <row r="59" spans="1:9" x14ac:dyDescent="0.2">
      <c r="A59" s="20" t="s">
        <v>26</v>
      </c>
      <c r="B59" s="20"/>
      <c r="C59" s="20"/>
      <c r="D59" s="20"/>
      <c r="E59" s="25">
        <f>SUM(E51:E58)</f>
        <v>6264.8442451000001</v>
      </c>
      <c r="F59" s="26">
        <f>SUM(F51:F58)</f>
        <v>27.779587793924382</v>
      </c>
      <c r="G59" s="25"/>
      <c r="H59" s="14"/>
      <c r="I59" s="14"/>
    </row>
    <row r="60" spans="1:9" x14ac:dyDescent="0.2">
      <c r="A60" s="21"/>
      <c r="B60" s="21"/>
      <c r="C60" s="21"/>
      <c r="D60" s="21"/>
      <c r="E60" s="22"/>
      <c r="F60" s="23"/>
      <c r="G60" s="22"/>
    </row>
    <row r="61" spans="1:9" x14ac:dyDescent="0.2">
      <c r="A61" s="20" t="s">
        <v>43</v>
      </c>
      <c r="B61" s="21"/>
      <c r="C61" s="21"/>
      <c r="D61" s="21"/>
      <c r="E61" s="22"/>
      <c r="F61" s="23"/>
      <c r="G61" s="22"/>
    </row>
    <row r="62" spans="1:9" x14ac:dyDescent="0.2">
      <c r="A62" s="20" t="s">
        <v>44</v>
      </c>
      <c r="B62" s="21"/>
      <c r="C62" s="21"/>
      <c r="D62" s="21"/>
      <c r="E62" s="22"/>
      <c r="F62" s="23"/>
      <c r="G62" s="22"/>
    </row>
    <row r="63" spans="1:9" x14ac:dyDescent="0.2">
      <c r="A63" s="21" t="s">
        <v>47</v>
      </c>
      <c r="B63" s="21" t="s">
        <v>46</v>
      </c>
      <c r="C63" s="21" t="s">
        <v>45</v>
      </c>
      <c r="D63" s="24">
        <v>300</v>
      </c>
      <c r="E63" s="22">
        <v>1460.8275000000001</v>
      </c>
      <c r="F63" s="23">
        <v>6.4776049013140797</v>
      </c>
      <c r="G63" s="22">
        <v>7.2500999999999998</v>
      </c>
    </row>
    <row r="64" spans="1:9" x14ac:dyDescent="0.2">
      <c r="A64" s="21" t="s">
        <v>203</v>
      </c>
      <c r="B64" s="21" t="s">
        <v>202</v>
      </c>
      <c r="C64" s="21" t="s">
        <v>48</v>
      </c>
      <c r="D64" s="24">
        <v>200</v>
      </c>
      <c r="E64" s="22">
        <v>973.58699999999999</v>
      </c>
      <c r="F64" s="23">
        <v>4.3170818752081699</v>
      </c>
      <c r="G64" s="22">
        <v>7.3898999999999999</v>
      </c>
    </row>
    <row r="65" spans="1:9" x14ac:dyDescent="0.2">
      <c r="A65" s="21" t="s">
        <v>956</v>
      </c>
      <c r="B65" s="21" t="s">
        <v>957</v>
      </c>
      <c r="C65" s="21" t="s">
        <v>53</v>
      </c>
      <c r="D65" s="24">
        <v>200</v>
      </c>
      <c r="E65" s="22">
        <v>973.37699999999995</v>
      </c>
      <c r="F65" s="23">
        <v>4.31615069269054</v>
      </c>
      <c r="G65" s="22">
        <v>7.4500999999999999</v>
      </c>
    </row>
    <row r="66" spans="1:9" x14ac:dyDescent="0.2">
      <c r="A66" s="21" t="s">
        <v>67</v>
      </c>
      <c r="B66" s="21" t="s">
        <v>66</v>
      </c>
      <c r="C66" s="21" t="s">
        <v>48</v>
      </c>
      <c r="D66" s="24">
        <v>100</v>
      </c>
      <c r="E66" s="22">
        <v>488.23700000000002</v>
      </c>
      <c r="F66" s="23">
        <v>2.1649417088621901</v>
      </c>
      <c r="G66" s="22">
        <v>7.3898000000000001</v>
      </c>
    </row>
    <row r="67" spans="1:9" x14ac:dyDescent="0.2">
      <c r="A67" s="20" t="s">
        <v>26</v>
      </c>
      <c r="B67" s="20"/>
      <c r="C67" s="20"/>
      <c r="D67" s="20"/>
      <c r="E67" s="25">
        <f>SUM(E62:E66)</f>
        <v>3896.0284999999999</v>
      </c>
      <c r="F67" s="26">
        <f>SUM(F62:F66)</f>
        <v>17.275779178074981</v>
      </c>
      <c r="G67" s="25"/>
      <c r="H67" s="14"/>
      <c r="I67" s="14"/>
    </row>
    <row r="68" spans="1:9" x14ac:dyDescent="0.2">
      <c r="A68" s="21"/>
      <c r="B68" s="21"/>
      <c r="C68" s="21"/>
      <c r="D68" s="21"/>
      <c r="E68" s="22"/>
      <c r="F68" s="23"/>
      <c r="G68" s="22"/>
    </row>
    <row r="69" spans="1:9" x14ac:dyDescent="0.2">
      <c r="A69" s="20" t="s">
        <v>55</v>
      </c>
      <c r="B69" s="21"/>
      <c r="C69" s="21"/>
      <c r="D69" s="21"/>
      <c r="E69" s="22"/>
      <c r="F69" s="23"/>
      <c r="G69" s="22"/>
    </row>
    <row r="70" spans="1:9" x14ac:dyDescent="0.2">
      <c r="A70" s="21" t="s">
        <v>57</v>
      </c>
      <c r="B70" s="21" t="s">
        <v>56</v>
      </c>
      <c r="C70" s="21" t="s">
        <v>48</v>
      </c>
      <c r="D70" s="24">
        <v>200</v>
      </c>
      <c r="E70" s="22">
        <v>971.17600000000004</v>
      </c>
      <c r="F70" s="23">
        <v>4.3063910130652703</v>
      </c>
      <c r="G70" s="22">
        <v>7.85</v>
      </c>
    </row>
    <row r="71" spans="1:9" x14ac:dyDescent="0.2">
      <c r="A71" s="20" t="s">
        <v>26</v>
      </c>
      <c r="B71" s="20"/>
      <c r="C71" s="20"/>
      <c r="D71" s="20"/>
      <c r="E71" s="25">
        <f>SUM(E69:E70)</f>
        <v>971.17600000000004</v>
      </c>
      <c r="F71" s="26">
        <f>SUM(F69:F70)</f>
        <v>4.3063910130652703</v>
      </c>
      <c r="G71" s="25"/>
      <c r="H71" s="14"/>
      <c r="I71" s="14"/>
    </row>
    <row r="72" spans="1:9" x14ac:dyDescent="0.2">
      <c r="A72" s="21"/>
      <c r="B72" s="21"/>
      <c r="C72" s="21"/>
      <c r="D72" s="21"/>
      <c r="E72" s="22"/>
      <c r="F72" s="23"/>
      <c r="G72" s="22"/>
    </row>
    <row r="73" spans="1:9" x14ac:dyDescent="0.2">
      <c r="A73" s="20" t="s">
        <v>64</v>
      </c>
      <c r="B73" s="21"/>
      <c r="C73" s="21"/>
      <c r="D73" s="21"/>
      <c r="E73" s="22"/>
      <c r="F73" s="23"/>
      <c r="G73" s="22"/>
    </row>
    <row r="74" spans="1:9" x14ac:dyDescent="0.2">
      <c r="A74" s="21" t="s">
        <v>75</v>
      </c>
      <c r="B74" s="21" t="s">
        <v>74</v>
      </c>
      <c r="C74" s="21" t="s">
        <v>65</v>
      </c>
      <c r="D74" s="24">
        <v>3000000</v>
      </c>
      <c r="E74" s="22">
        <v>2950.6343333</v>
      </c>
      <c r="F74" s="23">
        <v>13.083710033778599</v>
      </c>
      <c r="G74" s="22">
        <v>7.4747963350125</v>
      </c>
    </row>
    <row r="75" spans="1:9" x14ac:dyDescent="0.2">
      <c r="A75" s="21" t="s">
        <v>210</v>
      </c>
      <c r="B75" s="21" t="s">
        <v>832</v>
      </c>
      <c r="C75" s="21" t="s">
        <v>65</v>
      </c>
      <c r="D75" s="24">
        <v>1500000</v>
      </c>
      <c r="E75" s="22">
        <v>1489.979</v>
      </c>
      <c r="F75" s="23">
        <v>6.6068685544700196</v>
      </c>
      <c r="G75" s="22">
        <v>7.4825840322000001</v>
      </c>
    </row>
    <row r="76" spans="1:9" x14ac:dyDescent="0.2">
      <c r="A76" s="21" t="s">
        <v>209</v>
      </c>
      <c r="B76" s="21" t="s">
        <v>208</v>
      </c>
      <c r="C76" s="21" t="s">
        <v>65</v>
      </c>
      <c r="D76" s="24">
        <v>500000</v>
      </c>
      <c r="E76" s="22">
        <v>492.1802778</v>
      </c>
      <c r="F76" s="23">
        <v>2.18242700100279</v>
      </c>
      <c r="G76" s="22">
        <v>7.46048077805</v>
      </c>
    </row>
    <row r="77" spans="1:9" x14ac:dyDescent="0.2">
      <c r="A77" s="21" t="s">
        <v>207</v>
      </c>
      <c r="B77" s="21" t="s">
        <v>206</v>
      </c>
      <c r="C77" s="21" t="s">
        <v>65</v>
      </c>
      <c r="D77" s="24">
        <v>500000</v>
      </c>
      <c r="E77" s="22">
        <v>482.68569439999999</v>
      </c>
      <c r="F77" s="23">
        <v>2.1403260958871799</v>
      </c>
      <c r="G77" s="22">
        <v>7.4686881120499802</v>
      </c>
    </row>
    <row r="78" spans="1:9" x14ac:dyDescent="0.2">
      <c r="A78" s="20" t="s">
        <v>26</v>
      </c>
      <c r="B78" s="20"/>
      <c r="C78" s="20"/>
      <c r="D78" s="20"/>
      <c r="E78" s="25">
        <f>SUM(E74:E77)</f>
        <v>5415.4793055</v>
      </c>
      <c r="F78" s="26">
        <f>SUM(F74:F77)</f>
        <v>24.013331685138589</v>
      </c>
      <c r="G78" s="25"/>
      <c r="H78" s="14"/>
      <c r="I78" s="14"/>
    </row>
    <row r="79" spans="1:9" x14ac:dyDescent="0.2">
      <c r="A79" s="21"/>
      <c r="B79" s="21"/>
      <c r="C79" s="21"/>
      <c r="D79" s="21"/>
      <c r="E79" s="22"/>
      <c r="F79" s="23"/>
      <c r="G79" s="22"/>
    </row>
    <row r="80" spans="1:9" x14ac:dyDescent="0.2">
      <c r="A80" s="20" t="s">
        <v>910</v>
      </c>
      <c r="B80" s="21"/>
      <c r="C80" s="21"/>
      <c r="D80" s="21"/>
      <c r="E80" s="22"/>
      <c r="F80" s="23"/>
      <c r="G80" s="22"/>
    </row>
    <row r="81" spans="1:9" x14ac:dyDescent="0.2">
      <c r="A81" s="21" t="s">
        <v>911</v>
      </c>
      <c r="B81" s="21" t="s">
        <v>912</v>
      </c>
      <c r="C81" s="21" t="s">
        <v>913</v>
      </c>
      <c r="D81" s="24">
        <v>636.86800000000005</v>
      </c>
      <c r="E81" s="22">
        <v>63.719727300000002</v>
      </c>
      <c r="F81" s="23">
        <v>0.28254617185730402</v>
      </c>
      <c r="G81" s="22">
        <v>7.1099999999999994</v>
      </c>
    </row>
    <row r="82" spans="1:9" x14ac:dyDescent="0.2">
      <c r="A82" s="20" t="s">
        <v>26</v>
      </c>
      <c r="B82" s="20"/>
      <c r="C82" s="20"/>
      <c r="D82" s="20"/>
      <c r="E82" s="25">
        <f>SUM(E81:E81)</f>
        <v>63.719727300000002</v>
      </c>
      <c r="F82" s="26">
        <f>SUM(F81:F81)</f>
        <v>0.28254617185730402</v>
      </c>
      <c r="G82" s="25"/>
      <c r="H82" s="14"/>
      <c r="I82" s="14"/>
    </row>
    <row r="83" spans="1:9" x14ac:dyDescent="0.2">
      <c r="A83" s="21"/>
      <c r="B83" s="21"/>
      <c r="C83" s="21"/>
      <c r="D83" s="21"/>
      <c r="E83" s="22"/>
      <c r="F83" s="23"/>
      <c r="G83" s="22"/>
    </row>
    <row r="84" spans="1:9" x14ac:dyDescent="0.2">
      <c r="A84" s="20" t="s">
        <v>27</v>
      </c>
      <c r="B84" s="20"/>
      <c r="C84" s="20"/>
      <c r="D84" s="20"/>
      <c r="E84" s="25">
        <f>E48+E59+E67+E71+E78+E82</f>
        <v>22033.517908400001</v>
      </c>
      <c r="F84" s="26">
        <f>F48+F59+F67+F71+F78+F82</f>
        <v>97.70107942015288</v>
      </c>
      <c r="G84" s="25"/>
      <c r="H84" s="14"/>
      <c r="I84" s="14"/>
    </row>
    <row r="85" spans="1:9" x14ac:dyDescent="0.2">
      <c r="A85" s="20"/>
      <c r="B85" s="20"/>
      <c r="C85" s="20"/>
      <c r="D85" s="20"/>
      <c r="E85" s="25"/>
      <c r="F85" s="26"/>
      <c r="G85" s="25"/>
      <c r="H85" s="14"/>
      <c r="I85" s="14"/>
    </row>
    <row r="86" spans="1:9" x14ac:dyDescent="0.2">
      <c r="A86" s="20" t="s">
        <v>29</v>
      </c>
      <c r="B86" s="20"/>
      <c r="C86" s="20"/>
      <c r="D86" s="20"/>
      <c r="E86" s="25">
        <f>E88-(E48+E59+E67+E71+E78+E82)</f>
        <v>518.45187449999867</v>
      </c>
      <c r="F86" s="26">
        <f>F88-(F48+F59+F67+F71+F78+F82)</f>
        <v>2.2989205798471204</v>
      </c>
      <c r="G86" s="25"/>
      <c r="H86" s="14"/>
      <c r="I86" s="14"/>
    </row>
    <row r="87" spans="1:9" x14ac:dyDescent="0.2">
      <c r="A87" s="20"/>
      <c r="B87" s="20"/>
      <c r="C87" s="20"/>
      <c r="D87" s="20"/>
      <c r="E87" s="25"/>
      <c r="F87" s="26"/>
      <c r="G87" s="25"/>
      <c r="H87" s="14"/>
      <c r="I87" s="14"/>
    </row>
    <row r="88" spans="1:9" x14ac:dyDescent="0.2">
      <c r="A88" s="27" t="s">
        <v>28</v>
      </c>
      <c r="B88" s="27"/>
      <c r="C88" s="27"/>
      <c r="D88" s="27"/>
      <c r="E88" s="28">
        <v>22551.9697829</v>
      </c>
      <c r="F88" s="29">
        <v>100</v>
      </c>
      <c r="G88" s="28"/>
      <c r="H88" s="14"/>
      <c r="I88" s="14"/>
    </row>
    <row r="90" spans="1:9" x14ac:dyDescent="0.2">
      <c r="A90" s="14" t="s">
        <v>60</v>
      </c>
    </row>
    <row r="91" spans="1:9" x14ac:dyDescent="0.2">
      <c r="A91" s="14" t="s">
        <v>31</v>
      </c>
    </row>
    <row r="92" spans="1:9" x14ac:dyDescent="0.2">
      <c r="A92" s="14" t="s">
        <v>914</v>
      </c>
    </row>
    <row r="93" spans="1:9" x14ac:dyDescent="0.2">
      <c r="A93" s="14"/>
    </row>
    <row r="94" spans="1:9" x14ac:dyDescent="0.2">
      <c r="A94" s="14" t="s">
        <v>32</v>
      </c>
    </row>
    <row r="95" spans="1:9" x14ac:dyDescent="0.2">
      <c r="A95" s="14" t="s">
        <v>33</v>
      </c>
    </row>
    <row r="96" spans="1:9" x14ac:dyDescent="0.2">
      <c r="A96" s="14" t="s">
        <v>34</v>
      </c>
      <c r="B96" s="14"/>
      <c r="C96" s="30" t="s">
        <v>36</v>
      </c>
      <c r="D96" s="14" t="s">
        <v>35</v>
      </c>
    </row>
    <row r="97" spans="1:4" x14ac:dyDescent="0.2">
      <c r="A97" s="7" t="s">
        <v>70</v>
      </c>
      <c r="C97" s="31">
        <v>71.497</v>
      </c>
      <c r="D97" s="31">
        <v>75.113699999999994</v>
      </c>
    </row>
    <row r="98" spans="1:4" x14ac:dyDescent="0.2">
      <c r="A98" s="7" t="s">
        <v>76</v>
      </c>
      <c r="C98" s="31">
        <v>12.4407</v>
      </c>
      <c r="D98" s="31">
        <v>12.553000000000001</v>
      </c>
    </row>
    <row r="99" spans="1:4" x14ac:dyDescent="0.2">
      <c r="A99" s="7" t="s">
        <v>77</v>
      </c>
      <c r="C99" s="31">
        <v>11.6958</v>
      </c>
      <c r="D99" s="31">
        <v>11.7615</v>
      </c>
    </row>
    <row r="100" spans="1:4" x14ac:dyDescent="0.2">
      <c r="A100" s="7" t="s">
        <v>71</v>
      </c>
      <c r="C100" s="31">
        <v>77.333100000000002</v>
      </c>
      <c r="D100" s="31">
        <v>81.564700000000002</v>
      </c>
    </row>
    <row r="101" spans="1:4" x14ac:dyDescent="0.2">
      <c r="A101" s="7" t="s">
        <v>78</v>
      </c>
      <c r="C101" s="31">
        <v>13.919600000000001</v>
      </c>
      <c r="D101" s="31">
        <v>14.1309</v>
      </c>
    </row>
    <row r="102" spans="1:4" x14ac:dyDescent="0.2">
      <c r="A102" s="7" t="s">
        <v>79</v>
      </c>
      <c r="C102" s="31">
        <v>13.122999999999999</v>
      </c>
      <c r="D102" s="31">
        <v>13.3131</v>
      </c>
    </row>
    <row r="104" spans="1:4" x14ac:dyDescent="0.2">
      <c r="A104" s="14" t="s">
        <v>38</v>
      </c>
    </row>
    <row r="105" spans="1:4" x14ac:dyDescent="0.2">
      <c r="A105" s="92" t="s">
        <v>61</v>
      </c>
      <c r="B105" s="93"/>
      <c r="C105" s="34" t="s">
        <v>62</v>
      </c>
    </row>
    <row r="106" spans="1:4" x14ac:dyDescent="0.2">
      <c r="A106" s="88" t="s">
        <v>76</v>
      </c>
      <c r="B106" s="89"/>
      <c r="C106" s="35">
        <v>0.51</v>
      </c>
    </row>
    <row r="107" spans="1:4" x14ac:dyDescent="0.2">
      <c r="A107" s="88" t="s">
        <v>77</v>
      </c>
      <c r="B107" s="89"/>
      <c r="C107" s="35">
        <v>0.52</v>
      </c>
    </row>
    <row r="108" spans="1:4" x14ac:dyDescent="0.2">
      <c r="A108" s="88" t="s">
        <v>78</v>
      </c>
      <c r="B108" s="89"/>
      <c r="C108" s="35">
        <v>0.54</v>
      </c>
    </row>
    <row r="109" spans="1:4" x14ac:dyDescent="0.2">
      <c r="A109" s="88" t="s">
        <v>79</v>
      </c>
      <c r="B109" s="89"/>
      <c r="C109" s="35">
        <v>0.52</v>
      </c>
    </row>
    <row r="110" spans="1:4" x14ac:dyDescent="0.2">
      <c r="A110" s="7" t="s">
        <v>63</v>
      </c>
    </row>
    <row r="111" spans="1:4" x14ac:dyDescent="0.2">
      <c r="A111" s="7" t="s">
        <v>37</v>
      </c>
    </row>
    <row r="113" spans="1:5" x14ac:dyDescent="0.2">
      <c r="A113" s="14" t="s">
        <v>931</v>
      </c>
      <c r="D113" s="32">
        <v>2.0527734702444804</v>
      </c>
      <c r="E113" s="10" t="s">
        <v>40</v>
      </c>
    </row>
    <row r="115" spans="1:5" x14ac:dyDescent="0.2">
      <c r="A115" s="14" t="s">
        <v>1201</v>
      </c>
      <c r="D115" s="30" t="s">
        <v>39</v>
      </c>
    </row>
    <row r="117" spans="1:5" x14ac:dyDescent="0.2">
      <c r="A117" s="14" t="s">
        <v>1122</v>
      </c>
    </row>
    <row r="119" spans="1:5" x14ac:dyDescent="0.2">
      <c r="A119" s="81" t="s">
        <v>1210</v>
      </c>
      <c r="B119" s="54"/>
      <c r="C119" s="54"/>
      <c r="D119" s="30"/>
    </row>
    <row r="120" spans="1:5" x14ac:dyDescent="0.2">
      <c r="A120" s="54"/>
      <c r="B120" s="54"/>
      <c r="C120" s="54"/>
      <c r="D120" s="30"/>
    </row>
    <row r="121" spans="1:5" x14ac:dyDescent="0.2">
      <c r="A121" s="82" t="s">
        <v>1207</v>
      </c>
      <c r="B121" s="82" t="s">
        <v>1208</v>
      </c>
      <c r="C121" s="82" t="s">
        <v>1209</v>
      </c>
      <c r="D121" s="83" t="s">
        <v>3</v>
      </c>
    </row>
    <row r="122" spans="1:5" x14ac:dyDescent="0.2">
      <c r="A122" s="84" t="s">
        <v>149</v>
      </c>
      <c r="B122" s="85">
        <v>356</v>
      </c>
      <c r="C122" s="86">
        <v>1.7833819999999998</v>
      </c>
      <c r="D122" s="87">
        <f>C122/E88</f>
        <v>7.9078768602831612E-5</v>
      </c>
    </row>
    <row r="124" spans="1:5" x14ac:dyDescent="0.2">
      <c r="A124" s="14" t="s">
        <v>1213</v>
      </c>
    </row>
    <row r="125" spans="1:5" x14ac:dyDescent="0.2">
      <c r="A125" s="51"/>
    </row>
    <row r="126" spans="1:5" x14ac:dyDescent="0.2">
      <c r="A126" s="51" t="s">
        <v>805</v>
      </c>
    </row>
    <row r="127" spans="1:5" x14ac:dyDescent="0.2">
      <c r="A127" s="52"/>
    </row>
    <row r="128" spans="1:5"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1" t="s">
        <v>1123</v>
      </c>
    </row>
    <row r="140" spans="1:1" x14ac:dyDescent="0.2">
      <c r="A140" s="53"/>
    </row>
    <row r="141" spans="1:1" x14ac:dyDescent="0.2">
      <c r="A141" s="51" t="s">
        <v>806</v>
      </c>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3"/>
    </row>
    <row r="153" spans="1:1" x14ac:dyDescent="0.2">
      <c r="A153" s="53"/>
    </row>
    <row r="154" spans="1:1" x14ac:dyDescent="0.2">
      <c r="A154" s="53"/>
    </row>
    <row r="155" spans="1:1" x14ac:dyDescent="0.2">
      <c r="A155" s="53"/>
    </row>
    <row r="156" spans="1:1" x14ac:dyDescent="0.2">
      <c r="A156" s="52"/>
    </row>
  </sheetData>
  <mergeCells count="6">
    <mergeCell ref="A109:B109"/>
    <mergeCell ref="A1:G1"/>
    <mergeCell ref="A105:B105"/>
    <mergeCell ref="A106:B106"/>
    <mergeCell ref="A107:B107"/>
    <mergeCell ref="A108:B108"/>
  </mergeCells>
  <conditionalFormatting sqref="F2:F3">
    <cfRule type="cellIs" dxfId="60" priority="2" stopIfTrue="1" operator="between">
      <formula>0.009</formula>
      <formula>-0.009</formula>
    </cfRule>
  </conditionalFormatting>
  <conditionalFormatting sqref="F5:F65540">
    <cfRule type="cellIs" dxfId="59" priority="1" stopIfTrue="1" operator="between">
      <formula>0.009</formula>
      <formula>-0.009</formula>
    </cfRule>
  </conditionalFormatting>
  <hyperlinks>
    <hyperlink ref="A125"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2023-11-08T12:12:46Z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2023-11-08T07:01:14Z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c3bf5053-f27f-4e1b-a7e7-fa1b21d67fe2</vt:lpwstr>
  </property>
  <property fmtid="{D5CDD505-2E9C-101B-9397-08002B2CF9AE}" pid="10" name="MSIP_Label_3486a02c-2dfb-4efe-823f-aa2d1f0e6ab7_ContentBits">
    <vt:lpwstr>2</vt:lpwstr>
  </property>
  <property fmtid="{D5CDD505-2E9C-101B-9397-08002B2CF9AE}" pid="11" name="Classification">
    <vt:lpwstr>PUBLIC</vt:lpwstr>
  </property>
</Properties>
</file>