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filterPrivacy="1" defaultThemeVersion="124226"/>
  <xr:revisionPtr revIDLastSave="0" documentId="13_ncr:1_{5F55790E-50CD-4B5C-972F-E0A2F93934A3}" xr6:coauthVersionLast="47" xr6:coauthVersionMax="47" xr10:uidLastSave="{00000000-0000-0000-0000-000000000000}"/>
  <bookViews>
    <workbookView xWindow="-120" yWindow="-120" windowWidth="29040" windowHeight="15720" xr2:uid="{00000000-000D-0000-FFFF-FFFF00000000}"/>
  </bookViews>
  <sheets>
    <sheet name="FILF" sheetId="32" r:id="rId1"/>
    <sheet name="FIONF" sheetId="33" r:id="rId2"/>
    <sheet name="FIMMF" sheetId="34" r:id="rId3"/>
    <sheet name="FIFRF" sheetId="35" r:id="rId4"/>
    <sheet name="FICDF" sheetId="36" r:id="rId5"/>
    <sheet name="FBPF" sheetId="37" r:id="rId6"/>
    <sheet name="FIGSF" sheetId="38" r:id="rId7"/>
    <sheet name="FIPP" sheetId="39" r:id="rId8"/>
    <sheet name="FIDHY" sheetId="40" r:id="rId9"/>
    <sheet name="FIESF" sheetId="11" r:id="rId10"/>
    <sheet name="FIEHF" sheetId="12" r:id="rId11"/>
    <sheet name="FIBAF" sheetId="13" r:id="rId12"/>
    <sheet name="TIVF" sheetId="14" r:id="rId13"/>
    <sheet name="TIEIF" sheetId="15" r:id="rId14"/>
    <sheet name="FITF" sheetId="16" r:id="rId15"/>
    <sheet name="FISCF" sheetId="17" r:id="rId16"/>
    <sheet name="FIPF" sheetId="18" r:id="rId17"/>
    <sheet name="FIOF" sheetId="19" r:id="rId18"/>
    <sheet name="FIFEF" sheetId="20" r:id="rId19"/>
    <sheet name="FIEF" sheetId="21" r:id="rId20"/>
    <sheet name="FIEAF" sheetId="22" r:id="rId21"/>
    <sheet name="FIBF" sheetId="23" r:id="rId22"/>
    <sheet name="FBIF" sheetId="24" r:id="rId23"/>
    <sheet name="FAEF" sheetId="25" r:id="rId24"/>
    <sheet name="FIIF-NSE" sheetId="26" r:id="rId25"/>
    <sheet name="FITX" sheetId="27" r:id="rId26"/>
    <sheet name="FIUS" sheetId="28" r:id="rId27"/>
    <sheet name="FEGF" sheetId="29" r:id="rId28"/>
    <sheet name="FIMAS" sheetId="30" r:id="rId29"/>
    <sheet name="FF" sheetId="31" r:id="rId30"/>
    <sheet name="FILDF" sheetId="42" r:id="rId31"/>
    <sheet name="FISTIP" sheetId="43" r:id="rId32"/>
    <sheet name="FIUBF" sheetId="44" r:id="rId33"/>
    <sheet name="FIIOF" sheetId="45" r:id="rId34"/>
    <sheet name="FICRF" sheetId="46" r:id="rId35"/>
    <sheet name="FIDA" sheetId="41" r:id="rId3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0" i="46" l="1"/>
  <c r="F52" i="46" s="1"/>
  <c r="E50" i="46"/>
  <c r="E52" i="46" s="1"/>
  <c r="E7" i="45"/>
  <c r="F5" i="45"/>
  <c r="E5" i="45"/>
  <c r="F89" i="43"/>
  <c r="F91" i="43" s="1"/>
  <c r="E89" i="43"/>
  <c r="E91" i="43" s="1"/>
  <c r="F79" i="40"/>
  <c r="E79" i="40"/>
  <c r="F75" i="40"/>
  <c r="E75" i="40"/>
  <c r="F68" i="40"/>
  <c r="E68" i="40"/>
  <c r="F53" i="40"/>
  <c r="E53" i="40"/>
  <c r="F74" i="39"/>
  <c r="E74" i="39"/>
  <c r="F67" i="39"/>
  <c r="E67" i="39"/>
  <c r="F53" i="39"/>
  <c r="E53" i="39"/>
  <c r="F16" i="38"/>
  <c r="E16" i="38"/>
  <c r="F9" i="38"/>
  <c r="F18" i="38" s="1"/>
  <c r="E9" i="38"/>
  <c r="E18" i="38" s="1"/>
  <c r="F45" i="37"/>
  <c r="E45" i="37"/>
  <c r="F41" i="37"/>
  <c r="E41" i="37"/>
  <c r="F36" i="37"/>
  <c r="E36" i="37"/>
  <c r="F31" i="37"/>
  <c r="F49" i="37" s="1"/>
  <c r="E31" i="37"/>
  <c r="E49" i="37" s="1"/>
  <c r="F40" i="36"/>
  <c r="E40" i="36"/>
  <c r="F36" i="36"/>
  <c r="E36" i="36"/>
  <c r="F30" i="36"/>
  <c r="E30" i="36"/>
  <c r="E44" i="36" s="1"/>
  <c r="F22" i="35"/>
  <c r="E22" i="35"/>
  <c r="F18" i="35"/>
  <c r="E18" i="35"/>
  <c r="F10" i="35"/>
  <c r="E10" i="35"/>
  <c r="F45" i="34"/>
  <c r="E45" i="34"/>
  <c r="F41" i="34"/>
  <c r="E41" i="34"/>
  <c r="F35" i="34"/>
  <c r="E35" i="34"/>
  <c r="F23" i="34"/>
  <c r="E23" i="34"/>
  <c r="E11" i="33"/>
  <c r="F9" i="33"/>
  <c r="F13" i="33" s="1"/>
  <c r="E9" i="33"/>
  <c r="E13" i="33" s="1"/>
  <c r="F51" i="32"/>
  <c r="E51" i="32"/>
  <c r="F47" i="32"/>
  <c r="E47" i="32"/>
  <c r="F37" i="32"/>
  <c r="E37" i="32"/>
  <c r="E53" i="32" s="1"/>
  <c r="F22" i="32"/>
  <c r="E22" i="32"/>
  <c r="F12" i="32"/>
  <c r="E12" i="32"/>
  <c r="F11" i="33" l="1"/>
  <c r="F44" i="36"/>
  <c r="F83" i="40"/>
  <c r="F53" i="32"/>
  <c r="E83" i="40"/>
  <c r="E55" i="32"/>
  <c r="E24" i="35"/>
  <c r="E78" i="39"/>
  <c r="F55" i="32"/>
  <c r="F24" i="35"/>
  <c r="F78" i="39"/>
  <c r="E49" i="34"/>
  <c r="E26" i="35"/>
  <c r="F49" i="34"/>
  <c r="F26" i="35"/>
  <c r="E47" i="34"/>
  <c r="E20" i="38"/>
  <c r="F47" i="34"/>
  <c r="F20" i="38"/>
  <c r="E42" i="36"/>
  <c r="E47" i="37"/>
  <c r="E76" i="39"/>
  <c r="E81" i="40"/>
  <c r="F42" i="36"/>
  <c r="F47" i="37"/>
  <c r="F76" i="39"/>
  <c r="F81" i="40"/>
  <c r="C96" i="19" l="1"/>
  <c r="D96" i="19" s="1"/>
  <c r="F12" i="31"/>
  <c r="F16" i="31" s="1"/>
  <c r="E12" i="31"/>
  <c r="E16" i="31" s="1"/>
  <c r="F13" i="30"/>
  <c r="F17" i="30" s="1"/>
  <c r="E13" i="30"/>
  <c r="E15" i="30" s="1"/>
  <c r="F7" i="29"/>
  <c r="F9" i="29" s="1"/>
  <c r="E7" i="29"/>
  <c r="E11" i="29" s="1"/>
  <c r="F7" i="28"/>
  <c r="F11" i="28" s="1"/>
  <c r="E7" i="28"/>
  <c r="E9" i="28" s="1"/>
  <c r="F62" i="27"/>
  <c r="F66" i="27"/>
  <c r="E62" i="27"/>
  <c r="F57" i="27"/>
  <c r="E57" i="27"/>
  <c r="E64" i="27" s="1"/>
  <c r="F57" i="26"/>
  <c r="F61" i="26"/>
  <c r="E57" i="26"/>
  <c r="E61" i="26" s="1"/>
  <c r="F57" i="25"/>
  <c r="E57" i="25"/>
  <c r="E61" i="25" s="1"/>
  <c r="F26" i="25"/>
  <c r="E26" i="25"/>
  <c r="F48" i="24"/>
  <c r="F52" i="24" s="1"/>
  <c r="E48" i="24"/>
  <c r="E50" i="24" s="1"/>
  <c r="F51" i="23"/>
  <c r="F53" i="23" s="1"/>
  <c r="E51" i="23"/>
  <c r="F47" i="23"/>
  <c r="E47" i="23"/>
  <c r="E55" i="23" s="1"/>
  <c r="F53" i="22"/>
  <c r="F55" i="22" s="1"/>
  <c r="E53" i="22"/>
  <c r="E55" i="22" s="1"/>
  <c r="F72" i="21"/>
  <c r="F68" i="21"/>
  <c r="E68" i="21"/>
  <c r="H63" i="21"/>
  <c r="G63" i="21"/>
  <c r="F63" i="21"/>
  <c r="F70" i="21" s="1"/>
  <c r="E63" i="21"/>
  <c r="H58" i="21"/>
  <c r="G58" i="21"/>
  <c r="F58" i="21"/>
  <c r="E58" i="21"/>
  <c r="F41" i="20"/>
  <c r="E41" i="20"/>
  <c r="F36" i="20"/>
  <c r="F43" i="20" s="1"/>
  <c r="E36" i="20"/>
  <c r="E45" i="20" s="1"/>
  <c r="F68" i="19"/>
  <c r="F72" i="19"/>
  <c r="E68" i="19"/>
  <c r="F64" i="19"/>
  <c r="E64" i="19"/>
  <c r="F59" i="19"/>
  <c r="E59" i="19"/>
  <c r="E70" i="19" s="1"/>
  <c r="E72" i="19"/>
  <c r="F86" i="18"/>
  <c r="H82" i="18"/>
  <c r="G82" i="18"/>
  <c r="F82" i="18"/>
  <c r="E82" i="18"/>
  <c r="H78" i="18"/>
  <c r="D109" i="18" s="1"/>
  <c r="G78" i="18"/>
  <c r="F78" i="18"/>
  <c r="E78" i="18"/>
  <c r="E84" i="18" s="1"/>
  <c r="F98" i="17"/>
  <c r="E98" i="17"/>
  <c r="F93" i="17"/>
  <c r="F102" i="17" s="1"/>
  <c r="E93" i="17"/>
  <c r="E102" i="17" s="1"/>
  <c r="F55" i="16"/>
  <c r="F59" i="16" s="1"/>
  <c r="E55" i="16"/>
  <c r="F51" i="16"/>
  <c r="E51" i="16"/>
  <c r="F38" i="16"/>
  <c r="E38" i="16"/>
  <c r="E57" i="16" s="1"/>
  <c r="F62" i="15"/>
  <c r="E62" i="15"/>
  <c r="F58" i="15"/>
  <c r="E58" i="15"/>
  <c r="F42" i="15"/>
  <c r="E42" i="15"/>
  <c r="F37" i="15"/>
  <c r="E37" i="15"/>
  <c r="F57" i="14"/>
  <c r="E57" i="14"/>
  <c r="E59" i="14" s="1"/>
  <c r="F53" i="14"/>
  <c r="E53" i="14"/>
  <c r="F78" i="13"/>
  <c r="F74" i="13"/>
  <c r="E74" i="13"/>
  <c r="F68" i="13"/>
  <c r="E68" i="13"/>
  <c r="E76" i="13" s="1"/>
  <c r="H58" i="13"/>
  <c r="G58" i="13"/>
  <c r="H54" i="13"/>
  <c r="G54" i="13"/>
  <c r="F54" i="13"/>
  <c r="E54" i="13"/>
  <c r="E80" i="13" s="1"/>
  <c r="F84" i="12"/>
  <c r="E84" i="12"/>
  <c r="E86" i="12" s="1"/>
  <c r="F78" i="12"/>
  <c r="E78" i="12"/>
  <c r="F59" i="12"/>
  <c r="E59" i="12"/>
  <c r="F54" i="12"/>
  <c r="E54" i="12"/>
  <c r="F88" i="11"/>
  <c r="F84" i="11"/>
  <c r="E84" i="11"/>
  <c r="F78" i="11"/>
  <c r="E78" i="11"/>
  <c r="F73" i="11"/>
  <c r="E73" i="11"/>
  <c r="H65" i="11"/>
  <c r="D119" i="11" s="1"/>
  <c r="G65" i="11"/>
  <c r="F65" i="11"/>
  <c r="E65" i="11"/>
  <c r="F76" i="13"/>
  <c r="F14" i="31"/>
  <c r="E11" i="28"/>
  <c r="F9" i="28"/>
  <c r="E59" i="26"/>
  <c r="F59" i="26"/>
  <c r="F70" i="19"/>
  <c r="E59" i="16"/>
  <c r="E17" i="30" l="1"/>
  <c r="F15" i="30"/>
  <c r="E88" i="18"/>
  <c r="E53" i="23"/>
  <c r="E88" i="12"/>
  <c r="F66" i="15"/>
  <c r="F57" i="16"/>
  <c r="E57" i="22"/>
  <c r="E86" i="11"/>
  <c r="F80" i="13"/>
  <c r="E66" i="15"/>
  <c r="F57" i="22"/>
  <c r="F86" i="12"/>
  <c r="D98" i="21"/>
  <c r="F50" i="24"/>
  <c r="E90" i="11"/>
  <c r="D100" i="13"/>
  <c r="E74" i="21"/>
  <c r="F55" i="23"/>
  <c r="F64" i="27"/>
  <c r="F90" i="11"/>
  <c r="F61" i="14"/>
  <c r="F88" i="18"/>
  <c r="F74" i="21"/>
  <c r="F59" i="25"/>
  <c r="F11" i="29"/>
  <c r="E14" i="31"/>
  <c r="E9" i="29"/>
  <c r="E66" i="27"/>
  <c r="E59" i="25"/>
  <c r="F61" i="25"/>
  <c r="E52" i="24"/>
  <c r="E70" i="21"/>
  <c r="F45" i="20"/>
  <c r="E43" i="20"/>
  <c r="F84" i="18"/>
  <c r="F100" i="17"/>
  <c r="E100" i="17"/>
  <c r="F64" i="15"/>
  <c r="E64" i="15"/>
  <c r="F59" i="14"/>
  <c r="E61" i="14"/>
  <c r="F88" i="12"/>
  <c r="F86" i="11"/>
</calcChain>
</file>

<file path=xl/sharedStrings.xml><?xml version="1.0" encoding="utf-8"?>
<sst xmlns="http://schemas.openxmlformats.org/spreadsheetml/2006/main" count="5212" uniqueCount="1213">
  <si>
    <t>Name of the Instrument</t>
  </si>
  <si>
    <t>Quantity</t>
  </si>
  <si>
    <t>ISIN Number</t>
  </si>
  <si>
    <t>% to Net Assets</t>
  </si>
  <si>
    <t>Industry Classification / Rating</t>
  </si>
  <si>
    <t>YTM</t>
  </si>
  <si>
    <t>Market Value (including accrued interest, if any) (Rs. in Lakhs)</t>
  </si>
  <si>
    <t>Portfolio Statement as on May 31, 2024</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</si>
  <si>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</si>
  <si>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</si>
  <si>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</si>
  <si>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</si>
  <si>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</si>
  <si>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</si>
  <si>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</si>
  <si>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</si>
  <si>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</si>
  <si>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</si>
  <si>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</si>
  <si>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</si>
  <si>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</si>
  <si>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</si>
  <si>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Feeder - Franklin U.S. Opportunities Fund</t>
  </si>
  <si>
    <t>Money Market Instruments</t>
  </si>
  <si>
    <t>Sub Total</t>
  </si>
  <si>
    <t>Treasury Bill</t>
  </si>
  <si>
    <t>Mutual Fund Units</t>
  </si>
  <si>
    <t>Total</t>
  </si>
  <si>
    <t>Net Assets</t>
  </si>
  <si>
    <t>Call, Cash &amp; Other Assets</t>
  </si>
  <si>
    <t>Rating</t>
  </si>
  <si>
    <t>** Non- Traded Scrips</t>
  </si>
  <si>
    <t>Notes</t>
  </si>
  <si>
    <t>a) NAV at the beginning and at the end of the Half-year ended 31-May-2024</t>
  </si>
  <si>
    <t xml:space="preserve">      Plan/Option</t>
  </si>
  <si>
    <t>As on 31-May-2024</t>
  </si>
  <si>
    <t>As on 30-Nov-2023</t>
  </si>
  <si>
    <t>b) Aggregate Distributions declared during the Half - year ended 31-May-2024</t>
  </si>
  <si>
    <t>Plan Name</t>
  </si>
  <si>
    <t>Distributions per unit (Rs.)+++</t>
  </si>
  <si>
    <t>+++ Distribution payouts/ re-investments are subject to deduction of TDS at the applicable rates.</t>
  </si>
  <si>
    <t>IDCW - Income Distribution cum capital withdrawal</t>
  </si>
  <si>
    <t>(In Years)</t>
  </si>
  <si>
    <t>Nil</t>
  </si>
  <si>
    <t>Government Securities</t>
  </si>
  <si>
    <t>7.37% GOI 2028 (23-Oct-2028)</t>
  </si>
  <si>
    <t>IN0020230101</t>
  </si>
  <si>
    <t>SOVEREIGN</t>
  </si>
  <si>
    <t>7.18% GOI 2033 (14-Aug-2033)</t>
  </si>
  <si>
    <t>IN0020230085</t>
  </si>
  <si>
    <t>Debt Instruments</t>
  </si>
  <si>
    <t>(a) Listed / awaiting listing on Stock Exchanges</t>
  </si>
  <si>
    <t>7.58% National Bank For Agriculture &amp; Rural Development (31-Jul-2026)</t>
  </si>
  <si>
    <t>INE261F08DX0</t>
  </si>
  <si>
    <t>CRISIL AAA</t>
  </si>
  <si>
    <t>7.82% Bajaj Finance Ltd (31-Jan-2034)</t>
  </si>
  <si>
    <t>INE296A07SV1</t>
  </si>
  <si>
    <t>IND AAA</t>
  </si>
  <si>
    <t xml:space="preserve">      Growth Plan</t>
  </si>
  <si>
    <t xml:space="preserve">      Direct Growth Plan</t>
  </si>
  <si>
    <t>8.10% ICICI Home Finance Co Ltd (05-Mar-2027) **</t>
  </si>
  <si>
    <t>INE071G07660</t>
  </si>
  <si>
    <t>CARE AAA</t>
  </si>
  <si>
    <t>ICRA AAA</t>
  </si>
  <si>
    <t>7.23% Indian Railway Finance Corporation Ltd (15-Oct-2026)</t>
  </si>
  <si>
    <t>INE053F08304</t>
  </si>
  <si>
    <t>7.64% Power Finance Corporation Ltd (25-Aug-2026) **</t>
  </si>
  <si>
    <t>INE134E08MT1</t>
  </si>
  <si>
    <t>6.40% Jamnagar Utilities &amp; Power Pvt Ltd (29-Sep-2026) **</t>
  </si>
  <si>
    <t>INE936D07174</t>
  </si>
  <si>
    <t>6.40% LIC Housing Finance Ltd (30-Nov-2026)</t>
  </si>
  <si>
    <t>INE115A07PN6</t>
  </si>
  <si>
    <t>7.44% REC Ltd (30-Apr-2026)</t>
  </si>
  <si>
    <t>INE020B08EL2</t>
  </si>
  <si>
    <t>8.3774% Kotak Mahindra Investments Ltd (21-Jun-2027) **</t>
  </si>
  <si>
    <t>INE975F07IR8</t>
  </si>
  <si>
    <t xml:space="preserve">      Monthly IDCW Plan</t>
  </si>
  <si>
    <t xml:space="preserve">      Quarterly IDCW Plan</t>
  </si>
  <si>
    <t xml:space="preserve">      Direct Monthly IDCW Plan</t>
  </si>
  <si>
    <t xml:space="preserve">      Direct Quarterly IDCW Plan</t>
  </si>
  <si>
    <t>7.70% REC Ltd (31-Aug-2026)</t>
  </si>
  <si>
    <t>INE020B08FC8</t>
  </si>
  <si>
    <t xml:space="preserve">      IDCW Plan</t>
  </si>
  <si>
    <t xml:space="preserve">      Direct IDCW Plan</t>
  </si>
  <si>
    <t>Equity &amp; Equity related</t>
  </si>
  <si>
    <t>HDFC Bank Ltd</t>
  </si>
  <si>
    <t>INE040A01034</t>
  </si>
  <si>
    <t>Banks</t>
  </si>
  <si>
    <t>ICICI Bank Ltd</t>
  </si>
  <si>
    <t>INE090A01021</t>
  </si>
  <si>
    <t>Larsen &amp; Toubro Ltd</t>
  </si>
  <si>
    <t>INE018A01030</t>
  </si>
  <si>
    <t>Construction</t>
  </si>
  <si>
    <t>Infosys Ltd</t>
  </si>
  <si>
    <t>INE009A01021</t>
  </si>
  <si>
    <t>IT - Software</t>
  </si>
  <si>
    <t>Bharti Airtel Ltd</t>
  </si>
  <si>
    <t>INE397D01024</t>
  </si>
  <si>
    <t>Telecom - Services</t>
  </si>
  <si>
    <t>State Bank of India</t>
  </si>
  <si>
    <t>INE062A01020</t>
  </si>
  <si>
    <t>Axis Bank Ltd</t>
  </si>
  <si>
    <t>INE238A01034</t>
  </si>
  <si>
    <t>Reliance Industries Ltd</t>
  </si>
  <si>
    <t>INE002A01018</t>
  </si>
  <si>
    <t>Petroleum Products</t>
  </si>
  <si>
    <t>Bharat Electronics Ltd</t>
  </si>
  <si>
    <t>INE263A01024</t>
  </si>
  <si>
    <t>Aerospace &amp; Defense</t>
  </si>
  <si>
    <t>Tata Motors Ltd</t>
  </si>
  <si>
    <t>INE155A01022</t>
  </si>
  <si>
    <t>Automobiles</t>
  </si>
  <si>
    <t>Zomato Ltd</t>
  </si>
  <si>
    <t>INE758T01015</t>
  </si>
  <si>
    <t>Retailing</t>
  </si>
  <si>
    <t>HCL Technologies Ltd</t>
  </si>
  <si>
    <t>INE860A01027</t>
  </si>
  <si>
    <t>Sun Pharmaceutical Industries Ltd</t>
  </si>
  <si>
    <t>INE044A01036</t>
  </si>
  <si>
    <t>Pharmaceuticals &amp; Biotechnology</t>
  </si>
  <si>
    <t>GAIL (India) Ltd</t>
  </si>
  <si>
    <t>INE129A01019</t>
  </si>
  <si>
    <t>Gas</t>
  </si>
  <si>
    <t>NTPC Ltd</t>
  </si>
  <si>
    <t>INE733E01010</t>
  </si>
  <si>
    <t>Power</t>
  </si>
  <si>
    <t>Kirloskar Oil Engines Ltd</t>
  </si>
  <si>
    <t>INE146L01010</t>
  </si>
  <si>
    <t>Industrial Products</t>
  </si>
  <si>
    <t>PB Fintech Ltd</t>
  </si>
  <si>
    <t>INE417T01026</t>
  </si>
  <si>
    <t>Financial Technology (Fintech)</t>
  </si>
  <si>
    <t>IndusInd Bank Ltd</t>
  </si>
  <si>
    <t>INE095A01012</t>
  </si>
  <si>
    <t>Marico Ltd</t>
  </si>
  <si>
    <t>INE196A01026</t>
  </si>
  <si>
    <t>Agricultural Food &amp; Other Products</t>
  </si>
  <si>
    <t>Crompton Greaves Consumer Electricals Ltd</t>
  </si>
  <si>
    <t>INE299U01018</t>
  </si>
  <si>
    <t>Consumer Durables</t>
  </si>
  <si>
    <t>Apollo Hospitals Enterprise Ltd</t>
  </si>
  <si>
    <t>INE437A01024</t>
  </si>
  <si>
    <t>Healthcare Services</t>
  </si>
  <si>
    <t>Hindustan Aeronautics Ltd</t>
  </si>
  <si>
    <t>INE066F01020</t>
  </si>
  <si>
    <t>United Spirits Ltd</t>
  </si>
  <si>
    <t>INE854D01024</t>
  </si>
  <si>
    <t>Beverages</t>
  </si>
  <si>
    <t>Oil &amp; Natural Gas Corporation Ltd</t>
  </si>
  <si>
    <t>INE213A01029</t>
  </si>
  <si>
    <t>Oil</t>
  </si>
  <si>
    <t>Maruti Suzuki India Ltd</t>
  </si>
  <si>
    <t>INE585B01010</t>
  </si>
  <si>
    <t>Jubilant Foodworks Ltd</t>
  </si>
  <si>
    <t>INE797F01020</t>
  </si>
  <si>
    <t>Leisure Services</t>
  </si>
  <si>
    <t>Sapphire Foods India Ltd</t>
  </si>
  <si>
    <t>INE806T01012</t>
  </si>
  <si>
    <t>Tech Mahindra Ltd</t>
  </si>
  <si>
    <t>INE669C01036</t>
  </si>
  <si>
    <t>HDFC Life Insurance Co Ltd</t>
  </si>
  <si>
    <t>INE795G01014</t>
  </si>
  <si>
    <t>Insurance</t>
  </si>
  <si>
    <t>Affle India Ltd</t>
  </si>
  <si>
    <t>INE00WC01027</t>
  </si>
  <si>
    <t>IT - Services</t>
  </si>
  <si>
    <t>Prestige Estates Projects Ltd</t>
  </si>
  <si>
    <t>INE811K01011</t>
  </si>
  <si>
    <t>Realty</t>
  </si>
  <si>
    <t>SBI Cards and Payment Services Ltd</t>
  </si>
  <si>
    <t>INE018E01016</t>
  </si>
  <si>
    <t>Finance</t>
  </si>
  <si>
    <t>Bharti Hexacom Ltd</t>
  </si>
  <si>
    <t>INE343G01021</t>
  </si>
  <si>
    <t>Tata Steel Ltd</t>
  </si>
  <si>
    <t>INE081A01020</t>
  </si>
  <si>
    <t>Ferrous Metals</t>
  </si>
  <si>
    <t>Eris Lifesciences Ltd</t>
  </si>
  <si>
    <t>INE406M01024</t>
  </si>
  <si>
    <t>Metropolis Healthcare Ltd</t>
  </si>
  <si>
    <t>INE112L01020</t>
  </si>
  <si>
    <t>Voltas Ltd</t>
  </si>
  <si>
    <t>INE226A01021</t>
  </si>
  <si>
    <t>Dalmia Bharat Ltd</t>
  </si>
  <si>
    <t>INE00R701025</t>
  </si>
  <si>
    <t>Cement &amp; Cement Products</t>
  </si>
  <si>
    <t>Container Corporation Of India Ltd</t>
  </si>
  <si>
    <t>INE111A01025</t>
  </si>
  <si>
    <t>Transport Services</t>
  </si>
  <si>
    <t>Tube Investments of India Ltd</t>
  </si>
  <si>
    <t>INE974X01010</t>
  </si>
  <si>
    <t>Auto Components</t>
  </si>
  <si>
    <t>Ultratech Cement Ltd</t>
  </si>
  <si>
    <t>INE481G01011</t>
  </si>
  <si>
    <t>Teamlease Services Ltd</t>
  </si>
  <si>
    <t>INE985S01024</t>
  </si>
  <si>
    <t>Commercial Services &amp; Supplies</t>
  </si>
  <si>
    <t>Apeejay Surrendra Park Hotels Ltd</t>
  </si>
  <si>
    <t>INE988S01028</t>
  </si>
  <si>
    <t>Amber Enterprises India Ltd</t>
  </si>
  <si>
    <t>INE371P01015</t>
  </si>
  <si>
    <t>Jyothy Labs Ltd</t>
  </si>
  <si>
    <t>INE668F01031</t>
  </si>
  <si>
    <t>Household Products</t>
  </si>
  <si>
    <t>Lemon Tree Hotels Ltd</t>
  </si>
  <si>
    <t>INE970X01018</t>
  </si>
  <si>
    <t>7.50% National Bank For Agriculture &amp; Rural Development (31-Aug-2026)</t>
  </si>
  <si>
    <t>INE261F08EA6</t>
  </si>
  <si>
    <t>8.80% Bharti Telecom Ltd (21-Nov-2025) **</t>
  </si>
  <si>
    <t>INE403D08132</t>
  </si>
  <si>
    <t>CRISIL AA+</t>
  </si>
  <si>
    <t>7.90% Bajaj Housing Finance Ltd (28-Apr-2028) **</t>
  </si>
  <si>
    <t>INE377Y07417</t>
  </si>
  <si>
    <t>8.10% Mahindra &amp; Mahindra Financial Services Ltd (21-May-2026) **</t>
  </si>
  <si>
    <t>INE774D07UX3</t>
  </si>
  <si>
    <t>5.63% GOI 2026 (12-Apr-2026)</t>
  </si>
  <si>
    <t>IN0020210012</t>
  </si>
  <si>
    <t>5.15% GOI 2025 (09-Nov-2025)</t>
  </si>
  <si>
    <t>IN0020200278</t>
  </si>
  <si>
    <t>7.06% GOI 2028 (10-Apr-2028)</t>
  </si>
  <si>
    <t>IN0020230010</t>
  </si>
  <si>
    <t>% to Net Assets(Hedged &amp; Unhedged)</t>
  </si>
  <si>
    <t>Outstanding position in Derivative Instruments (Rs. in Lakhs) Long / (Short)</t>
  </si>
  <si>
    <t>Outstanding derivative exposure as % to net assets Long / (Short)</t>
  </si>
  <si>
    <t>Mahindra &amp; Mahindra Ltd</t>
  </si>
  <si>
    <t>INE101A01026</t>
  </si>
  <si>
    <t>ITC Ltd</t>
  </si>
  <si>
    <t>INE154A01025</t>
  </si>
  <si>
    <t>Diversified Fmcg</t>
  </si>
  <si>
    <t>Dr. Reddy's Laboratories Ltd</t>
  </si>
  <si>
    <t>INE089A01023</t>
  </si>
  <si>
    <t>Hindustan Petroleum Corporation Ltd</t>
  </si>
  <si>
    <t>INE094A01015</t>
  </si>
  <si>
    <t>Hindustan Unilever Ltd</t>
  </si>
  <si>
    <t>INE030A01027</t>
  </si>
  <si>
    <t>Bank of Baroda</t>
  </si>
  <si>
    <t>INE028A01039</t>
  </si>
  <si>
    <t>Asian Paints Ltd</t>
  </si>
  <si>
    <t>INE021A01026</t>
  </si>
  <si>
    <t>Trent Ltd</t>
  </si>
  <si>
    <t>INE849A01020</t>
  </si>
  <si>
    <t>Havells India Ltd</t>
  </si>
  <si>
    <t>INE176B01034</t>
  </si>
  <si>
    <t>Bajaj Finance Ltd</t>
  </si>
  <si>
    <t>INE296A01024</t>
  </si>
  <si>
    <t>Ambuja Cements Ltd</t>
  </si>
  <si>
    <t>INE079A01024</t>
  </si>
  <si>
    <t>Power Grid Corporation of India Ltd</t>
  </si>
  <si>
    <t>INE752E01010</t>
  </si>
  <si>
    <t>Kotak Mahindra Bank Ltd</t>
  </si>
  <si>
    <t>INE237A01028</t>
  </si>
  <si>
    <t>Bharat Petroleum Corporation Ltd</t>
  </si>
  <si>
    <t>INE029A01011</t>
  </si>
  <si>
    <t>The India Cements Ltd</t>
  </si>
  <si>
    <t>INE383A01012</t>
  </si>
  <si>
    <t>Tata Consultancy Services Ltd</t>
  </si>
  <si>
    <t>INE467B01029</t>
  </si>
  <si>
    <t>Indian Oil Corporation Ltd</t>
  </si>
  <si>
    <t>INE242A01010</t>
  </si>
  <si>
    <t>Titan Co Ltd</t>
  </si>
  <si>
    <t>INE280A01028</t>
  </si>
  <si>
    <t>Bandhan Bank Ltd</t>
  </si>
  <si>
    <t>INE545U01014</t>
  </si>
  <si>
    <t>Tata Power Co Ltd</t>
  </si>
  <si>
    <t>INE245A01021</t>
  </si>
  <si>
    <t>ACC Ltd</t>
  </si>
  <si>
    <t>INE012A01025</t>
  </si>
  <si>
    <t>Adani Ports and Special Economic Zone Ltd</t>
  </si>
  <si>
    <t>INE742F01042</t>
  </si>
  <si>
    <t>Transport Infrastructure</t>
  </si>
  <si>
    <t>JK Lakshmi Cement Ltd</t>
  </si>
  <si>
    <t>INE786A01032</t>
  </si>
  <si>
    <t>7.835% Lic Housing Finance Ltd 11-May-27 **</t>
  </si>
  <si>
    <t>INE115A07QO2</t>
  </si>
  <si>
    <t>364 DTB (23-Jan-2025)</t>
  </si>
  <si>
    <t>IN002023Z455</t>
  </si>
  <si>
    <t>Margin on Derivatives</t>
  </si>
  <si>
    <t xml:space="preserve">c) Total outstanding position (as at May 31, 2024) in Derivative Instruments (Gross Notional) </t>
  </si>
  <si>
    <t>Rs. 28,715.95 Lacs</t>
  </si>
  <si>
    <t xml:space="preserve">d) Outstanding derivative exposure as % to net assets </t>
  </si>
  <si>
    <t>e) Portfolio Turnover Ratio during the Half - year 31-May-2024</t>
  </si>
  <si>
    <t>f) Residual maturity / Average Maturity as on 31-May-2024</t>
  </si>
  <si>
    <t xml:space="preserve">g) During the month additional instances of fair valuation/deviation from valuation price provided by the valuation agencies </t>
  </si>
  <si>
    <t xml:space="preserve">(b) Unlisted </t>
  </si>
  <si>
    <t>Numero Uno International Ltd ** ^^</t>
  </si>
  <si>
    <t>Globsyn Technologies Ltd ** ^^</t>
  </si>
  <si>
    <t>INE671B01034</t>
  </si>
  <si>
    <t>8.45% HDFC Bank Ltd (18-May-2026) **</t>
  </si>
  <si>
    <t>INE040A08542</t>
  </si>
  <si>
    <t>7.61% LIC Housing Finance Ltd (30-Jul-2025) **</t>
  </si>
  <si>
    <t>INE115A07PW7</t>
  </si>
  <si>
    <t>7.40% HDFC Bank Ltd (02-Jun-2025) **</t>
  </si>
  <si>
    <t>INE040A08AH8</t>
  </si>
  <si>
    <t>7.38% GOI 2027 (20-Jun-2027)</t>
  </si>
  <si>
    <t>IN0020220037</t>
  </si>
  <si>
    <t>^^ Securities are fair valued</t>
  </si>
  <si>
    <t>c) Portfolio Turnover Ratio during the Half - year 31-May-2024</t>
  </si>
  <si>
    <t>d) Residual maturity / Average Maturity as on 31-May-2024</t>
  </si>
  <si>
    <t xml:space="preserve">e) During the month additional instances of fair valuation/deviation from valuation price provided by the valuation agencies </t>
  </si>
  <si>
    <t>b) Index Futures</t>
  </si>
  <si>
    <t>6.69% GOI 2024 (27-Jun-2024)</t>
  </si>
  <si>
    <t>IN0020220052</t>
  </si>
  <si>
    <t>Rs. 45,692.01 Lacs</t>
  </si>
  <si>
    <t>Cipla Ltd</t>
  </si>
  <si>
    <t>INE059A01026</t>
  </si>
  <si>
    <t>Coal India Ltd</t>
  </si>
  <si>
    <t>INE522F01014</t>
  </si>
  <si>
    <t>Consumable Fuels</t>
  </si>
  <si>
    <t>Tata Motors Ltd DVR</t>
  </si>
  <si>
    <t>IN9155A01020</t>
  </si>
  <si>
    <t>Emami Ltd</t>
  </si>
  <si>
    <t>INE548C01032</t>
  </si>
  <si>
    <t>Personal Products</t>
  </si>
  <si>
    <t>Grasim Industries Ltd</t>
  </si>
  <si>
    <t>INE047A01021</t>
  </si>
  <si>
    <t>Coromandel International Ltd</t>
  </si>
  <si>
    <t>INE169A01031</t>
  </si>
  <si>
    <t>Fertilizers &amp; Agrochemicals</t>
  </si>
  <si>
    <t>City Union Bank Ltd</t>
  </si>
  <si>
    <t>INE491A01021</t>
  </si>
  <si>
    <t>ICICI Prudential Life Insurance Co Ltd</t>
  </si>
  <si>
    <t>INE726G01019</t>
  </si>
  <si>
    <t>DCB Bank Ltd</t>
  </si>
  <si>
    <t>INE503A01015</t>
  </si>
  <si>
    <t>Nuvoco Vistas Corporation Ltd</t>
  </si>
  <si>
    <t>INE118D01016</t>
  </si>
  <si>
    <t>Mahindra &amp; Mahindra Financial Services Ltd</t>
  </si>
  <si>
    <t>INE774D01024</t>
  </si>
  <si>
    <t>Restaurant Brands Asia Ltd</t>
  </si>
  <si>
    <t>INE07T201019</t>
  </si>
  <si>
    <t>Hindalco Industries Ltd</t>
  </si>
  <si>
    <t>INE038A01020</t>
  </si>
  <si>
    <t>Non - Ferrous Metals</t>
  </si>
  <si>
    <t>Gujarat State Petronet Ltd</t>
  </si>
  <si>
    <t>INE246F01010</t>
  </si>
  <si>
    <t>Gateway Distriparks Ltd</t>
  </si>
  <si>
    <t>INE079J01017</t>
  </si>
  <si>
    <t>Akzo Nobel India Ltd</t>
  </si>
  <si>
    <t>INE133A01011</t>
  </si>
  <si>
    <t>TVS Holdings Ltd</t>
  </si>
  <si>
    <t>INE105A01035</t>
  </si>
  <si>
    <t>Zensar Technologies Ltd</t>
  </si>
  <si>
    <t>INE520A01027</t>
  </si>
  <si>
    <t>CESC Ltd</t>
  </si>
  <si>
    <t>INE486A01021</t>
  </si>
  <si>
    <t>IN9047A01011</t>
  </si>
  <si>
    <t>(b) Units of Real Estate Investment Trusts (REITs)</t>
  </si>
  <si>
    <t>Brookfield India Real Estate Trust</t>
  </si>
  <si>
    <t>INE0FDU25010</t>
  </si>
  <si>
    <t>Industry Classification</t>
  </si>
  <si>
    <t>NHPC Ltd</t>
  </si>
  <si>
    <t>INE848E01016</t>
  </si>
  <si>
    <t>Castrol India Ltd</t>
  </si>
  <si>
    <t>INE172A01027</t>
  </si>
  <si>
    <t>Petronet LNG Ltd</t>
  </si>
  <si>
    <t>INE347G01014</t>
  </si>
  <si>
    <t>Colgate Palmolive (India) Ltd</t>
  </si>
  <si>
    <t>INE259A01022</t>
  </si>
  <si>
    <t>360 One Wam Ltd</t>
  </si>
  <si>
    <t>INE466L01038</t>
  </si>
  <si>
    <t>Capital Markets</t>
  </si>
  <si>
    <t>Chambal Fertilizers &amp; Chemicals Ltd</t>
  </si>
  <si>
    <t>INE085A01013</t>
  </si>
  <si>
    <t>Finolex Industries Ltd</t>
  </si>
  <si>
    <t>INE183A01024</t>
  </si>
  <si>
    <t>Mahanagar Gas Ltd</t>
  </si>
  <si>
    <t>INE002S01010</t>
  </si>
  <si>
    <t>Rallis India Ltd</t>
  </si>
  <si>
    <t>INE613A01020</t>
  </si>
  <si>
    <t>Embassy Office Parks REIT</t>
  </si>
  <si>
    <t>INE041025011</t>
  </si>
  <si>
    <t>Foreign Equity Securities</t>
  </si>
  <si>
    <t>Mediatek Inc</t>
  </si>
  <si>
    <t>TW0002454006</t>
  </si>
  <si>
    <t>IT - Hardware</t>
  </si>
  <si>
    <t>Unilever PLC, (ADR)</t>
  </si>
  <si>
    <t>US9047677045</t>
  </si>
  <si>
    <t>Food Products</t>
  </si>
  <si>
    <t>Novatek Microelectronics Corp. Ltd</t>
  </si>
  <si>
    <t>TW0003034005</t>
  </si>
  <si>
    <t>Primax Electronics Ltd</t>
  </si>
  <si>
    <t>TW0004915004</t>
  </si>
  <si>
    <t>Hyundai Motor Co Ltd</t>
  </si>
  <si>
    <t>KR7005380001</t>
  </si>
  <si>
    <t>Fila Holdings Corp</t>
  </si>
  <si>
    <t>KR7081660003</t>
  </si>
  <si>
    <t>Health &amp; Happiness H&amp;H International Holdings Ltd</t>
  </si>
  <si>
    <t>KYG4387E1070</t>
  </si>
  <si>
    <t>Cognizant Technology Solutions Corp., A</t>
  </si>
  <si>
    <t>US1924461023</t>
  </si>
  <si>
    <t>SK Telecom Co Ltd</t>
  </si>
  <si>
    <t>KR7017670001</t>
  </si>
  <si>
    <t>Xtep International Holdings Ltd</t>
  </si>
  <si>
    <t>KYG982771092</t>
  </si>
  <si>
    <t>Thai Beverage Pcl</t>
  </si>
  <si>
    <t>TH0902010014</t>
  </si>
  <si>
    <t>Hon Hai Precision Industry Co Ltd</t>
  </si>
  <si>
    <t>TW0002317005</t>
  </si>
  <si>
    <t>Industrial Manufacturing</t>
  </si>
  <si>
    <t>Xinyi Solar Holdings Ltd</t>
  </si>
  <si>
    <t>KYG9829N1025</t>
  </si>
  <si>
    <t>Foreign Mutual Fund Units</t>
  </si>
  <si>
    <t>YUANTA/P-SHRS TW DVD PLUS ETF</t>
  </si>
  <si>
    <t>TW0000056001</t>
  </si>
  <si>
    <t>Foreign Mutual Fund</t>
  </si>
  <si>
    <t>Info Edge (India) Ltd</t>
  </si>
  <si>
    <t>INE663F01024</t>
  </si>
  <si>
    <t>Indiamart Intermesh Ltd</t>
  </si>
  <si>
    <t>INE933S01016</t>
  </si>
  <si>
    <t>CE Info Systems Ltd</t>
  </si>
  <si>
    <t>INE0BV301023</t>
  </si>
  <si>
    <t>Mphasis Ltd</t>
  </si>
  <si>
    <t>INE356A01018</t>
  </si>
  <si>
    <t>Rategain Travel Technologies Ltd</t>
  </si>
  <si>
    <t>INE0CLI01024</t>
  </si>
  <si>
    <t>Coforge Ltd</t>
  </si>
  <si>
    <t>INE591G01017</t>
  </si>
  <si>
    <t>JustDial Ltd</t>
  </si>
  <si>
    <t>INE599M01018</t>
  </si>
  <si>
    <t>Birlasoft Ltd</t>
  </si>
  <si>
    <t>INE836A01035</t>
  </si>
  <si>
    <t>Intellect Design Arena Ltd</t>
  </si>
  <si>
    <t>INE306R01017</t>
  </si>
  <si>
    <t>Tanla Platforms Ltd</t>
  </si>
  <si>
    <t>INE483C01032</t>
  </si>
  <si>
    <t>FSN E-Commerce Ventures Ltd</t>
  </si>
  <si>
    <t>INE388Y01029</t>
  </si>
  <si>
    <t>Firstsource Solutions Ltd</t>
  </si>
  <si>
    <t>INE684F01012</t>
  </si>
  <si>
    <t>Cyient Ltd</t>
  </si>
  <si>
    <t>INE136B01020</t>
  </si>
  <si>
    <t>Persistent Systems Ltd</t>
  </si>
  <si>
    <t>INE262H01021</t>
  </si>
  <si>
    <t>Tata Technologies Ltd</t>
  </si>
  <si>
    <t>INE142M01025</t>
  </si>
  <si>
    <t>One 97 Communications Ltd</t>
  </si>
  <si>
    <t>INE982J01020</t>
  </si>
  <si>
    <t>eMudhra Ltd</t>
  </si>
  <si>
    <t>INE01QM01018</t>
  </si>
  <si>
    <t>Ltimindtree Ltd</t>
  </si>
  <si>
    <t>INE214T01019</t>
  </si>
  <si>
    <t>Tracxn Technologies Ltd</t>
  </si>
  <si>
    <t>INE0HMF01019</t>
  </si>
  <si>
    <t>Netweb Technologies India Ltd</t>
  </si>
  <si>
    <t>INE0NT901020</t>
  </si>
  <si>
    <t>Xelpmoc Design and Tech Ltd</t>
  </si>
  <si>
    <t>INE01P501012</t>
  </si>
  <si>
    <t>Amazon.com INC</t>
  </si>
  <si>
    <t>US0231351067</t>
  </si>
  <si>
    <t>Alphabet Inc</t>
  </si>
  <si>
    <t>US02079K3059</t>
  </si>
  <si>
    <t>Meta Platforms Inc</t>
  </si>
  <si>
    <t>US30303M1027</t>
  </si>
  <si>
    <t>Microsoft Corp</t>
  </si>
  <si>
    <t>US5949181045</t>
  </si>
  <si>
    <t>Apple Inc</t>
  </si>
  <si>
    <t>US0378331005</t>
  </si>
  <si>
    <t>Freshworks Inc</t>
  </si>
  <si>
    <t>US3580541049</t>
  </si>
  <si>
    <t>Tencent Holdings Ltd</t>
  </si>
  <si>
    <t>KYG875721634</t>
  </si>
  <si>
    <t>Alibaba Group Holding Ltd</t>
  </si>
  <si>
    <t>KYG017191142</t>
  </si>
  <si>
    <t>Zoom Video Communications Inc</t>
  </si>
  <si>
    <t>US98980L1017</t>
  </si>
  <si>
    <t>Franklin Technology Fund, Class I (Acc)</t>
  </si>
  <si>
    <t>LU0626261944</t>
  </si>
  <si>
    <t>Brigade Enterprises Ltd</t>
  </si>
  <si>
    <t>INE791I01019</t>
  </si>
  <si>
    <t>Equitas Small Finance Bank Ltd</t>
  </si>
  <si>
    <t>INE063P01018</t>
  </si>
  <si>
    <t>Kalyan Jewellers India Ltd</t>
  </si>
  <si>
    <t>INE303R01014</t>
  </si>
  <si>
    <t>Deepak Nitrite Ltd</t>
  </si>
  <si>
    <t>INE288B01029</t>
  </si>
  <si>
    <t>Chemicals &amp; Petrochemicals</t>
  </si>
  <si>
    <t>Karur Vysya Bank Ltd</t>
  </si>
  <si>
    <t>INE036D01028</t>
  </si>
  <si>
    <t>Carborundum Universal Ltd</t>
  </si>
  <si>
    <t>INE120A01034</t>
  </si>
  <si>
    <t>J.B. Chemicals &amp; Pharmaceuticals Ltd</t>
  </si>
  <si>
    <t>INE572A01036</t>
  </si>
  <si>
    <t>Sobha Ltd</t>
  </si>
  <si>
    <t>INE671H01015</t>
  </si>
  <si>
    <t>Blue Star Ltd</t>
  </si>
  <si>
    <t>INE472A01039</t>
  </si>
  <si>
    <t>Techno Electric &amp; Engineering Co Ltd</t>
  </si>
  <si>
    <t>INE285K01026</t>
  </si>
  <si>
    <t>Aster DM Healthcare Ltd</t>
  </si>
  <si>
    <t>INE914M01019</t>
  </si>
  <si>
    <t>Exide Industries Ltd</t>
  </si>
  <si>
    <t>INE302A01020</t>
  </si>
  <si>
    <t>Finolex Cables Ltd</t>
  </si>
  <si>
    <t>INE235A01022</t>
  </si>
  <si>
    <t>Amara Raja Energy And Mobility Ltd</t>
  </si>
  <si>
    <t>INE885A01032</t>
  </si>
  <si>
    <t>Multi Commodity Exchange Of India Ltd</t>
  </si>
  <si>
    <t>INE745G01035</t>
  </si>
  <si>
    <t>Titagarh Rail Systems Ltd</t>
  </si>
  <si>
    <t>INE615H01020</t>
  </si>
  <si>
    <t>KPIT Technologies Ltd</t>
  </si>
  <si>
    <t>INE04I401011</t>
  </si>
  <si>
    <t>KNR Constructions Ltd</t>
  </si>
  <si>
    <t>INE634I01029</t>
  </si>
  <si>
    <t>CCL Products (India) Ltd</t>
  </si>
  <si>
    <t>INE421D01022</t>
  </si>
  <si>
    <t>Mrs Bectors Food Specialities Ltd</t>
  </si>
  <si>
    <t>INE495P01012</t>
  </si>
  <si>
    <t>K.P.R. Mill Ltd</t>
  </si>
  <si>
    <t>INE930H01031</t>
  </si>
  <si>
    <t>Textiles &amp; Apparels</t>
  </si>
  <si>
    <t>Chemplast Sanmar Ltd</t>
  </si>
  <si>
    <t>INE488A01050</t>
  </si>
  <si>
    <t>Syrma SGS Technology Ltd</t>
  </si>
  <si>
    <t>INE0DYJ01015</t>
  </si>
  <si>
    <t>Ion Exchange (India) Ltd</t>
  </si>
  <si>
    <t>INE570A01022</t>
  </si>
  <si>
    <t>Other Utilities</t>
  </si>
  <si>
    <t>Kirloskar Pneumatic Co Ltd</t>
  </si>
  <si>
    <t>INE811A01020</t>
  </si>
  <si>
    <t>Ahluwalia Contracts (India) Ltd</t>
  </si>
  <si>
    <t>INE758C01029</t>
  </si>
  <si>
    <t>Elecon Engineering Co Ltd</t>
  </si>
  <si>
    <t>INE205B01023</t>
  </si>
  <si>
    <t>Data Patterns India Ltd</t>
  </si>
  <si>
    <t>INE0IX101010</t>
  </si>
  <si>
    <t>Apollo Pipes Ltd</t>
  </si>
  <si>
    <t>INE126J01016</t>
  </si>
  <si>
    <t>Cholamandalam Financial Holdings Ltd</t>
  </si>
  <si>
    <t>INE149A01033</t>
  </si>
  <si>
    <t>Nesco Ltd</t>
  </si>
  <si>
    <t>INE317F01035</t>
  </si>
  <si>
    <t>Pricol Ltd</t>
  </si>
  <si>
    <t>INE726V01018</t>
  </si>
  <si>
    <t>Tega Industries Ltd</t>
  </si>
  <si>
    <t>INE011K01018</t>
  </si>
  <si>
    <t>Hitachi Energy India Ltd</t>
  </si>
  <si>
    <t>INE07Y701011</t>
  </si>
  <si>
    <t>Electrical Equipment</t>
  </si>
  <si>
    <t>Anand Rathi Wealth Ltd</t>
  </si>
  <si>
    <t>INE463V01026</t>
  </si>
  <si>
    <t>Praj Industries Ltd</t>
  </si>
  <si>
    <t>INE074A01025</t>
  </si>
  <si>
    <t>S J S Enterprises Ltd</t>
  </si>
  <si>
    <t>INE284S01014</t>
  </si>
  <si>
    <t>Shankara Building Products Ltd</t>
  </si>
  <si>
    <t>INE274V01019</t>
  </si>
  <si>
    <t>GHCL Ltd</t>
  </si>
  <si>
    <t>INE539A01019</t>
  </si>
  <si>
    <t>Angel One Ltd</t>
  </si>
  <si>
    <t>INE732I01013</t>
  </si>
  <si>
    <t>Karnataka Bank Ltd</t>
  </si>
  <si>
    <t>INE614B01018</t>
  </si>
  <si>
    <t>The Ramco Cements Ltd</t>
  </si>
  <si>
    <t>INE331A01037</t>
  </si>
  <si>
    <t>Kirloskar Brothers Ltd</t>
  </si>
  <si>
    <t>INE732A01036</t>
  </si>
  <si>
    <t>MTAR Technologies Ltd</t>
  </si>
  <si>
    <t>INE864I01014</t>
  </si>
  <si>
    <t>TTK Prestige Ltd</t>
  </si>
  <si>
    <t>INE690A01028</t>
  </si>
  <si>
    <t>TV Today Network Ltd</t>
  </si>
  <si>
    <t>INE038F01029</t>
  </si>
  <si>
    <t>Entertainment</t>
  </si>
  <si>
    <t>Ujjivan Small Finance Bank Ltd</t>
  </si>
  <si>
    <t>INE551W01018</t>
  </si>
  <si>
    <t>Indoco Remedies Ltd</t>
  </si>
  <si>
    <t>INE873D01024</t>
  </si>
  <si>
    <t>Fusion Micro Finance Ltd</t>
  </si>
  <si>
    <t>INE139R01012</t>
  </si>
  <si>
    <t>Devyani International Ltd</t>
  </si>
  <si>
    <t>INE872J01023</t>
  </si>
  <si>
    <t>Vishnu Chemicals Ltd</t>
  </si>
  <si>
    <t>INE270I01022</t>
  </si>
  <si>
    <t>S P Apparels Ltd</t>
  </si>
  <si>
    <t>INE212I01016</t>
  </si>
  <si>
    <t>Symphony Ltd</t>
  </si>
  <si>
    <t>INE225D01027</t>
  </si>
  <si>
    <t>Music Broadcast Ltd (Non- Convertible Preference Shares)</t>
  </si>
  <si>
    <t>INE919I04010</t>
  </si>
  <si>
    <t>Campus Activewear Ltd</t>
  </si>
  <si>
    <t>INE278Y01022</t>
  </si>
  <si>
    <t>TVS Supply Chain Solutions Ltd</t>
  </si>
  <si>
    <t>INE395N01027</t>
  </si>
  <si>
    <t>91 DTB (19-Jul-2024)</t>
  </si>
  <si>
    <t>IN002024X037</t>
  </si>
  <si>
    <t>Federal Bank Ltd</t>
  </si>
  <si>
    <t>INE171A01029</t>
  </si>
  <si>
    <t>Cummins India Ltd</t>
  </si>
  <si>
    <t>INE298A01020</t>
  </si>
  <si>
    <t>REC Ltd</t>
  </si>
  <si>
    <t>INE020B01018</t>
  </si>
  <si>
    <t>CG Power and Industrial Solutions Ltd</t>
  </si>
  <si>
    <t>INE067A01029</t>
  </si>
  <si>
    <t>Oberoi Realty Ltd</t>
  </si>
  <si>
    <t>INE093I01010</t>
  </si>
  <si>
    <t>Indian Hotels Co Ltd</t>
  </si>
  <si>
    <t>INE053A01029</t>
  </si>
  <si>
    <t>Dixon Technologies (India) Ltd</t>
  </si>
  <si>
    <t>INE935N01020</t>
  </si>
  <si>
    <t>Phoenix Mills Ltd</t>
  </si>
  <si>
    <t>INE211B01039</t>
  </si>
  <si>
    <t>IPCA Laboratories Ltd</t>
  </si>
  <si>
    <t>INE571A01038</t>
  </si>
  <si>
    <t>J.K. Cement Ltd</t>
  </si>
  <si>
    <t>INE823G01014</t>
  </si>
  <si>
    <t>Max Healthcare Institute Ltd</t>
  </si>
  <si>
    <t>INE027H01010</t>
  </si>
  <si>
    <t>Max Financial Services Ltd</t>
  </si>
  <si>
    <t>INE180A01020</t>
  </si>
  <si>
    <t>SKF India Ltd</t>
  </si>
  <si>
    <t>INE640A01023</t>
  </si>
  <si>
    <t>Endurance Technologies Ltd</t>
  </si>
  <si>
    <t>INE913H01037</t>
  </si>
  <si>
    <t>United Breweries Ltd</t>
  </si>
  <si>
    <t>INE686F01025</t>
  </si>
  <si>
    <t>Escorts Kubota Ltd</t>
  </si>
  <si>
    <t>INE042A01014</t>
  </si>
  <si>
    <t>Agricultural, Commercial &amp; Construction Vehicles</t>
  </si>
  <si>
    <t>Alkem Laboratories Ltd</t>
  </si>
  <si>
    <t>INE540L01014</t>
  </si>
  <si>
    <t>Page Industries Ltd</t>
  </si>
  <si>
    <t>INE761H01022</t>
  </si>
  <si>
    <t>Abbott India Ltd</t>
  </si>
  <si>
    <t>INE358A01014</t>
  </si>
  <si>
    <t>Ajanta Pharma Ltd</t>
  </si>
  <si>
    <t>INE031B01049</t>
  </si>
  <si>
    <t>Motherson Sumi Wiring India Ltd</t>
  </si>
  <si>
    <t>INE0FS801015</t>
  </si>
  <si>
    <t>PI Industries Ltd</t>
  </si>
  <si>
    <t>INE603J01030</t>
  </si>
  <si>
    <t>Sundram Fasteners Ltd</t>
  </si>
  <si>
    <t>INE387A01021</t>
  </si>
  <si>
    <t>Kajaria Ceramics Ltd</t>
  </si>
  <si>
    <t>INE217B01036</t>
  </si>
  <si>
    <t>Laurus Labs Ltd</t>
  </si>
  <si>
    <t>INE947Q01028</t>
  </si>
  <si>
    <t>Timken India Ltd</t>
  </si>
  <si>
    <t>INE325A01013</t>
  </si>
  <si>
    <t>APL Apollo Tubes Ltd</t>
  </si>
  <si>
    <t>INE702C01027</t>
  </si>
  <si>
    <t>L&amp;T Finance Ltd</t>
  </si>
  <si>
    <t>INE498L01015</t>
  </si>
  <si>
    <t>Uno Minda Ltd</t>
  </si>
  <si>
    <t>INE405E01023</t>
  </si>
  <si>
    <t>Whirlpool Of India Ltd</t>
  </si>
  <si>
    <t>INE716A01013</t>
  </si>
  <si>
    <t>Indraprastha Gas Ltd</t>
  </si>
  <si>
    <t>INE203G01027</t>
  </si>
  <si>
    <t>Balkrishna Industries Ltd</t>
  </si>
  <si>
    <t>INE787D01026</t>
  </si>
  <si>
    <t>* Less than 0.01%</t>
  </si>
  <si>
    <t>Rs. 1,883.87 Lacs</t>
  </si>
  <si>
    <t>Sudarshan Chemical Industries Ltd</t>
  </si>
  <si>
    <t>INE659A01023</t>
  </si>
  <si>
    <t>Piramal Pharma Ltd</t>
  </si>
  <si>
    <t>INE0DK501011</t>
  </si>
  <si>
    <t>ISGEC Heavy Engineering Ltd</t>
  </si>
  <si>
    <t>INE858B01029</t>
  </si>
  <si>
    <t>Bosch Ltd</t>
  </si>
  <si>
    <t>INE323A01026</t>
  </si>
  <si>
    <t>Somany Ceramics Ltd</t>
  </si>
  <si>
    <t>INE355A01028</t>
  </si>
  <si>
    <t>TVS Motor Co Ltd</t>
  </si>
  <si>
    <t>INE494B01023</t>
  </si>
  <si>
    <t>TBO Tek Ltd</t>
  </si>
  <si>
    <t>INE673O01025</t>
  </si>
  <si>
    <t>Unichem Laboratories Ltd</t>
  </si>
  <si>
    <t>INE351A01035</t>
  </si>
  <si>
    <t>Concord Biotech Ltd</t>
  </si>
  <si>
    <t>INE338H01029</t>
  </si>
  <si>
    <t>Chennai Interactive Business Services Pvt Ltd ** ^^</t>
  </si>
  <si>
    <t>Analog Devices Inc</t>
  </si>
  <si>
    <t>US0326541051</t>
  </si>
  <si>
    <t>KEI Industries Ltd</t>
  </si>
  <si>
    <t>INE878B01027</t>
  </si>
  <si>
    <t>Samvardhana Motherson International Ltd</t>
  </si>
  <si>
    <t>INE775A01035</t>
  </si>
  <si>
    <t>Interglobe Aviation Ltd</t>
  </si>
  <si>
    <t>INE646L01027</t>
  </si>
  <si>
    <t>Dabur India Ltd</t>
  </si>
  <si>
    <t>INE016A01026</t>
  </si>
  <si>
    <t>Lupin Ltd</t>
  </si>
  <si>
    <t>INE326A01037</t>
  </si>
  <si>
    <t>Kansai Nerolac Paints Ltd</t>
  </si>
  <si>
    <t>INE531A01024</t>
  </si>
  <si>
    <t>Quantum Information Systems ** ^^</t>
  </si>
  <si>
    <t>Rs. 12,200.36 Lacs</t>
  </si>
  <si>
    <t>Godrej Consumer Products Ltd</t>
  </si>
  <si>
    <t>INE102D01028</t>
  </si>
  <si>
    <t>Ashok Leyland Ltd</t>
  </si>
  <si>
    <t>INE208A01029</t>
  </si>
  <si>
    <t>LIC Housing Finance Ltd</t>
  </si>
  <si>
    <t>INE115A01026</t>
  </si>
  <si>
    <t>Delhivery Ltd</t>
  </si>
  <si>
    <t>INE148O01028</t>
  </si>
  <si>
    <t>SBI Life Insurance Co Ltd</t>
  </si>
  <si>
    <t>INE123W01016</t>
  </si>
  <si>
    <t>JSW Infrastructure Ltd</t>
  </si>
  <si>
    <t>INE880J01026</t>
  </si>
  <si>
    <t>Eicher Motors Ltd</t>
  </si>
  <si>
    <t>INE066A01021</t>
  </si>
  <si>
    <t>Cholamandalam Investment and Finance Co Ltd</t>
  </si>
  <si>
    <t>INE121A01024</t>
  </si>
  <si>
    <t>India Shelter Finance Corporation Ltd</t>
  </si>
  <si>
    <t>INE922K01024</t>
  </si>
  <si>
    <t>Mankind Pharma Ltd</t>
  </si>
  <si>
    <t>INE634S01028</t>
  </si>
  <si>
    <t>Torrent Pharmaceuticals Ltd</t>
  </si>
  <si>
    <t>INE685A01028</t>
  </si>
  <si>
    <t>Tata Consumer Products Ltd</t>
  </si>
  <si>
    <t>INE192A01025</t>
  </si>
  <si>
    <t>NCC Ltd</t>
  </si>
  <si>
    <t>INE868B01028</t>
  </si>
  <si>
    <t>Avalon Technologies Ltd</t>
  </si>
  <si>
    <t>INE0LCL01028</t>
  </si>
  <si>
    <t>Taiwan Semiconductor Manufacturing Co. Ltd</t>
  </si>
  <si>
    <t>TW0002330008</t>
  </si>
  <si>
    <t>Samsung Electronics Co. Ltd</t>
  </si>
  <si>
    <t>KR7005930003</t>
  </si>
  <si>
    <t>AIA Group Ltd</t>
  </si>
  <si>
    <t>HK0000069689</t>
  </si>
  <si>
    <t>SK Hynix Inc</t>
  </si>
  <si>
    <t>KR7000660001</t>
  </si>
  <si>
    <t>Bank Central Asia Tbk Pt</t>
  </si>
  <si>
    <t>ID1000109507</t>
  </si>
  <si>
    <t>Sumber Alfaria Trijaya Tbk PT</t>
  </si>
  <si>
    <t>ID1000128705</t>
  </si>
  <si>
    <t>Budweiser Brewing Co APAC Ltd</t>
  </si>
  <si>
    <t>KYG1674K1013</t>
  </si>
  <si>
    <t>Contemporary Amperex Technology Co Ltd</t>
  </si>
  <si>
    <t>CNE100003662</t>
  </si>
  <si>
    <t>Yum China Holdings INC</t>
  </si>
  <si>
    <t>US98850P1093</t>
  </si>
  <si>
    <t>DBS Group Holdings Ltd</t>
  </si>
  <si>
    <t>SG1L01001701</t>
  </si>
  <si>
    <t>China Merchants Bank Co Ltd</t>
  </si>
  <si>
    <t>CNE1000002M1</t>
  </si>
  <si>
    <t>Makemytrip Ltd</t>
  </si>
  <si>
    <t>MU0295S00016</t>
  </si>
  <si>
    <t>Meituan</t>
  </si>
  <si>
    <t>KYG596691041</t>
  </si>
  <si>
    <t>Minor International Pcl, Fgn.</t>
  </si>
  <si>
    <t>TH0128B10Z17</t>
  </si>
  <si>
    <t>Samsung Sdi Co Ltd</t>
  </si>
  <si>
    <t>KR7006400006</t>
  </si>
  <si>
    <t>Midea Group Co Ltd</t>
  </si>
  <si>
    <t>CNE100001QQ5</t>
  </si>
  <si>
    <t>Shenzhen Inovance Technology Co Ltd</t>
  </si>
  <si>
    <t>CNE100000V46</t>
  </si>
  <si>
    <t>Bangkok Dusit Medical Services Pcl</t>
  </si>
  <si>
    <t>TH0264A10Z12</t>
  </si>
  <si>
    <t>SM Investments Corp</t>
  </si>
  <si>
    <t>PHY806761029</t>
  </si>
  <si>
    <t>Bank Rakyat Indonesia Persero Tbk Pt</t>
  </si>
  <si>
    <t>ID1000118201</t>
  </si>
  <si>
    <t>China Mengniu Dairy Co. Ltd</t>
  </si>
  <si>
    <t>KYG210961051</t>
  </si>
  <si>
    <t>Agricultural Food &amp; other Products</t>
  </si>
  <si>
    <t>Techtronic Industries Co. Ltd</t>
  </si>
  <si>
    <t>HK0669013440</t>
  </si>
  <si>
    <t>Trip.Com Group Ltd</t>
  </si>
  <si>
    <t>KYG9066F1019</t>
  </si>
  <si>
    <t>Bajaj Auto Ltd</t>
  </si>
  <si>
    <t>INE917I01010</t>
  </si>
  <si>
    <t>Adani Enterprises Ltd</t>
  </si>
  <si>
    <t>INE423A01024</t>
  </si>
  <si>
    <t>Metals &amp; Minerals Trading</t>
  </si>
  <si>
    <t>Nestle India Ltd</t>
  </si>
  <si>
    <t>INE239A01024</t>
  </si>
  <si>
    <t>Bajaj Finserv Ltd</t>
  </si>
  <si>
    <t>INE918I01026</t>
  </si>
  <si>
    <t>JSW Steel Ltd</t>
  </si>
  <si>
    <t>INE019A01038</t>
  </si>
  <si>
    <t>Hero MotoCorp Ltd</t>
  </si>
  <si>
    <t>INE158A01026</t>
  </si>
  <si>
    <t>Shriram Finance Ltd</t>
  </si>
  <si>
    <t>INE721A01013</t>
  </si>
  <si>
    <t>Wipro Ltd</t>
  </si>
  <si>
    <t>INE075A01022</t>
  </si>
  <si>
    <t>Britannia Industries Ltd</t>
  </si>
  <si>
    <t>INE216A01030</t>
  </si>
  <si>
    <t>Divi's Laboratories Ltd</t>
  </si>
  <si>
    <t>INE361B01024</t>
  </si>
  <si>
    <t>Franklin U.S. Opportunities Fund, Class I (Acc)</t>
  </si>
  <si>
    <t>LU0195948665</t>
  </si>
  <si>
    <t>Templeton European Opportunities Fund, Class I (Acc)</t>
  </si>
  <si>
    <t>LU0195949390</t>
  </si>
  <si>
    <t>Franklin India Bluechip Fund Direct-Growth Plan</t>
  </si>
  <si>
    <t>INF090I01FN7</t>
  </si>
  <si>
    <t>Mutual Fund</t>
  </si>
  <si>
    <t>Nippon India ETF Gold Bees</t>
  </si>
  <si>
    <t>INF204KB17I5</t>
  </si>
  <si>
    <t>ICICI Prudential Mutual Fund</t>
  </si>
  <si>
    <t>INF109K013N3</t>
  </si>
  <si>
    <t>SBI Mutual Fund</t>
  </si>
  <si>
    <t>INF200K01VE4</t>
  </si>
  <si>
    <t>Franklin India Short-Term Income Plan (No. of Segregated Portfolios in the Scheme- 3) - (under winding up) Direct-Growth Plan ^^ $$$</t>
  </si>
  <si>
    <t>INF090I01GK1</t>
  </si>
  <si>
    <t>Franklin India Liquid Fund Direct-Growth Plan</t>
  </si>
  <si>
    <t>INF090I01JV2</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</si>
  <si>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</si>
  <si>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</si>
  <si>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</si>
  <si>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</si>
  <si>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Segregated Portfolio 3- 9.50% Yes Bank Ltd CO 23 Dec 2021-Direct-Growth Plan</t>
  </si>
  <si>
    <t>INF090I01WD3</t>
  </si>
  <si>
    <t>ISIN</t>
  </si>
  <si>
    <t>Quantity Lent</t>
  </si>
  <si>
    <t>Market Value (Rs in Lakhs)</t>
  </si>
  <si>
    <t>d) Details of securities lent under Securities Lending and Borrowing as on May 31, 2024</t>
  </si>
  <si>
    <t>Franklin India NSE Nifty 50 Index Fund (Formerly known as Franklin India Index Fund – NSE Nifty Plan) ^</t>
  </si>
  <si>
    <t>Franklin India ELSS Tax Saver Fund (Formerly known as Franklin India TAXSHIELD) ^</t>
  </si>
  <si>
    <t>Franklin India Multi-Asset Solution Fund of Funds (Formerly known as Franklin India Multi-Asset Solution Fund) ^</t>
  </si>
  <si>
    <t>Franklin India Dynamic Asset Allocation Fund Of Funds **</t>
  </si>
  <si>
    <t>$$$ This scheme is under winding-up and SBI Funds Management Private Limited has been appointed as the liquidator as per the order of Hon'ble Supreme Court dated February 12, 2021.</t>
  </si>
  <si>
    <t>Foreign ETF</t>
  </si>
  <si>
    <t xml:space="preserve">d) During the month additional instances of fair valuation/deviation from valuation price provided by the valuation agencies </t>
  </si>
  <si>
    <t>NIL</t>
  </si>
  <si>
    <t xml:space="preserve">f) During the month additional instances of fair valuation/deviation from valuation price provided by the valuation agencies </t>
  </si>
  <si>
    <t xml:space="preserve">h) Risk-o-meter </t>
  </si>
  <si>
    <t>Primary Benchmark: Nifty Equity Savings Index</t>
  </si>
  <si>
    <t>Risk level based on portfolio as on May 31, 2024</t>
  </si>
  <si>
    <t>Risk level of primary benchmark as on May 31, 2024</t>
  </si>
  <si>
    <t xml:space="preserve">f) Risk-o-meter </t>
  </si>
  <si>
    <t>Primary Benchmark: CRISIL Hybrid 35+65 - Aggressive Index</t>
  </si>
  <si>
    <t xml:space="preserve">i) Risk-o-meter </t>
  </si>
  <si>
    <t>Primary Benchmark: Nifty 50 Hybrid Composite Debt 50:50 Index</t>
  </si>
  <si>
    <t>Primary Benchmark:  Tier-1 Index:  Nifty 500 (Effective August 1, 2023, the benchmark of the scheme has been changed from NIFTY500 Value 50)</t>
  </si>
  <si>
    <t xml:space="preserve">Tier-2 Index:  NIFTY500 Value 50 </t>
  </si>
  <si>
    <t xml:space="preserve">e) Risk-o-meter </t>
  </si>
  <si>
    <t>Primary Benchmark: Tier-1 Index:  Nifty 500 (Effective August 1, 2023, the benchmark of the scheme has been changed from  Nifty Dividend Opportunities 50 )</t>
  </si>
  <si>
    <t>Tier-2 Index:  Nifty Dividend Opportunities 50</t>
  </si>
  <si>
    <t>Primary Benchmark: S&amp;P BSE Teck</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</si>
  <si>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</si>
  <si>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</si>
  <si>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</si>
  <si>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</si>
  <si>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</si>
  <si>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</si>
  <si>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</si>
  <si>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75% MSCI Asia (Ex-Japan) Standard Index + 25% Nifty 500 Index (Effective March 9, 2024, the benchmark of the scheme has changed from MSCI Asia (ex-Japan) Standard Index)</t>
  </si>
  <si>
    <t>Primary Benchmark: Nifty 50</t>
  </si>
  <si>
    <t>^ Franklin India Index Fund – NSE Nifty Plan is renamed as Franklin India NSE Nifty 50 Index Fund effective July 01, 2022.</t>
  </si>
  <si>
    <t>^ Franklin India TAXSHIELD is renamed as Franklin India ELSS Tax Saver Fund effective December 22, 2023.</t>
  </si>
  <si>
    <t>Primary Benchmark: Russell 3000 Growth Index</t>
  </si>
  <si>
    <t>Primary Benchmark: MSCI Europe Index</t>
  </si>
  <si>
    <t xml:space="preserve">Primary Benchmark: 40% Nifty 500 TRI + 40% Nifty Short Duration Debt Index + 20% domestic gold price </t>
  </si>
  <si>
    <t>^ Franklin India Multi-Asset Solution Fund is renamed as Franklin India Multi-Asset Solution Fund of Funds effective Dec 19, 2022.</t>
  </si>
  <si>
    <t>Primary Benchmark: CRISIL Hybrid 50+50 - Moderate Index</t>
  </si>
  <si>
    <t>** All Plans under Franklin India Life Stage Fund of Funds (FILSF) were merged with Franklin India Dynamic Asset Allocation Fund of Funds (FIDAAF) as on December 19, 2022.</t>
  </si>
  <si>
    <t>Franklin India Liquid Fund</t>
  </si>
  <si>
    <t>INE020B08DR1</t>
  </si>
  <si>
    <t>5.74% REC Ltd (20-Jun-2024)</t>
  </si>
  <si>
    <t>INE071G07413</t>
  </si>
  <si>
    <t>5.89% ICICI Home Finance Co Ltd (19-Jul-2024) **</t>
  </si>
  <si>
    <t>INE018E08250</t>
  </si>
  <si>
    <t>5.55% SBI Cards and Payment Services Ltd (14-Jun-2024) **</t>
  </si>
  <si>
    <t>INE936D07075</t>
  </si>
  <si>
    <t>9.75% Jamnagar Utilities &amp; Power Pvt Ltd (02-Aug-2024) **</t>
  </si>
  <si>
    <t>INE377Y07318</t>
  </si>
  <si>
    <t>7.42% Bajaj Housing Finance Ltd (12-Jul-2024) **</t>
  </si>
  <si>
    <t>Certificate of Deposit</t>
  </si>
  <si>
    <t>INE476A16XW8</t>
  </si>
  <si>
    <t>Canara Bank (11-Jun-2024)</t>
  </si>
  <si>
    <t>CRISIL A1+</t>
  </si>
  <si>
    <t>INE160A16OO4</t>
  </si>
  <si>
    <t>Punjab National Bank (13-Jun-2024) **</t>
  </si>
  <si>
    <t>CARE A1+</t>
  </si>
  <si>
    <t>INE238AD6751</t>
  </si>
  <si>
    <t>Axis Bank Ltd (22-Jul-2024) **</t>
  </si>
  <si>
    <t>INE476A16XY4</t>
  </si>
  <si>
    <t>Canara Bank (13-Jun-2024) **</t>
  </si>
  <si>
    <t>INE028A16FM5</t>
  </si>
  <si>
    <t>Bank of Baroda (16-Aug-2024) **</t>
  </si>
  <si>
    <t>IND A1+</t>
  </si>
  <si>
    <t>INE160A16OU1</t>
  </si>
  <si>
    <t>Punjab National Bank (26-Aug-2024) **</t>
  </si>
  <si>
    <t>ICRA A1+</t>
  </si>
  <si>
    <t>Commercial Paper</t>
  </si>
  <si>
    <t>INE572E14JB4</t>
  </si>
  <si>
    <t>PNB Housing Finance Ltd (11-Jun-2024) **@</t>
  </si>
  <si>
    <t>INE514E14RO2</t>
  </si>
  <si>
    <t>Export-Import Bank Of India (20-Jun-2024) **@</t>
  </si>
  <si>
    <t>INE212K14627</t>
  </si>
  <si>
    <t>SBICAP Securities Ltd (26-Jul-2024) **@</t>
  </si>
  <si>
    <t>INE261F14LP7</t>
  </si>
  <si>
    <t>National Bank For Agriculture &amp; Rural Development (14-Aug-2024) **@</t>
  </si>
  <si>
    <t>INE557F14FK1</t>
  </si>
  <si>
    <t>National Housing Bank (28-Aug-2024) **@</t>
  </si>
  <si>
    <t>INE261F14LD3</t>
  </si>
  <si>
    <t>National Bank For Agriculture &amp; Rural Development (05-Jun-2024)@</t>
  </si>
  <si>
    <t>INE01C314759</t>
  </si>
  <si>
    <t>Bajaj Financial Securities Ltd (12-Jun-2024) **@</t>
  </si>
  <si>
    <t>INE860H142Y4</t>
  </si>
  <si>
    <t>Aditya Birla Finance Ltd (15-Jul-2024) **@</t>
  </si>
  <si>
    <t>INE607M14BB8</t>
  </si>
  <si>
    <t>Tata Power Renewable Energy Ltd (19-Jul-2024) **@</t>
  </si>
  <si>
    <t>INE957N14IG9</t>
  </si>
  <si>
    <t>Hero Fincorp Ltd (22-Jul-2024) **@</t>
  </si>
  <si>
    <t>INE700G14KG3</t>
  </si>
  <si>
    <t>HDFC Securities Ltd (29-Aug-2024) **@</t>
  </si>
  <si>
    <t>INE860H142S6</t>
  </si>
  <si>
    <t>Aditya Birla Finance Ltd (11-Jun-2024)@</t>
  </si>
  <si>
    <t>IN002023X534</t>
  </si>
  <si>
    <t>91 DTB (13-Jun-2024)</t>
  </si>
  <si>
    <t>IN002024X078</t>
  </si>
  <si>
    <t>91 DTB (08-Aug-2024)</t>
  </si>
  <si>
    <t>IN002023Y391</t>
  </si>
  <si>
    <t>182 DTB (20-Jun-2024)</t>
  </si>
  <si>
    <t>IN002024X045</t>
  </si>
  <si>
    <t>91 DTB (25-Jul-2024)</t>
  </si>
  <si>
    <t>IN002023X542</t>
  </si>
  <si>
    <t>91 DTB (20-Jun-2024)</t>
  </si>
  <si>
    <t>IN002023Y375</t>
  </si>
  <si>
    <t>182 DTB (06-Jun-2024)</t>
  </si>
  <si>
    <t>IN002023Y409</t>
  </si>
  <si>
    <t>182 DTB (27-Jun-2024)</t>
  </si>
  <si>
    <t>Alternative Investment Fund #</t>
  </si>
  <si>
    <t>INF0RQ622028</t>
  </si>
  <si>
    <t>Corporate Debt Market Development Fund Class A2</t>
  </si>
  <si>
    <t>Alternative Investment Fund Units</t>
  </si>
  <si>
    <t>@ Listed</t>
  </si>
  <si>
    <t># In accordance with SEBI/HO/IMD/PoD2/P/CIR/2023/129 circular dated July 27, 2023, Investment in Corporate Debt Market Development Fund.</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</si>
  <si>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</si>
  <si>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</si>
  <si>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</si>
  <si>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</si>
  <si>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</si>
  <si>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</si>
  <si>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</si>
  <si>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</si>
  <si>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</si>
  <si>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</si>
  <si>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</si>
  <si>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</si>
  <si>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</si>
  <si>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</si>
  <si>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</si>
  <si>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31-May-2024</t>
  </si>
  <si>
    <t>e) Risk-o-meter</t>
  </si>
  <si>
    <t xml:space="preserve">Primary Benchmark: Tier-1 Index:  NIFTY Liquid Index A-I (Effective April 1, 2024, the benchmark of the scheme is changed from CRISIL Liquid Debt B-I Index) </t>
  </si>
  <si>
    <t>This risk-o-meter is subject to change as per SEBI circular dated October 5, 2020 (Circular No.: SEBI/HO/IMD/DF3/CIR/P/2020/197). The changes will be incorporated latest by 10-06-2024 and will be reflected on the below website.</t>
  </si>
  <si>
    <t>https://www.franklintempletonindia.com</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</si>
  <si>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</si>
  <si>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</si>
  <si>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</si>
  <si>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</si>
  <si>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</si>
  <si>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</si>
  <si>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</si>
  <si>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</si>
  <si>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</si>
  <si>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 xml:space="preserve">Primary Benchmark: Tier-1 Index: NIFTY 1D Rate Index (Effective April 1, 2024, the benchmark of the scheme is changed from CRISIL Liquid Overnight Index) </t>
  </si>
  <si>
    <t>Franklin India Money Market Fund (formerly known as Franklin India Savings Fund) ^</t>
  </si>
  <si>
    <t>INE028A16FI3</t>
  </si>
  <si>
    <t>Bank of Baroda (21-Oct-2024) **</t>
  </si>
  <si>
    <t>INE556F16AN3</t>
  </si>
  <si>
    <t>Small Industries Development Bank of India (18-Dec-2024) **</t>
  </si>
  <si>
    <t>INE562A16MR8</t>
  </si>
  <si>
    <t>Indian Bank (13-Mar-2025)</t>
  </si>
  <si>
    <t>INE237A168U0</t>
  </si>
  <si>
    <t>Kotak Mahindra Bank Ltd (27-Sep-2024) **</t>
  </si>
  <si>
    <t>INE261F16769</t>
  </si>
  <si>
    <t>National Bank For Agriculture &amp; Rural Development (17-Jan-2025) **</t>
  </si>
  <si>
    <t>INE692A16GZ8</t>
  </si>
  <si>
    <t>Union Bank of India (27-Feb-2025) **</t>
  </si>
  <si>
    <t>INE040A16EM3</t>
  </si>
  <si>
    <t>HDFC Bank Ltd (03-Feb-2025) **</t>
  </si>
  <si>
    <t>INE261F16785</t>
  </si>
  <si>
    <t>National Bank For Agriculture &amp; Rural Development (07-Feb-2025)</t>
  </si>
  <si>
    <t>INE040A16EN1</t>
  </si>
  <si>
    <t>HDFC Bank Ltd (20-Feb-2025)</t>
  </si>
  <si>
    <t>INE160A16OM8</t>
  </si>
  <si>
    <t>Punjab National Bank (25-Feb-2025) **</t>
  </si>
  <si>
    <t>INE092T16WB9</t>
  </si>
  <si>
    <t>IDFC First Bank Ltd (21-Feb-2025) **</t>
  </si>
  <si>
    <t>INE556F16AR4</t>
  </si>
  <si>
    <t>Small Industries Development Bank of India (27-Feb-2025) **</t>
  </si>
  <si>
    <t>INE476A16XV0</t>
  </si>
  <si>
    <t>Canara Bank (11-Mar-2025) **</t>
  </si>
  <si>
    <t>INE01GA16228</t>
  </si>
  <si>
    <t>DBS Bank India Ltd (07-Mar-2025) **</t>
  </si>
  <si>
    <t>INE040A16EH3</t>
  </si>
  <si>
    <t>HDFC Bank Ltd (06-Dec-2024) **</t>
  </si>
  <si>
    <t>INE261F16835</t>
  </si>
  <si>
    <t>National Bank For Agriculture &amp; Rural Development (07-Mar-2025) **</t>
  </si>
  <si>
    <t>INE860H142T4</t>
  </si>
  <si>
    <t>Aditya Birla Finance Ltd (14-Mar-2025) **@</t>
  </si>
  <si>
    <t>INE338I14HK6</t>
  </si>
  <si>
    <t>Motilal Oswal Financial Services Ltd (02-Aug-2024) **@</t>
  </si>
  <si>
    <t>INE121A14WO4</t>
  </si>
  <si>
    <t>Cholamandalam Investment and Finance Co Ltd (23-Oct-2024) **@</t>
  </si>
  <si>
    <t>INE115A14EQ9</t>
  </si>
  <si>
    <t>LIC Housing Finance Ltd (17-Dec-2024) **@</t>
  </si>
  <si>
    <t>INE115A14EX5</t>
  </si>
  <si>
    <t>LIC Housing Finance Ltd (21-Mar-2025) **@</t>
  </si>
  <si>
    <t>INE774D14SD5</t>
  </si>
  <si>
    <t>Mahindra &amp; Mahindra Financial Services Ltd (12-Mar-2025) **@</t>
  </si>
  <si>
    <t>INE417C14710</t>
  </si>
  <si>
    <t>Pilani Investment And Industries Corporation Ltd (21-Mar-2025) **@</t>
  </si>
  <si>
    <t>INE09OL14EL0</t>
  </si>
  <si>
    <t>Birla Group Holdings Pvt Ltd (07-Feb-2025) **@</t>
  </si>
  <si>
    <t>INE733E14BN4</t>
  </si>
  <si>
    <t>NTPC Ltd (20-Sep-2024) **@</t>
  </si>
  <si>
    <t>IN002023Z380</t>
  </si>
  <si>
    <t>364 DTB (05-Dec-2024)</t>
  </si>
  <si>
    <t>IN002023Z505</t>
  </si>
  <si>
    <t>364 DTB (20-Feb-2025)</t>
  </si>
  <si>
    <t>IN002023Z448</t>
  </si>
  <si>
    <t>364 DTB (16-Jan-2025)</t>
  </si>
  <si>
    <t xml:space="preserve">      Retail Plan Growth Option</t>
  </si>
  <si>
    <t xml:space="preserve">      Retail Plan Daily IDCW Option</t>
  </si>
  <si>
    <t xml:space="preserve">      Retail Plan Weekly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</si>
  <si>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</si>
  <si>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</si>
  <si>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</si>
  <si>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</si>
  <si>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Weekly IDCW Option</t>
  </si>
  <si>
    <t xml:space="preserve">      Direct Retail Plan Monthly IDCW Option</t>
  </si>
  <si>
    <t xml:space="preserve">      Direct Retail Plan Quarterly IDCW Option</t>
  </si>
  <si>
    <t xml:space="preserve">Primary Benchmark: Tier-1 Index: NIFTY Money Market Index A-I (Effective April 1, 2024, the benchmark of the scheme is changed from NIFTY Money Market Index B-I) </t>
  </si>
  <si>
    <t>^ Franklin India Savings Fund is renames as Franklin India Money Market effective May 15, 2023.</t>
  </si>
  <si>
    <t>Franklin India Floating Rate Fund</t>
  </si>
  <si>
    <t>INE556F08KN9</t>
  </si>
  <si>
    <t>7.75% Small Industries Development Bank Of India (10-Jun-2027) **</t>
  </si>
  <si>
    <t>IN0020210160</t>
  </si>
  <si>
    <t>GOI FRB 2028 (04-Oct-2028)</t>
  </si>
  <si>
    <t>IN0020200120</t>
  </si>
  <si>
    <t>GOI FRB 2033 (22-Sep-2033)</t>
  </si>
  <si>
    <t>IN0020180041</t>
  </si>
  <si>
    <t>GOI FRB 2031 (07-Dec-2031)</t>
  </si>
  <si>
    <t>IN0020240050</t>
  </si>
  <si>
    <t>7.04% GOI 2029 (03-Jun-2029)</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</si>
  <si>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</si>
  <si>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NIFTY Short Duration Debt Index A-II (Effective April 1, 2024, the benchmark of the scheme is changed from CRISIL Low Duration Debt Index) </t>
  </si>
  <si>
    <t>Franklin India Corporate Debt Fund</t>
  </si>
  <si>
    <t>INE557F08FS6</t>
  </si>
  <si>
    <t>7.40% National Housing Bank (16-Jul-2026) **</t>
  </si>
  <si>
    <t>INE01XX07034</t>
  </si>
  <si>
    <t>7.96% Pipeline Infrastructure Ltd (11-Mar-2029) **</t>
  </si>
  <si>
    <t>INE941D07208</t>
  </si>
  <si>
    <t>6.75% Sikka Ports &amp; Terminals Ltd (22-Apr-2026) **</t>
  </si>
  <si>
    <t>INE556F08KB4</t>
  </si>
  <si>
    <t>7.11% Small Industries Development Bank Of India (27-Feb-2026)</t>
  </si>
  <si>
    <t>INE774D07VA9</t>
  </si>
  <si>
    <t>8.00% Mahindra &amp; Mahindra Financial Services Ltd (26-Jun-2025) **</t>
  </si>
  <si>
    <t>INE115A07QD5</t>
  </si>
  <si>
    <t>7.82% LIC Housing Finance Ltd (28-Nov-2025) **</t>
  </si>
  <si>
    <t>INE774D07VE1</t>
  </si>
  <si>
    <t>8.25% Mahindra &amp; Mahindra Financial Services Ltd (25-Mar-2027)</t>
  </si>
  <si>
    <t>INE134E08MC7</t>
  </si>
  <si>
    <t>7.77% Power Finance Corporation Ltd (15-Jul-2026) **</t>
  </si>
  <si>
    <t>INE261F08EF5</t>
  </si>
  <si>
    <t>7.80% National Bank For Agriculture &amp; Rural Development (15-Mar-2027) **</t>
  </si>
  <si>
    <t>INE756I07EL8</t>
  </si>
  <si>
    <t>8.04% HDB Financial Services Ltd (25-Feb-2026)</t>
  </si>
  <si>
    <t>INE556F08KP4</t>
  </si>
  <si>
    <t>7.68% Small Industries Development Bank Of India (10-Aug-2027)</t>
  </si>
  <si>
    <t>INE053F08312</t>
  </si>
  <si>
    <t>7.41% Indian Railway Finance Corporation Ltd (15-Oct-2026)</t>
  </si>
  <si>
    <t>INE261F08DO9</t>
  </si>
  <si>
    <t>7.40% National Bank For Agriculture &amp; Rural Development (30-Jan-2026) **</t>
  </si>
  <si>
    <t>INE134E08JY7</t>
  </si>
  <si>
    <t>9.25% Power Finance Corporation Ltd (25-Sep-2024) **</t>
  </si>
  <si>
    <t>IN2020230297</t>
  </si>
  <si>
    <t>7.54% Kerala SDL (27-Mar-2055)</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</si>
  <si>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</si>
  <si>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</si>
  <si>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</si>
  <si>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</si>
  <si>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</si>
  <si>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https://www.franklintempletonindia.com/download/en-in/latest%20updates/189ea834-ae3f-48eb-9d73-a9cc9cd9317e/franklin-templeton-update-on-reliance-broadcast-july-23-2020-kcg9m1gq-en-in.pdf</t>
  </si>
  <si>
    <t>f) Risk-o-meter</t>
  </si>
  <si>
    <t>Primary Benchmark: Tier-1 Index:  NIFTY Corporate Bond Index A-II (Effective April 1, 2024, the benchmark of the scheme is changed from NIFTY Corporate Bond Index B-III)</t>
  </si>
  <si>
    <t>Franklin India Banking &amp; PSU Debt Fund</t>
  </si>
  <si>
    <t>YTC</t>
  </si>
  <si>
    <t>INE861G08076</t>
  </si>
  <si>
    <t>6.65% Food Corporation Of India (23-Oct-2030) **</t>
  </si>
  <si>
    <t>ICRA AAA(CE)</t>
  </si>
  <si>
    <t>INE163N08289</t>
  </si>
  <si>
    <t>8.29% ONGC Petro Additions Ltd (25-Jan-2027) **</t>
  </si>
  <si>
    <t>CRISIL AA</t>
  </si>
  <si>
    <t>INE040A08823</t>
  </si>
  <si>
    <t>7.77% HDFC Bank Ltd (28-Jun-2027)</t>
  </si>
  <si>
    <t>INE053F07983</t>
  </si>
  <si>
    <t>7.83% Indian Railway Finance Corporation Ltd (19-Mar-2027) **</t>
  </si>
  <si>
    <t>INE556F08KA6</t>
  </si>
  <si>
    <t>7.25% Small Industries Development Bank Of India (31-Jul-2025) **</t>
  </si>
  <si>
    <t>INE556F08KM1</t>
  </si>
  <si>
    <t>7.79% Small Industries Development Bank Of India (14-May-2027) **</t>
  </si>
  <si>
    <t>INE062A08256</t>
  </si>
  <si>
    <t>6.24% State Bank Of India (20-Sep-2030) **</t>
  </si>
  <si>
    <t>INE040A08500</t>
  </si>
  <si>
    <t>8.35% HDFC Bank Ltd (13-May-2026) **</t>
  </si>
  <si>
    <t>INE134E08ML8</t>
  </si>
  <si>
    <t>7.55% Power Finance Corporation Ltd (15-Jul-2026) **</t>
  </si>
  <si>
    <t>INE020B08DH2</t>
  </si>
  <si>
    <t>5.81% REC Ltd (31-Dec-2025) **</t>
  </si>
  <si>
    <t>INE206D08261</t>
  </si>
  <si>
    <t>8.14% Nuclear Power Corporation of India Ltd (25-Mar-2026) **</t>
  </si>
  <si>
    <t>INE514E08EP9</t>
  </si>
  <si>
    <t>8.25% Export-Import Bank of India (28-Sep-2025) **</t>
  </si>
  <si>
    <t>INE733E07JX0</t>
  </si>
  <si>
    <t>8.19% NTPC Ltd (15-Dec-2025) **</t>
  </si>
  <si>
    <t>INE040A08567</t>
  </si>
  <si>
    <t>7.78% HDFC Bank Ltd (27-Mar-2027) **</t>
  </si>
  <si>
    <t>INE476A16YA2</t>
  </si>
  <si>
    <t>Canara Bank (14-Jun-2024) **</t>
  </si>
  <si>
    <t>Primary Benchmark: Nifty Banking &amp; PSU Debt Index A-II (Effective April 1, 2024, the benchmark of the scheme is changed from NIFTY Banking &amp; PSU Debt Index)</t>
  </si>
  <si>
    <t>Franklin India Government Securities Fund</t>
  </si>
  <si>
    <t>IN002023Y508</t>
  </si>
  <si>
    <t>182 DTB (29-Aug-2024)</t>
  </si>
  <si>
    <t>IN002023Z158</t>
  </si>
  <si>
    <t>364 DTB (04-Jul-2024)</t>
  </si>
  <si>
    <t>IN0020230135</t>
  </si>
  <si>
    <t>7.32% GOI 2030 (13-Nov-2030)</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</si>
  <si>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</si>
  <si>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</si>
  <si>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</si>
  <si>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</si>
  <si>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</si>
  <si>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</si>
  <si>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INE756I07EI4</t>
  </si>
  <si>
    <t>7.50% HDB Financial Services Ltd (23-Sep-2025) **</t>
  </si>
  <si>
    <t>INE110L08037</t>
  </si>
  <si>
    <t>9.25% Reliance Industries Ltd (17-Jun-2024) **</t>
  </si>
  <si>
    <t>IN0020210186</t>
  </si>
  <si>
    <t>5.74% GOI 2026 (15-Nov-2026)</t>
  </si>
  <si>
    <t>PriMary BenchMark: 40% Nifty 500+60% Crisil Composite Bond Index</t>
  </si>
  <si>
    <t>Franklin India Debt Hybrid Fund</t>
  </si>
  <si>
    <t>INE403D08116</t>
  </si>
  <si>
    <t>8.70% Bharti Telecom Ltd (21-Nov-2024) **</t>
  </si>
  <si>
    <t>INE950O07420</t>
  </si>
  <si>
    <t>8.20% Mahindra Rural Housing Finance Ltd (30-Jan-2026) **</t>
  </si>
  <si>
    <t>INE121A07QV5</t>
  </si>
  <si>
    <t>8.50% Cholamandalam Investment and Finance Co Ltd (27-Mar-2026) **</t>
  </si>
  <si>
    <t>ICRA AA+</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</si>
  <si>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</si>
  <si>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</si>
  <si>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</si>
  <si>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As on 07-Aug-2022*</t>
  </si>
  <si>
    <t>NA</t>
  </si>
  <si>
    <t>* All units in the scheme have been extinguished post distribution based on NAV dated Aug 07, 2022 which is the last declared NAV.</t>
  </si>
  <si>
    <t xml:space="preserve">This metric is computed basis market value of the securities (including accrued interest) held in the portfolio. Since the value of the securities held by the portfolio is currently zero, this metric is not applicable.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</si>
  <si>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</si>
  <si>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f) @@@ Coupons/ part payments/ maturity payments were due to be paid by Nufuture Digital (India) Ltd. on July 31, 2020, September 2, 2020, January 31, 2023, February 28, 2023, March 31, 2023, April 28, 2023, May 31, 2023, June 30, 2023, July 31, 2023, August 31, 2023, September 30, 2023, October 31,2023,December 29, 2023, December 31, 2023 and by Future Ideas Co. Ltd. on July 31, 2020, September 30, 2020, September 30, 2023 and by Rivaaz Trade Ventures Pvt Ltd on July 31, 2020, August 31, 2020, September 30, 2020, October 31, 2020, November 7, 2020, June 30, 2023, December 31,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</si>
  <si>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</si>
  <si>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</si>
  <si>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</si>
  <si>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</si>
  <si>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j) Risk-o-meter</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</si>
  <si>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</si>
  <si>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</si>
  <si>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3 - 9.50% Yes Bank Ltd CO 23 Dec 2021</t>
  </si>
  <si>
    <t>INE528G08352</t>
  </si>
  <si>
    <t>9.50% Yes Bank Ltd (23-Dec-2116) ~~~ $$ **</t>
  </si>
  <si>
    <t>CARE (withdrawn)/ ICRA D (hyb)</t>
  </si>
  <si>
    <t xml:space="preserve"> $$ Indicates securities below investment grade or default</t>
  </si>
  <si>
    <t>~~~ Call option for December 23, 2021 has not been exercised by the issuer as per RBI Regulations and thereby, per SEBI circular dated March 22, 2021, maturity of the security has been moved to 100 years from the date of issuance.</t>
  </si>
  <si>
    <t xml:space="preserve">b) During the month additional instances of fair valuation/deviation from valuation price provided by the valuation agencies </t>
  </si>
  <si>
    <t>Franklin India Low Duration Fund (No. of segregated Portfolio in the scheme -2) - (under winding up) $$$</t>
  </si>
  <si>
    <t>This metric is computed basis market value of the securities (including accrued interest) held in the portfolio. Since there is no security in the portfolio, this metric is not applicable</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</si>
  <si>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</si>
  <si>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</si>
  <si>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</si>
  <si>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h)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</si>
  <si>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i) Risk-o-meter</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</si>
  <si>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</si>
  <si>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Short-Term Income Plan (No. of segregated Portfolios in the scheme - 3) - (under winding up) $$$</t>
  </si>
  <si>
    <t xml:space="preserve">      Institutional Plan Growth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</si>
  <si>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</si>
  <si>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The remaining value in the portfolio of the scheme represents FISTIP’s investment in the NCDs of 9.50% Reliance Broadcast Network Ltd (20-JUL-2020) issued by Reliance Broadcast Network Ltd (RBNL). RBNL defaulted on meeting its payment obligation at maturity.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</si>
  <si>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December 31,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</si>
  <si>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</si>
  <si>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</si>
  <si>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</si>
  <si>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k) Risk-o-meter</t>
  </si>
  <si>
    <t xml:space="preserve">Primary Benchmark: CRISIL Short Term Bond Index </t>
  </si>
  <si>
    <t>Franklin India Short Term Income Plan - Segregated Portfolio 3 - 9.50% Yes Bank Ltd CO 23 Dec 2021</t>
  </si>
  <si>
    <t>a) NAV at the beginning and at the end of the Half-year ended 30-Apr-2024</t>
  </si>
  <si>
    <t>Franklin India Ultra Short Bond Fund - (under winding up) $$$</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</si>
  <si>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</si>
  <si>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</si>
  <si>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</si>
  <si>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</si>
  <si>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</si>
  <si>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</si>
  <si>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</si>
  <si>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</si>
  <si>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As on 12-Dec-2021*</t>
  </si>
  <si>
    <t>* All units in the scheme have been extinguished post distribution based on NAV dated Dec 12, 2021 which is the last declared NAV.</t>
  </si>
  <si>
    <t>e) @@@ Coupons/ part payments/ maturity payments were due to be paid by Nufuture Digital (India) Ltd. on July 31, 2020, January 31, 2023, February 28, 2023, March 31, 2023, April 28, 2023, May 31, 2023, June 30, 2023, July 31, 2023, August 31, 2023, September 30, 2023, October 31,2023, November 30,2023, December 31, 2023 and by Future Ideas Co. Ltd. on July 31, 2020, April 28, 2023, July 31, 2023, December 31, 2023 and by Rivaaz Trade Ventures Pvt Ltd on August 31, 2020, June 30,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</si>
  <si>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</si>
  <si>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</si>
  <si>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</si>
  <si>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Credit Risk Fund (No. of segregated Portfolios in the scheme -3) - (under winding up) $$$</t>
  </si>
  <si>
    <t>As on 11-Jun-2023*</t>
  </si>
  <si>
    <t>* All units in the scheme have been extinguished post distribution based on NAV dated Jun 11, 2023 which is the last declared NAV.</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</si>
  <si>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</si>
  <si>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March 31, 2022, April 30, 2022, May 31, 2022, June 30, 2022, July 31, 2022, August 31, 2022, September 30, 2022, October 31, 2022, November 30, 2022, December 31, 2022 by Future Ideas Co. Ltd. on July 31, 2020, September 30, 2020 and by Rivaaz Trade Ventures Pvt Ltd on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</si>
  <si>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</si>
  <si>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 xml:space="preserve">j) Risk-o-meter </t>
  </si>
  <si>
    <t>As of Jun 11, 2023, all units of Franklin India Credit Risk Fund (FICRF) stand extinguished. 100% of the AUM of the scheme stands distributed to investors (except cases with incomplete KYC documentation or requiring remediation). There is no portfolio left to evaluate riskometer for the fund. On account of this, the riskometer for FICRF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</si>
  <si>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June 11, 2023 which is the last declared NAV.</t>
  </si>
  <si>
    <t>Franklin India Credit Risk Fund - Segregated Portfolio 3 - 9.50% Yes Bank Ltd CO 23 Dec 2021</t>
  </si>
  <si>
    <t>Risk level of tier-1 benchmark  as on May 31, 2024</t>
  </si>
  <si>
    <t>Risk level of tier-2 benchmark  as on May 31, 2024</t>
  </si>
  <si>
    <t>Franklin India Flexi Cap Fund ( Formerly known as Franklin India Equity Fund)^</t>
  </si>
  <si>
    <t>Franklin India Feeder - Templeton European Opportunities Fund</t>
  </si>
  <si>
    <t>Risk level of tier-1 benchmark as on May 31, 2024</t>
  </si>
  <si>
    <t>c) Main portfolio of the Scheme Franklin India Dynamic Accrual Fund ceased to exist as per Regulation 41(3) of SEBI Mutual Fund Regulations and therefore no separate disclosure is published for the main portfolio</t>
  </si>
  <si>
    <t>Nifty Index Future  - 27-June-2024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</si>
</sst>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000"/>
    <numFmt numFmtId="166" formatCode="#,##0.00%"/>
    <numFmt numFmtId="167" formatCode="_ * #,##0_ ;_ * \-#,##0_ ;_ * &quot;-&quot;??_ ;_ @_ "/>
    <numFmt numFmtId="168" formatCode="#,##0.000"/>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sz val="11"/>
      <color theme="1"/>
      <name val="Calibri"/>
      <family val="2"/>
      <scheme val="minor"/>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s>
  <fills count="6">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164" fontId="5" fillId="0" borderId="0" applyFont="0" applyFill="0" applyBorder="0" applyAlignment="0" applyProtection="0"/>
    <xf numFmtId="0" fontId="6" fillId="0" borderId="0" applyNumberFormat="0" applyFill="0" applyBorder="0" applyAlignment="0" applyProtection="0"/>
    <xf numFmtId="9" fontId="5" fillId="0" borderId="0" applyFont="0" applyFill="0" applyBorder="0" applyAlignment="0" applyProtection="0"/>
  </cellStyleXfs>
  <cellXfs count="109">
    <xf numFmtId="0" fontId="0" fillId="0" borderId="0" xfId="0"/>
    <xf numFmtId="0" fontId="7"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7" fillId="2" borderId="0" xfId="0" applyNumberFormat="1" applyFont="1" applyFill="1"/>
    <xf numFmtId="0" fontId="8" fillId="0" borderId="1" xfId="0" applyFont="1" applyBorder="1" applyAlignment="1">
      <alignment vertical="center"/>
    </xf>
    <xf numFmtId="0" fontId="9" fillId="2" borderId="0" xfId="0" applyFont="1" applyFill="1"/>
    <xf numFmtId="0" fontId="3" fillId="2" borderId="0" xfId="0" applyFont="1" applyFill="1" applyAlignment="1">
      <alignment horizontal="left" vertical="top"/>
    </xf>
    <xf numFmtId="4" fontId="9" fillId="3" borderId="0" xfId="0" applyNumberFormat="1" applyFont="1" applyFill="1"/>
    <xf numFmtId="39" fontId="9" fillId="2" borderId="0" xfId="0" applyNumberFormat="1" applyFont="1" applyFill="1"/>
    <xf numFmtId="39" fontId="9" fillId="3" borderId="0" xfId="0" applyNumberFormat="1" applyFont="1" applyFill="1"/>
    <xf numFmtId="2"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8" fillId="2" borderId="0" xfId="0" applyFont="1" applyFill="1"/>
    <xf numFmtId="39" fontId="8" fillId="3" borderId="0" xfId="0" applyNumberFormat="1" applyFont="1" applyFill="1"/>
    <xf numFmtId="0" fontId="8" fillId="2" borderId="2" xfId="0" applyFont="1" applyFill="1" applyBorder="1"/>
    <xf numFmtId="0" fontId="9" fillId="2" borderId="2" xfId="0" applyFont="1" applyFill="1" applyBorder="1"/>
    <xf numFmtId="39" fontId="9" fillId="2" borderId="2" xfId="0" applyNumberFormat="1" applyFont="1" applyFill="1" applyBorder="1"/>
    <xf numFmtId="39" fontId="9" fillId="3" borderId="2" xfId="0" applyNumberFormat="1" applyFont="1" applyFill="1" applyBorder="1"/>
    <xf numFmtId="0" fontId="8" fillId="2" borderId="3" xfId="0" applyFont="1" applyFill="1" applyBorder="1"/>
    <xf numFmtId="0" fontId="9" fillId="2" borderId="3" xfId="0" applyFont="1" applyFill="1" applyBorder="1"/>
    <xf numFmtId="39" fontId="9" fillId="2" borderId="3" xfId="0" applyNumberFormat="1" applyFont="1" applyFill="1" applyBorder="1"/>
    <xf numFmtId="39" fontId="9" fillId="3" borderId="3" xfId="0" applyNumberFormat="1" applyFont="1" applyFill="1" applyBorder="1"/>
    <xf numFmtId="3" fontId="9" fillId="2" borderId="3" xfId="0" applyNumberFormat="1" applyFont="1" applyFill="1" applyBorder="1"/>
    <xf numFmtId="39" fontId="8" fillId="2" borderId="3" xfId="0" applyNumberFormat="1" applyFont="1" applyFill="1" applyBorder="1"/>
    <xf numFmtId="39" fontId="8" fillId="3" borderId="3" xfId="0" applyNumberFormat="1" applyFont="1" applyFill="1" applyBorder="1"/>
    <xf numFmtId="0" fontId="8" fillId="2" borderId="4" xfId="0" applyFont="1" applyFill="1" applyBorder="1"/>
    <xf numFmtId="39" fontId="8" fillId="2" borderId="4" xfId="0" applyNumberFormat="1" applyFont="1" applyFill="1" applyBorder="1"/>
    <xf numFmtId="39" fontId="8" fillId="3" borderId="4" xfId="0" applyNumberFormat="1" applyFont="1" applyFill="1" applyBorder="1"/>
    <xf numFmtId="0" fontId="8" fillId="2" borderId="0" xfId="0" applyFont="1" applyFill="1" applyAlignment="1">
      <alignment horizontal="right"/>
    </xf>
    <xf numFmtId="165" fontId="9" fillId="2" borderId="0" xfId="0" applyNumberFormat="1" applyFont="1" applyFill="1"/>
    <xf numFmtId="0" fontId="8" fillId="2" borderId="1" xfId="0" applyFont="1" applyFill="1" applyBorder="1" applyAlignment="1">
      <alignment horizontal="center"/>
    </xf>
    <xf numFmtId="165" fontId="9" fillId="2" borderId="1" xfId="0" applyNumberFormat="1" applyFont="1" applyFill="1" applyBorder="1"/>
    <xf numFmtId="4" fontId="9" fillId="2" borderId="0" xfId="0" applyNumberFormat="1" applyFont="1" applyFill="1"/>
    <xf numFmtId="0" fontId="10" fillId="2" borderId="0" xfId="0" applyFont="1" applyFill="1"/>
    <xf numFmtId="0" fontId="8" fillId="0" borderId="5" xfId="0" applyFont="1" applyBorder="1" applyAlignment="1">
      <alignment vertical="center"/>
    </xf>
    <xf numFmtId="0" fontId="8" fillId="0" borderId="5" xfId="0" applyFont="1" applyBorder="1" applyAlignment="1">
      <alignment horizontal="center" vertical="center"/>
    </xf>
    <xf numFmtId="2" fontId="8" fillId="0" borderId="5" xfId="0" applyNumberFormat="1" applyFont="1" applyBorder="1" applyAlignment="1">
      <alignment horizontal="center" vertical="center"/>
    </xf>
    <xf numFmtId="0" fontId="10" fillId="2" borderId="5" xfId="0" applyFont="1" applyFill="1" applyBorder="1"/>
    <xf numFmtId="0" fontId="8" fillId="2" borderId="6" xfId="0" applyFont="1" applyFill="1" applyBorder="1"/>
    <xf numFmtId="0" fontId="9" fillId="2" borderId="6" xfId="0" applyFont="1" applyFill="1" applyBorder="1"/>
    <xf numFmtId="39" fontId="9" fillId="2" borderId="6" xfId="0" applyNumberFormat="1" applyFont="1" applyFill="1" applyBorder="1"/>
    <xf numFmtId="39" fontId="9" fillId="3" borderId="6" xfId="0" applyNumberFormat="1" applyFont="1" applyFill="1" applyBorder="1"/>
    <xf numFmtId="3" fontId="9" fillId="2" borderId="6" xfId="0" applyNumberFormat="1" applyFont="1" applyFill="1" applyBorder="1"/>
    <xf numFmtId="4" fontId="9" fillId="2" borderId="6" xfId="0" applyNumberFormat="1" applyFont="1" applyFill="1" applyBorder="1"/>
    <xf numFmtId="39" fontId="8" fillId="2" borderId="6" xfId="0" applyNumberFormat="1" applyFont="1" applyFill="1" applyBorder="1"/>
    <xf numFmtId="39" fontId="8" fillId="3" borderId="6" xfId="0" applyNumberFormat="1" applyFont="1" applyFill="1" applyBorder="1"/>
    <xf numFmtId="0" fontId="8" fillId="2" borderId="7" xfId="0" applyFont="1" applyFill="1" applyBorder="1"/>
    <xf numFmtId="39" fontId="8" fillId="2" borderId="7" xfId="0" applyNumberFormat="1" applyFont="1" applyFill="1" applyBorder="1"/>
    <xf numFmtId="39" fontId="8" fillId="3" borderId="7" xfId="0" applyNumberFormat="1" applyFont="1" applyFill="1" applyBorder="1"/>
    <xf numFmtId="166" fontId="9" fillId="2" borderId="0" xfId="0" applyNumberFormat="1" applyFont="1" applyFill="1"/>
    <xf numFmtId="0" fontId="8" fillId="2" borderId="0" xfId="0" applyFont="1" applyFill="1" applyAlignment="1">
      <alignment horizontal="left"/>
    </xf>
    <xf numFmtId="0" fontId="8" fillId="2" borderId="0" xfId="0" applyFont="1" applyFill="1" applyAlignment="1">
      <alignment horizontal="left" wrapText="1"/>
    </xf>
    <xf numFmtId="0" fontId="8" fillId="2" borderId="1" xfId="0" applyFont="1" applyFill="1" applyBorder="1" applyAlignment="1">
      <alignment horizontal="left" wrapText="1"/>
    </xf>
    <xf numFmtId="0" fontId="8" fillId="2" borderId="1" xfId="0" applyFont="1" applyFill="1" applyBorder="1" applyAlignment="1">
      <alignment horizontal="right"/>
    </xf>
    <xf numFmtId="0" fontId="9" fillId="0" borderId="1" xfId="0" applyFont="1" applyBorder="1" applyAlignment="1">
      <alignment horizontal="left" wrapText="1"/>
    </xf>
    <xf numFmtId="167" fontId="9" fillId="0" borderId="1" xfId="1" applyNumberFormat="1" applyFont="1" applyFill="1" applyBorder="1" applyAlignment="1">
      <alignment horizontal="left" wrapText="1"/>
    </xf>
    <xf numFmtId="164" fontId="9" fillId="0" borderId="1" xfId="1" applyFont="1" applyFill="1" applyBorder="1" applyAlignment="1">
      <alignment horizontal="right" wrapText="1"/>
    </xf>
    <xf numFmtId="10" fontId="9" fillId="0" borderId="1" xfId="3" applyNumberFormat="1" applyFont="1" applyFill="1" applyBorder="1" applyAlignment="1">
      <alignment horizontal="right"/>
    </xf>
    <xf numFmtId="2" fontId="8" fillId="0" borderId="5" xfId="0" applyNumberFormat="1" applyFont="1" applyBorder="1" applyAlignment="1">
      <alignment horizontal="center" vertical="center" wrapText="1"/>
    </xf>
    <xf numFmtId="2" fontId="8" fillId="0" borderId="1" xfId="0" applyNumberFormat="1" applyFont="1" applyBorder="1" applyAlignment="1">
      <alignment horizontal="center" vertical="center" wrapText="1"/>
    </xf>
    <xf numFmtId="0" fontId="7" fillId="2" borderId="0" xfId="0" applyFont="1" applyFill="1" applyAlignment="1">
      <alignment horizontal="center" vertical="center" wrapText="1"/>
    </xf>
    <xf numFmtId="0" fontId="10" fillId="2" borderId="5" xfId="0" applyFont="1" applyFill="1" applyBorder="1" applyAlignment="1">
      <alignment horizontal="center" vertical="center" wrapText="1"/>
    </xf>
    <xf numFmtId="0" fontId="10" fillId="2" borderId="5" xfId="0" applyFont="1" applyFill="1" applyBorder="1" applyAlignment="1">
      <alignment wrapText="1"/>
    </xf>
    <xf numFmtId="0" fontId="7" fillId="2" borderId="0" xfId="0" applyFont="1" applyFill="1" applyAlignment="1">
      <alignment wrapText="1"/>
    </xf>
    <xf numFmtId="39" fontId="8" fillId="0" borderId="6" xfId="0" applyNumberFormat="1" applyFont="1" applyBorder="1"/>
    <xf numFmtId="0" fontId="9" fillId="2" borderId="3" xfId="0" applyFont="1" applyFill="1" applyBorder="1" applyAlignment="1">
      <alignment wrapText="1"/>
    </xf>
    <xf numFmtId="0" fontId="11" fillId="2" borderId="0" xfId="2" applyFont="1" applyFill="1"/>
    <xf numFmtId="0" fontId="8" fillId="3" borderId="0" xfId="0" applyFont="1" applyFill="1"/>
    <xf numFmtId="0" fontId="11" fillId="3" borderId="0" xfId="2" applyFont="1" applyFill="1"/>
    <xf numFmtId="0" fontId="9" fillId="3" borderId="0" xfId="0" applyFont="1" applyFill="1"/>
    <xf numFmtId="168" fontId="9" fillId="2" borderId="0" xfId="0" applyNumberFormat="1" applyFont="1" applyFill="1"/>
    <xf numFmtId="0" fontId="6" fillId="2" borderId="0" xfId="2" applyFill="1"/>
    <xf numFmtId="0" fontId="8" fillId="3" borderId="0" xfId="0" applyFont="1" applyFill="1" applyAlignment="1">
      <alignment vertical="top"/>
    </xf>
    <xf numFmtId="0" fontId="8" fillId="3" borderId="0" xfId="0" applyFont="1" applyFill="1" applyAlignment="1">
      <alignment vertical="top" wrapText="1"/>
    </xf>
    <xf numFmtId="39" fontId="8" fillId="2" borderId="2" xfId="0" applyNumberFormat="1" applyFont="1" applyFill="1" applyBorder="1"/>
    <xf numFmtId="4" fontId="9" fillId="2" borderId="0" xfId="0" applyNumberFormat="1" applyFont="1" applyFill="1" applyAlignment="1">
      <alignment horizontal="right"/>
    </xf>
    <xf numFmtId="4" fontId="8" fillId="2" borderId="0" xfId="0" applyNumberFormat="1" applyFont="1" applyFill="1" applyAlignment="1">
      <alignment horizontal="right"/>
    </xf>
    <xf numFmtId="164" fontId="8" fillId="2" borderId="3" xfId="0" applyNumberFormat="1" applyFont="1" applyFill="1" applyBorder="1"/>
    <xf numFmtId="165" fontId="9" fillId="2" borderId="0" xfId="0" applyNumberFormat="1" applyFont="1" applyFill="1" applyAlignment="1">
      <alignment horizontal="right"/>
    </xf>
    <xf numFmtId="0" fontId="4" fillId="0" borderId="0" xfId="0" applyFont="1" applyAlignment="1">
      <alignment vertical="center" wrapText="1"/>
    </xf>
    <xf numFmtId="0" fontId="8" fillId="3" borderId="0" xfId="0" applyFont="1" applyFill="1" applyAlignment="1">
      <alignment horizontal="justify" wrapText="1"/>
    </xf>
    <xf numFmtId="0" fontId="0" fillId="3" borderId="0" xfId="0" applyFill="1" applyAlignment="1">
      <alignment horizontal="justify" wrapText="1"/>
    </xf>
    <xf numFmtId="39" fontId="8" fillId="2" borderId="0" xfId="0" applyNumberFormat="1" applyFont="1" applyFill="1"/>
    <xf numFmtId="0" fontId="8" fillId="0" borderId="1" xfId="0" applyFont="1" applyBorder="1" applyAlignment="1">
      <alignment horizontal="center" vertical="center" wrapText="1"/>
    </xf>
    <xf numFmtId="0" fontId="8" fillId="2" borderId="0" xfId="0" applyFont="1" applyFill="1" applyAlignment="1">
      <alignment vertical="top" wrapText="1"/>
    </xf>
    <xf numFmtId="0" fontId="9" fillId="5" borderId="0" xfId="0" applyFont="1" applyFill="1"/>
    <xf numFmtId="39" fontId="9" fillId="5" borderId="0" xfId="0" applyNumberFormat="1" applyFont="1" applyFill="1"/>
    <xf numFmtId="0" fontId="8" fillId="5" borderId="0" xfId="0" applyFont="1" applyFill="1"/>
    <xf numFmtId="0" fontId="9" fillId="2" borderId="9" xfId="0" applyFont="1" applyFill="1" applyBorder="1"/>
    <xf numFmtId="0" fontId="9" fillId="2" borderId="10" xfId="0" applyFont="1" applyFill="1" applyBorder="1"/>
    <xf numFmtId="0" fontId="4" fillId="4" borderId="8" xfId="0" applyFont="1" applyFill="1" applyBorder="1" applyAlignment="1">
      <alignment horizontal="center" vertical="center" wrapText="1"/>
    </xf>
    <xf numFmtId="0" fontId="4" fillId="4" borderId="0" xfId="0" applyFont="1" applyFill="1" applyAlignment="1">
      <alignment horizontal="center" vertical="center" wrapText="1"/>
    </xf>
    <xf numFmtId="0" fontId="8" fillId="2" borderId="9" xfId="0" applyFont="1" applyFill="1" applyBorder="1"/>
    <xf numFmtId="0" fontId="8" fillId="2" borderId="10" xfId="0" applyFont="1" applyFill="1" applyBorder="1"/>
    <xf numFmtId="0" fontId="8" fillId="2" borderId="0" xfId="0" applyFont="1" applyFill="1" applyAlignment="1">
      <alignment horizontal="left" wrapText="1"/>
    </xf>
    <xf numFmtId="0" fontId="9" fillId="2" borderId="0" xfId="0" applyFont="1" applyFill="1" applyAlignment="1">
      <alignment wrapText="1"/>
    </xf>
    <xf numFmtId="0" fontId="8" fillId="3" borderId="0" xfId="0" applyFont="1" applyFill="1" applyAlignment="1">
      <alignment horizontal="left" wrapText="1"/>
    </xf>
    <xf numFmtId="0" fontId="8" fillId="2" borderId="0" xfId="0" applyFont="1" applyFill="1" applyAlignment="1">
      <alignment wrapText="1"/>
    </xf>
    <xf numFmtId="0" fontId="0" fillId="0" borderId="0" xfId="0" applyAlignment="1">
      <alignment wrapText="1"/>
    </xf>
    <xf numFmtId="0" fontId="9" fillId="2" borderId="0" xfId="0" applyFont="1" applyFill="1" applyAlignment="1">
      <alignment horizontal="left" wrapText="1"/>
    </xf>
    <xf numFmtId="0" fontId="9" fillId="3" borderId="0" xfId="0" applyFont="1" applyFill="1" applyAlignment="1">
      <alignment wrapText="1"/>
    </xf>
    <xf numFmtId="0" fontId="8" fillId="2" borderId="0" xfId="0" applyFont="1" applyFill="1" applyAlignment="1">
      <alignment horizontal="justify" wrapText="1"/>
    </xf>
    <xf numFmtId="0" fontId="0" fillId="0" borderId="0" xfId="0" applyAlignment="1">
      <alignment horizontal="justify" wrapText="1"/>
    </xf>
    <xf numFmtId="0" fontId="8" fillId="2" borderId="0" xfId="0" applyFont="1" applyFill="1" applyAlignment="1">
      <alignment horizontal="left" vertical="center" wrapText="1"/>
    </xf>
    <xf numFmtId="0" fontId="9" fillId="3" borderId="0" xfId="0" applyFont="1" applyFill="1" applyAlignment="1">
      <alignment vertical="top" wrapText="1"/>
    </xf>
    <xf numFmtId="0" fontId="8" fillId="2" borderId="0" xfId="0" applyFont="1" applyFill="1" applyAlignment="1">
      <alignment vertical="top" wrapText="1"/>
    </xf>
    <xf numFmtId="0" fontId="8" fillId="5" borderId="0" xfId="0" applyFont="1" applyFill="1" applyAlignment="1">
      <alignment horizontal="justify" wrapText="1"/>
    </xf>
  </cellXfs>
  <cellStyles count="4">
    <cellStyle name="Comma" xfId="1" builtinId="3"/>
    <cellStyle name="Hyperlink" xfId="2" builtinId="8"/>
    <cellStyle name="Normal" xfId="0" builtinId="0"/>
    <cellStyle name="Percent" xfId="3" builtinId="5"/>
  </cellStyles>
  <dxfs count="84">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
      <numFmt numFmtId="169"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9.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8.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8.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23.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30.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image" Target="../media/image32.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37.jpeg"/><Relationship Id="rId1" Type="http://schemas.openxmlformats.org/officeDocument/2006/relationships/image" Target="../media/image3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101</xdr:row>
      <xdr:rowOff>85725</xdr:rowOff>
    </xdr:from>
    <xdr:to>
      <xdr:col>0</xdr:col>
      <xdr:colOff>2266950</xdr:colOff>
      <xdr:row>113</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4725650"/>
          <a:ext cx="22193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117</xdr:row>
      <xdr:rowOff>47625</xdr:rowOff>
    </xdr:from>
    <xdr:to>
      <xdr:col>0</xdr:col>
      <xdr:colOff>2305050</xdr:colOff>
      <xdr:row>128</xdr:row>
      <xdr:rowOff>95250</xdr:rowOff>
    </xdr:to>
    <xdr:pic>
      <xdr:nvPicPr>
        <xdr:cNvPr id="3" name="Picture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6973550"/>
          <a:ext cx="22098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145</xdr:row>
      <xdr:rowOff>0</xdr:rowOff>
    </xdr:from>
    <xdr:to>
      <xdr:col>0</xdr:col>
      <xdr:colOff>2314575</xdr:colOff>
      <xdr:row>156</xdr:row>
      <xdr:rowOff>66675</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0783550"/>
          <a:ext cx="22288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129</xdr:row>
      <xdr:rowOff>28575</xdr:rowOff>
    </xdr:from>
    <xdr:to>
      <xdr:col>0</xdr:col>
      <xdr:colOff>2276475</xdr:colOff>
      <xdr:row>140</xdr:row>
      <xdr:rowOff>66675</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8526125"/>
          <a:ext cx="22383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118</xdr:row>
      <xdr:rowOff>66675</xdr:rowOff>
    </xdr:from>
    <xdr:to>
      <xdr:col>0</xdr:col>
      <xdr:colOff>2314575</xdr:colOff>
      <xdr:row>129</xdr:row>
      <xdr:rowOff>66675</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6383000"/>
          <a:ext cx="22383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133</xdr:row>
      <xdr:rowOff>57150</xdr:rowOff>
    </xdr:from>
    <xdr:to>
      <xdr:col>0</xdr:col>
      <xdr:colOff>2314575</xdr:colOff>
      <xdr:row>144</xdr:row>
      <xdr:rowOff>57150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516600"/>
          <a:ext cx="22193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110</xdr:row>
      <xdr:rowOff>104775</xdr:rowOff>
    </xdr:from>
    <xdr:to>
      <xdr:col>0</xdr:col>
      <xdr:colOff>2314575</xdr:colOff>
      <xdr:row>121</xdr:row>
      <xdr:rowOff>95250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5887700"/>
          <a:ext cx="222885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128</xdr:row>
      <xdr:rowOff>123825</xdr:rowOff>
    </xdr:from>
    <xdr:to>
      <xdr:col>0</xdr:col>
      <xdr:colOff>2371725</xdr:colOff>
      <xdr:row>139</xdr:row>
      <xdr:rowOff>0</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18478500"/>
          <a:ext cx="23050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86</xdr:row>
      <xdr:rowOff>57150</xdr:rowOff>
    </xdr:from>
    <xdr:to>
      <xdr:col>0</xdr:col>
      <xdr:colOff>2314575</xdr:colOff>
      <xdr:row>97</xdr:row>
      <xdr:rowOff>123825</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3373100"/>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103</xdr:row>
      <xdr:rowOff>0</xdr:rowOff>
    </xdr:from>
    <xdr:to>
      <xdr:col>0</xdr:col>
      <xdr:colOff>2314575</xdr:colOff>
      <xdr:row>114</xdr:row>
      <xdr:rowOff>66675</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5744825"/>
          <a:ext cx="22193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119</xdr:row>
      <xdr:rowOff>47625</xdr:rowOff>
    </xdr:from>
    <xdr:to>
      <xdr:col>0</xdr:col>
      <xdr:colOff>2305050</xdr:colOff>
      <xdr:row>130</xdr:row>
      <xdr:rowOff>114300</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8078450"/>
          <a:ext cx="22193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91</xdr:row>
      <xdr:rowOff>57150</xdr:rowOff>
    </xdr:from>
    <xdr:to>
      <xdr:col>0</xdr:col>
      <xdr:colOff>2343150</xdr:colOff>
      <xdr:row>102</xdr:row>
      <xdr:rowOff>19050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3373100"/>
          <a:ext cx="226695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106</xdr:row>
      <xdr:rowOff>114300</xdr:rowOff>
    </xdr:from>
    <xdr:to>
      <xdr:col>0</xdr:col>
      <xdr:colOff>2343150</xdr:colOff>
      <xdr:row>118</xdr:row>
      <xdr:rowOff>57150</xdr:rowOff>
    </xdr:to>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5573375"/>
          <a:ext cx="226695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123</xdr:row>
      <xdr:rowOff>76200</xdr:rowOff>
    </xdr:from>
    <xdr:to>
      <xdr:col>0</xdr:col>
      <xdr:colOff>2343150</xdr:colOff>
      <xdr:row>135</xdr:row>
      <xdr:rowOff>19050</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7964150"/>
          <a:ext cx="2266950"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95250</xdr:colOff>
      <xdr:row>82</xdr:row>
      <xdr:rowOff>0</xdr:rowOff>
    </xdr:from>
    <xdr:to>
      <xdr:col>0</xdr:col>
      <xdr:colOff>2305050</xdr:colOff>
      <xdr:row>93</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2458700"/>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98</xdr:row>
      <xdr:rowOff>0</xdr:rowOff>
    </xdr:from>
    <xdr:to>
      <xdr:col>0</xdr:col>
      <xdr:colOff>2305050</xdr:colOff>
      <xdr:row>109</xdr:row>
      <xdr:rowOff>0</xdr:rowOff>
    </xdr:to>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744700"/>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66675</xdr:colOff>
      <xdr:row>128</xdr:row>
      <xdr:rowOff>0</xdr:rowOff>
    </xdr:from>
    <xdr:to>
      <xdr:col>0</xdr:col>
      <xdr:colOff>2314575</xdr:colOff>
      <xdr:row>139</xdr:row>
      <xdr:rowOff>66675</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316700"/>
          <a:ext cx="22479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144</xdr:row>
      <xdr:rowOff>0</xdr:rowOff>
    </xdr:from>
    <xdr:to>
      <xdr:col>0</xdr:col>
      <xdr:colOff>2314575</xdr:colOff>
      <xdr:row>155</xdr:row>
      <xdr:rowOff>66675</xdr:rowOff>
    </xdr:to>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1602700"/>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128</xdr:row>
      <xdr:rowOff>0</xdr:rowOff>
    </xdr:from>
    <xdr:to>
      <xdr:col>0</xdr:col>
      <xdr:colOff>2314575</xdr:colOff>
      <xdr:row>139</xdr:row>
      <xdr:rowOff>66675</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316700"/>
          <a:ext cx="22479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144</xdr:row>
      <xdr:rowOff>0</xdr:rowOff>
    </xdr:from>
    <xdr:to>
      <xdr:col>0</xdr:col>
      <xdr:colOff>2314575</xdr:colOff>
      <xdr:row>155</xdr:row>
      <xdr:rowOff>66675</xdr:rowOff>
    </xdr:to>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1602700"/>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95250</xdr:colOff>
      <xdr:row>118</xdr:row>
      <xdr:rowOff>0</xdr:rowOff>
    </xdr:from>
    <xdr:to>
      <xdr:col>0</xdr:col>
      <xdr:colOff>2305050</xdr:colOff>
      <xdr:row>129</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631632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134</xdr:row>
      <xdr:rowOff>0</xdr:rowOff>
    </xdr:from>
    <xdr:to>
      <xdr:col>0</xdr:col>
      <xdr:colOff>2305050</xdr:colOff>
      <xdr:row>145</xdr:row>
      <xdr:rowOff>0</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18602325"/>
          <a:ext cx="22383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95250</xdr:colOff>
      <xdr:row>103</xdr:row>
      <xdr:rowOff>0</xdr:rowOff>
    </xdr:from>
    <xdr:to>
      <xdr:col>0</xdr:col>
      <xdr:colOff>2305050</xdr:colOff>
      <xdr:row>114</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601825"/>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119</xdr:row>
      <xdr:rowOff>0</xdr:rowOff>
    </xdr:from>
    <xdr:to>
      <xdr:col>0</xdr:col>
      <xdr:colOff>2305050</xdr:colOff>
      <xdr:row>130</xdr:row>
      <xdr:rowOff>0</xdr:rowOff>
    </xdr:to>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6887825"/>
          <a:ext cx="22193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85725</xdr:colOff>
      <xdr:row>68</xdr:row>
      <xdr:rowOff>0</xdr:rowOff>
    </xdr:from>
    <xdr:to>
      <xdr:col>0</xdr:col>
      <xdr:colOff>2314575</xdr:colOff>
      <xdr:row>79</xdr:row>
      <xdr:rowOff>57150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9744075"/>
          <a:ext cx="222885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84</xdr:row>
      <xdr:rowOff>0</xdr:rowOff>
    </xdr:from>
    <xdr:to>
      <xdr:col>0</xdr:col>
      <xdr:colOff>2314575</xdr:colOff>
      <xdr:row>95</xdr:row>
      <xdr:rowOff>57150</xdr:rowOff>
    </xdr:to>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2030075"/>
          <a:ext cx="22383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62</xdr:row>
      <xdr:rowOff>76200</xdr:rowOff>
    </xdr:from>
    <xdr:to>
      <xdr:col>1</xdr:col>
      <xdr:colOff>314325</xdr:colOff>
      <xdr:row>73</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9144000"/>
          <a:ext cx="23526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46</xdr:row>
      <xdr:rowOff>76200</xdr:rowOff>
    </xdr:from>
    <xdr:to>
      <xdr:col>1</xdr:col>
      <xdr:colOff>314325</xdr:colOff>
      <xdr:row>57</xdr:row>
      <xdr:rowOff>104775</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858000"/>
          <a:ext cx="234315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104775</xdr:colOff>
      <xdr:row>107</xdr:row>
      <xdr:rowOff>0</xdr:rowOff>
    </xdr:from>
    <xdr:to>
      <xdr:col>0</xdr:col>
      <xdr:colOff>2305050</xdr:colOff>
      <xdr:row>118</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4458950"/>
          <a:ext cx="22002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123</xdr:row>
      <xdr:rowOff>0</xdr:rowOff>
    </xdr:from>
    <xdr:to>
      <xdr:col>0</xdr:col>
      <xdr:colOff>2305050</xdr:colOff>
      <xdr:row>134</xdr:row>
      <xdr:rowOff>0</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44950"/>
          <a:ext cx="22098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95250</xdr:colOff>
      <xdr:row>83</xdr:row>
      <xdr:rowOff>0</xdr:rowOff>
    </xdr:from>
    <xdr:to>
      <xdr:col>0</xdr:col>
      <xdr:colOff>2305050</xdr:colOff>
      <xdr:row>94</xdr:row>
      <xdr:rowOff>57150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2601575"/>
          <a:ext cx="220980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99</xdr:row>
      <xdr:rowOff>0</xdr:rowOff>
    </xdr:from>
    <xdr:to>
      <xdr:col>0</xdr:col>
      <xdr:colOff>2305050</xdr:colOff>
      <xdr:row>110</xdr:row>
      <xdr:rowOff>57150</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887575"/>
          <a:ext cx="220980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133350</xdr:colOff>
      <xdr:row>81</xdr:row>
      <xdr:rowOff>0</xdr:rowOff>
    </xdr:from>
    <xdr:to>
      <xdr:col>0</xdr:col>
      <xdr:colOff>2343150</xdr:colOff>
      <xdr:row>92</xdr:row>
      <xdr:rowOff>66675</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1744325"/>
          <a:ext cx="22098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96</xdr:row>
      <xdr:rowOff>114300</xdr:rowOff>
    </xdr:from>
    <xdr:to>
      <xdr:col>0</xdr:col>
      <xdr:colOff>2324100</xdr:colOff>
      <xdr:row>108</xdr:row>
      <xdr:rowOff>47625</xdr:rowOff>
    </xdr:to>
    <xdr:pic>
      <xdr:nvPicPr>
        <xdr:cNvPr id="3" name="Picture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4001750"/>
          <a:ext cx="2200275"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76200</xdr:colOff>
      <xdr:row>78</xdr:row>
      <xdr:rowOff>0</xdr:rowOff>
    </xdr:from>
    <xdr:to>
      <xdr:col>0</xdr:col>
      <xdr:colOff>2314575</xdr:colOff>
      <xdr:row>89</xdr:row>
      <xdr:rowOff>66675</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1315700"/>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94</xdr:row>
      <xdr:rowOff>0</xdr:rowOff>
    </xdr:from>
    <xdr:to>
      <xdr:col>0</xdr:col>
      <xdr:colOff>2314575</xdr:colOff>
      <xdr:row>105</xdr:row>
      <xdr:rowOff>66675</xdr:rowOff>
    </xdr:to>
    <xdr:pic>
      <xdr:nvPicPr>
        <xdr:cNvPr id="3" name="Picture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3601700"/>
          <a:ext cx="22288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76200</xdr:colOff>
      <xdr:row>84</xdr:row>
      <xdr:rowOff>0</xdr:rowOff>
    </xdr:from>
    <xdr:to>
      <xdr:col>0</xdr:col>
      <xdr:colOff>2247900</xdr:colOff>
      <xdr:row>95</xdr:row>
      <xdr:rowOff>9525</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2601575"/>
          <a:ext cx="21717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100</xdr:row>
      <xdr:rowOff>0</xdr:rowOff>
    </xdr:from>
    <xdr:to>
      <xdr:col>0</xdr:col>
      <xdr:colOff>2266950</xdr:colOff>
      <xdr:row>111</xdr:row>
      <xdr:rowOff>9525</xdr:rowOff>
    </xdr:to>
    <xdr:pic>
      <xdr:nvPicPr>
        <xdr:cNvPr id="3" name="Picture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4887575"/>
          <a:ext cx="21717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104775</xdr:colOff>
      <xdr:row>87</xdr:row>
      <xdr:rowOff>0</xdr:rowOff>
    </xdr:from>
    <xdr:to>
      <xdr:col>0</xdr:col>
      <xdr:colOff>2314575</xdr:colOff>
      <xdr:row>98</xdr:row>
      <xdr:rowOff>57150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2315825"/>
          <a:ext cx="2209800"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103</xdr:row>
      <xdr:rowOff>0</xdr:rowOff>
    </xdr:from>
    <xdr:to>
      <xdr:col>0</xdr:col>
      <xdr:colOff>2314575</xdr:colOff>
      <xdr:row>114</xdr:row>
      <xdr:rowOff>66675</xdr:rowOff>
    </xdr:to>
    <xdr:pic>
      <xdr:nvPicPr>
        <xdr:cNvPr id="3" name="Picture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4601825"/>
          <a:ext cx="22098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76200</xdr:colOff>
      <xdr:row>95</xdr:row>
      <xdr:rowOff>0</xdr:rowOff>
    </xdr:from>
    <xdr:to>
      <xdr:col>0</xdr:col>
      <xdr:colOff>2314575</xdr:colOff>
      <xdr:row>106</xdr:row>
      <xdr:rowOff>66675</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3601700"/>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111</xdr:row>
      <xdr:rowOff>0</xdr:rowOff>
    </xdr:from>
    <xdr:to>
      <xdr:col>0</xdr:col>
      <xdr:colOff>2314575</xdr:colOff>
      <xdr:row>122</xdr:row>
      <xdr:rowOff>66675</xdr:rowOff>
    </xdr:to>
    <xdr:pic>
      <xdr:nvPicPr>
        <xdr:cNvPr id="3" name="Picture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5887700"/>
          <a:ext cx="223837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104775</xdr:colOff>
      <xdr:row>34</xdr:row>
      <xdr:rowOff>0</xdr:rowOff>
    </xdr:from>
    <xdr:to>
      <xdr:col>1</xdr:col>
      <xdr:colOff>257175</xdr:colOff>
      <xdr:row>45</xdr:row>
      <xdr:rowOff>66675</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5210175"/>
          <a:ext cx="2266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50</xdr:row>
      <xdr:rowOff>0</xdr:rowOff>
    </xdr:from>
    <xdr:to>
      <xdr:col>1</xdr:col>
      <xdr:colOff>247650</xdr:colOff>
      <xdr:row>61</xdr:row>
      <xdr:rowOff>66675</xdr:rowOff>
    </xdr:to>
    <xdr:pic>
      <xdr:nvPicPr>
        <xdr:cNvPr id="3" name="Picture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496175"/>
          <a:ext cx="2266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95250</xdr:colOff>
      <xdr:row>50</xdr:row>
      <xdr:rowOff>0</xdr:rowOff>
    </xdr:from>
    <xdr:to>
      <xdr:col>1</xdr:col>
      <xdr:colOff>247650</xdr:colOff>
      <xdr:row>61</xdr:row>
      <xdr:rowOff>66675</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458075"/>
          <a:ext cx="2266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34</xdr:row>
      <xdr:rowOff>0</xdr:rowOff>
    </xdr:from>
    <xdr:to>
      <xdr:col>1</xdr:col>
      <xdr:colOff>152400</xdr:colOff>
      <xdr:row>45</xdr:row>
      <xdr:rowOff>0</xdr:rowOff>
    </xdr:to>
    <xdr:pic>
      <xdr:nvPicPr>
        <xdr:cNvPr id="3" name="Picture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5172075"/>
          <a:ext cx="21812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85725</xdr:colOff>
      <xdr:row>42</xdr:row>
      <xdr:rowOff>47625</xdr:rowOff>
    </xdr:from>
    <xdr:to>
      <xdr:col>1</xdr:col>
      <xdr:colOff>66675</xdr:colOff>
      <xdr:row>52</xdr:row>
      <xdr:rowOff>104775</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877050"/>
          <a:ext cx="20955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58</xdr:row>
      <xdr:rowOff>85725</xdr:rowOff>
    </xdr:from>
    <xdr:to>
      <xdr:col>1</xdr:col>
      <xdr:colOff>209550</xdr:colOff>
      <xdr:row>69</xdr:row>
      <xdr:rowOff>47625</xdr:rowOff>
    </xdr:to>
    <xdr:pic>
      <xdr:nvPicPr>
        <xdr:cNvPr id="3" name="Picture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9201150"/>
          <a:ext cx="226695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90</xdr:row>
      <xdr:rowOff>85725</xdr:rowOff>
    </xdr:from>
    <xdr:to>
      <xdr:col>1</xdr:col>
      <xdr:colOff>142875</xdr:colOff>
      <xdr:row>101</xdr:row>
      <xdr:rowOff>76200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3154025"/>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108</xdr:row>
      <xdr:rowOff>85725</xdr:rowOff>
    </xdr:from>
    <xdr:to>
      <xdr:col>1</xdr:col>
      <xdr:colOff>142875</xdr:colOff>
      <xdr:row>119</xdr:row>
      <xdr:rowOff>76200</xdr:rowOff>
    </xdr:to>
    <xdr:pic>
      <xdr:nvPicPr>
        <xdr:cNvPr id="3" name="Picture 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5725775"/>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60</xdr:row>
      <xdr:rowOff>123825</xdr:rowOff>
    </xdr:from>
    <xdr:to>
      <xdr:col>1</xdr:col>
      <xdr:colOff>57150</xdr:colOff>
      <xdr:row>71</xdr:row>
      <xdr:rowOff>47625</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9810750"/>
          <a:ext cx="20955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45</xdr:row>
      <xdr:rowOff>38100</xdr:rowOff>
    </xdr:from>
    <xdr:to>
      <xdr:col>1</xdr:col>
      <xdr:colOff>57150</xdr:colOff>
      <xdr:row>55</xdr:row>
      <xdr:rowOff>85725</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7581900"/>
          <a:ext cx="20955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48</xdr:row>
      <xdr:rowOff>0</xdr:rowOff>
    </xdr:from>
    <xdr:to>
      <xdr:col>0</xdr:col>
      <xdr:colOff>2371725</xdr:colOff>
      <xdr:row>59</xdr:row>
      <xdr:rowOff>114300</xdr:rowOff>
    </xdr:to>
    <xdr:pic>
      <xdr:nvPicPr>
        <xdr:cNvPr id="2" name="Picture 1">
          <a:extLst>
            <a:ext uri="{FF2B5EF4-FFF2-40B4-BE49-F238E27FC236}">
              <a16:creationId xmlns:a16="http://schemas.microsoft.com/office/drawing/2014/main" id="{00000000-0008-0000-0B00-000005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8775700"/>
          <a:ext cx="2333625" cy="151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64</xdr:row>
      <xdr:rowOff>0</xdr:rowOff>
    </xdr:from>
    <xdr:to>
      <xdr:col>0</xdr:col>
      <xdr:colOff>2317750</xdr:colOff>
      <xdr:row>74</xdr:row>
      <xdr:rowOff>38100</xdr:rowOff>
    </xdr:to>
    <xdr:pic>
      <xdr:nvPicPr>
        <xdr:cNvPr id="3" name="Picture 2">
          <a:extLst>
            <a:ext uri="{FF2B5EF4-FFF2-40B4-BE49-F238E27FC236}">
              <a16:creationId xmlns:a16="http://schemas.microsoft.com/office/drawing/2014/main" id="{00000000-0008-0000-0B00-0000062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50" y="10820400"/>
          <a:ext cx="2286000" cy="130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56</xdr:row>
      <xdr:rowOff>85725</xdr:rowOff>
    </xdr:from>
    <xdr:to>
      <xdr:col>0</xdr:col>
      <xdr:colOff>2257425</xdr:colOff>
      <xdr:row>67</xdr:row>
      <xdr:rowOff>76200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629650"/>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72</xdr:row>
      <xdr:rowOff>123825</xdr:rowOff>
    </xdr:from>
    <xdr:to>
      <xdr:col>0</xdr:col>
      <xdr:colOff>2257425</xdr:colOff>
      <xdr:row>83</xdr:row>
      <xdr:rowOff>114300</xdr:rowOff>
    </xdr:to>
    <xdr:pic>
      <xdr:nvPicPr>
        <xdr:cNvPr id="3" name="Picture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0953750"/>
          <a:ext cx="22098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103</xdr:row>
      <xdr:rowOff>95250</xdr:rowOff>
    </xdr:from>
    <xdr:to>
      <xdr:col>0</xdr:col>
      <xdr:colOff>2314575</xdr:colOff>
      <xdr:row>115</xdr:row>
      <xdr:rowOff>9525</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5068550"/>
          <a:ext cx="22383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87</xdr:row>
      <xdr:rowOff>66675</xdr:rowOff>
    </xdr:from>
    <xdr:to>
      <xdr:col>0</xdr:col>
      <xdr:colOff>2324100</xdr:colOff>
      <xdr:row>98</xdr:row>
      <xdr:rowOff>104775</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2753975"/>
          <a:ext cx="22383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93</xdr:row>
      <xdr:rowOff>57150</xdr:rowOff>
    </xdr:from>
    <xdr:to>
      <xdr:col>0</xdr:col>
      <xdr:colOff>2314575</xdr:colOff>
      <xdr:row>104</xdr:row>
      <xdr:rowOff>47625</xdr:rowOff>
    </xdr:to>
    <xdr:pic>
      <xdr:nvPicPr>
        <xdr:cNvPr id="2" name="Picture 3">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3601700"/>
          <a:ext cx="221932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77</xdr:row>
      <xdr:rowOff>85725</xdr:rowOff>
    </xdr:from>
    <xdr:to>
      <xdr:col>0</xdr:col>
      <xdr:colOff>2333625</xdr:colOff>
      <xdr:row>89</xdr:row>
      <xdr:rowOff>0</xdr:rowOff>
    </xdr:to>
    <xdr:pic>
      <xdr:nvPicPr>
        <xdr:cNvPr id="3" name="Picture 4">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1344275"/>
          <a:ext cx="223837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61</xdr:row>
      <xdr:rowOff>95250</xdr:rowOff>
    </xdr:from>
    <xdr:to>
      <xdr:col>1</xdr:col>
      <xdr:colOff>190500</xdr:colOff>
      <xdr:row>73</xdr:row>
      <xdr:rowOff>9525</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9020175"/>
          <a:ext cx="22193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45</xdr:row>
      <xdr:rowOff>114300</xdr:rowOff>
    </xdr:from>
    <xdr:to>
      <xdr:col>1</xdr:col>
      <xdr:colOff>190500</xdr:colOff>
      <xdr:row>57</xdr:row>
      <xdr:rowOff>28575</xdr:rowOff>
    </xdr:to>
    <xdr:pic>
      <xdr:nvPicPr>
        <xdr:cNvPr id="4" name="Picture 3">
          <a:extLst>
            <a:ext uri="{FF2B5EF4-FFF2-40B4-BE49-F238E27FC236}">
              <a16:creationId xmlns:a16="http://schemas.microsoft.com/office/drawing/2014/main" id="{55A3B64F-96A9-1D12-A2EE-99B473F21A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6184900"/>
          <a:ext cx="232092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121</xdr:row>
      <xdr:rowOff>104775</xdr:rowOff>
    </xdr:from>
    <xdr:to>
      <xdr:col>0</xdr:col>
      <xdr:colOff>2381250</xdr:colOff>
      <xdr:row>132</xdr:row>
      <xdr:rowOff>76200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7602200"/>
          <a:ext cx="231457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105</xdr:row>
      <xdr:rowOff>104775</xdr:rowOff>
    </xdr:from>
    <xdr:to>
      <xdr:col>0</xdr:col>
      <xdr:colOff>2343150</xdr:colOff>
      <xdr:row>116</xdr:row>
      <xdr:rowOff>76200</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5316200"/>
          <a:ext cx="22669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132</xdr:row>
      <xdr:rowOff>66675</xdr:rowOff>
    </xdr:from>
    <xdr:to>
      <xdr:col>0</xdr:col>
      <xdr:colOff>2314575</xdr:colOff>
      <xdr:row>143</xdr:row>
      <xdr:rowOff>19050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9135725"/>
          <a:ext cx="21717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117</xdr:row>
      <xdr:rowOff>28575</xdr:rowOff>
    </xdr:from>
    <xdr:to>
      <xdr:col>0</xdr:col>
      <xdr:colOff>2305050</xdr:colOff>
      <xdr:row>127</xdr:row>
      <xdr:rowOff>123825</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6954500"/>
          <a:ext cx="21812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downloadsServlet/pdf/product-labels-jg9o5k7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 Id="rId4"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franklintempletonindia.com/" TargetMode="External"/><Relationship Id="rId1" Type="http://schemas.openxmlformats.org/officeDocument/2006/relationships/hyperlink" Target="https://www.franklintempletonindia.com/downloadsServlet/pdf/product-labels-jg9o5k7l"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52"/>
  <sheetViews>
    <sheetView tabSelected="1" workbookViewId="0">
      <selection sqref="A1:G1"/>
    </sheetView>
  </sheetViews>
  <sheetFormatPr defaultColWidth="9.28515625" defaultRowHeight="11.25" x14ac:dyDescent="0.2"/>
  <cols>
    <col min="1" max="1" width="38.7109375" style="7" bestFit="1" customWidth="1"/>
    <col min="2" max="2" width="51" style="7" bestFit="1" customWidth="1"/>
    <col min="3" max="3" width="24.7109375" style="7" bestFit="1" customWidth="1"/>
    <col min="4" max="4" width="15.5703125" style="7" bestFit="1" customWidth="1"/>
    <col min="5" max="5" width="28.42578125" style="10" customWidth="1"/>
    <col min="6" max="6" width="13.5703125" style="11" bestFit="1" customWidth="1"/>
    <col min="7" max="7" width="4.5703125" style="10" bestFit="1" customWidth="1"/>
    <col min="8" max="16384" width="9.28515625" style="7"/>
  </cols>
  <sheetData>
    <row r="1" spans="1:9" s="1" customFormat="1" ht="15" x14ac:dyDescent="0.2">
      <c r="A1" s="92" t="s">
        <v>851</v>
      </c>
      <c r="B1" s="93"/>
      <c r="C1" s="93"/>
      <c r="D1" s="93"/>
      <c r="E1" s="93"/>
      <c r="F1" s="93"/>
      <c r="G1" s="93"/>
    </row>
    <row r="2" spans="1:9" s="1" customFormat="1" ht="12" x14ac:dyDescent="0.2">
      <c r="E2" s="5"/>
      <c r="F2" s="9"/>
      <c r="G2" s="10"/>
    </row>
    <row r="3" spans="1:9" s="1" customFormat="1" ht="12" x14ac:dyDescent="0.2">
      <c r="A3" s="8" t="s">
        <v>7</v>
      </c>
      <c r="B3" s="2"/>
      <c r="C3" s="3"/>
      <c r="D3" s="3"/>
      <c r="E3" s="4"/>
      <c r="F3" s="9"/>
      <c r="G3" s="10"/>
    </row>
    <row r="4" spans="1:9" s="1" customFormat="1" ht="22.5" x14ac:dyDescent="0.2">
      <c r="A4" s="6" t="s">
        <v>2</v>
      </c>
      <c r="B4" s="6" t="s">
        <v>0</v>
      </c>
      <c r="C4" s="13" t="s">
        <v>30</v>
      </c>
      <c r="D4" s="13" t="s">
        <v>1</v>
      </c>
      <c r="E4" s="61" t="s">
        <v>6</v>
      </c>
      <c r="F4" s="12" t="s">
        <v>3</v>
      </c>
      <c r="G4" s="12" t="s">
        <v>5</v>
      </c>
    </row>
    <row r="5" spans="1:9" x14ac:dyDescent="0.2">
      <c r="A5" s="16" t="s">
        <v>50</v>
      </c>
      <c r="B5" s="17"/>
      <c r="C5" s="17"/>
      <c r="D5" s="17"/>
      <c r="E5" s="18"/>
      <c r="F5" s="19"/>
      <c r="G5" s="18"/>
    </row>
    <row r="6" spans="1:9" x14ac:dyDescent="0.2">
      <c r="A6" s="20" t="s">
        <v>51</v>
      </c>
      <c r="B6" s="21"/>
      <c r="C6" s="21"/>
      <c r="D6" s="21"/>
      <c r="E6" s="22"/>
      <c r="F6" s="23"/>
      <c r="G6" s="22"/>
    </row>
    <row r="7" spans="1:9" x14ac:dyDescent="0.2">
      <c r="A7" s="21" t="s">
        <v>852</v>
      </c>
      <c r="B7" s="21" t="s">
        <v>853</v>
      </c>
      <c r="C7" s="21" t="s">
        <v>62</v>
      </c>
      <c r="D7" s="24">
        <v>750</v>
      </c>
      <c r="E7" s="22">
        <v>7900.8691392999999</v>
      </c>
      <c r="F7" s="23">
        <v>3.7068999935562599</v>
      </c>
      <c r="G7" s="22">
        <v>7.2243000000000004</v>
      </c>
    </row>
    <row r="8" spans="1:9" x14ac:dyDescent="0.2">
      <c r="A8" s="21" t="s">
        <v>854</v>
      </c>
      <c r="B8" s="21" t="s">
        <v>855</v>
      </c>
      <c r="C8" s="21" t="s">
        <v>54</v>
      </c>
      <c r="D8" s="24">
        <v>750</v>
      </c>
      <c r="E8" s="22">
        <v>7863.8661066000004</v>
      </c>
      <c r="F8" s="23">
        <v>3.6895390501893002</v>
      </c>
      <c r="G8" s="22">
        <v>7.4348000000000001</v>
      </c>
    </row>
    <row r="9" spans="1:9" x14ac:dyDescent="0.2">
      <c r="A9" s="21" t="s">
        <v>856</v>
      </c>
      <c r="B9" s="21" t="s">
        <v>857</v>
      </c>
      <c r="C9" s="21" t="s">
        <v>54</v>
      </c>
      <c r="D9" s="24">
        <v>500</v>
      </c>
      <c r="E9" s="22">
        <v>5263.7684425999996</v>
      </c>
      <c r="F9" s="23">
        <v>2.4696350315307698</v>
      </c>
      <c r="G9" s="22">
        <v>7.3445</v>
      </c>
    </row>
    <row r="10" spans="1:9" x14ac:dyDescent="0.2">
      <c r="A10" s="21" t="s">
        <v>858</v>
      </c>
      <c r="B10" s="21" t="s">
        <v>859</v>
      </c>
      <c r="C10" s="21" t="s">
        <v>54</v>
      </c>
      <c r="D10" s="24">
        <v>480</v>
      </c>
      <c r="E10" s="22">
        <v>5200.0407343999996</v>
      </c>
      <c r="F10" s="23">
        <v>2.4397355056746899</v>
      </c>
      <c r="G10" s="22">
        <v>7.4249000000000001</v>
      </c>
    </row>
    <row r="11" spans="1:9" x14ac:dyDescent="0.2">
      <c r="A11" s="21" t="s">
        <v>860</v>
      </c>
      <c r="B11" s="21" t="s">
        <v>861</v>
      </c>
      <c r="C11" s="21" t="s">
        <v>54</v>
      </c>
      <c r="D11" s="24">
        <v>250</v>
      </c>
      <c r="E11" s="22">
        <v>2663.4399453999999</v>
      </c>
      <c r="F11" s="23">
        <v>1.2496227114217799</v>
      </c>
      <c r="G11" s="22">
        <v>7.3936999999999999</v>
      </c>
    </row>
    <row r="12" spans="1:9" x14ac:dyDescent="0.2">
      <c r="A12" s="20" t="s">
        <v>24</v>
      </c>
      <c r="B12" s="20"/>
      <c r="C12" s="20"/>
      <c r="D12" s="20"/>
      <c r="E12" s="25">
        <f>SUM(E6:E11)</f>
        <v>28891.9843683</v>
      </c>
      <c r="F12" s="26">
        <f>SUM(F6:F11)</f>
        <v>13.555432292372801</v>
      </c>
      <c r="G12" s="25"/>
      <c r="H12" s="14"/>
      <c r="I12" s="14"/>
    </row>
    <row r="13" spans="1:9" x14ac:dyDescent="0.2">
      <c r="A13" s="21"/>
      <c r="B13" s="21"/>
      <c r="C13" s="21"/>
      <c r="D13" s="21"/>
      <c r="E13" s="22"/>
      <c r="F13" s="23"/>
      <c r="G13" s="22"/>
    </row>
    <row r="14" spans="1:9" x14ac:dyDescent="0.2">
      <c r="A14" s="20" t="s">
        <v>23</v>
      </c>
      <c r="B14" s="21"/>
      <c r="C14" s="21"/>
      <c r="D14" s="21"/>
      <c r="E14" s="22"/>
      <c r="F14" s="23"/>
      <c r="G14" s="22"/>
    </row>
    <row r="15" spans="1:9" x14ac:dyDescent="0.2">
      <c r="A15" s="20" t="s">
        <v>862</v>
      </c>
      <c r="B15" s="21"/>
      <c r="C15" s="21"/>
      <c r="D15" s="21"/>
      <c r="E15" s="22"/>
      <c r="F15" s="23"/>
      <c r="G15" s="22"/>
    </row>
    <row r="16" spans="1:9" x14ac:dyDescent="0.2">
      <c r="A16" s="21" t="s">
        <v>863</v>
      </c>
      <c r="B16" s="21" t="s">
        <v>864</v>
      </c>
      <c r="C16" s="21" t="s">
        <v>865</v>
      </c>
      <c r="D16" s="24">
        <v>2000</v>
      </c>
      <c r="E16" s="22">
        <v>9980.86</v>
      </c>
      <c r="F16" s="23">
        <v>4.6827822632389404</v>
      </c>
      <c r="G16" s="22">
        <v>6.9995000000000003</v>
      </c>
    </row>
    <row r="17" spans="1:9" x14ac:dyDescent="0.2">
      <c r="A17" s="21" t="s">
        <v>866</v>
      </c>
      <c r="B17" s="21" t="s">
        <v>867</v>
      </c>
      <c r="C17" s="21" t="s">
        <v>868</v>
      </c>
      <c r="D17" s="24">
        <v>2000</v>
      </c>
      <c r="E17" s="22">
        <v>9977.01</v>
      </c>
      <c r="F17" s="23">
        <v>4.6809759347548798</v>
      </c>
      <c r="G17" s="22">
        <v>7.0103999999999997</v>
      </c>
    </row>
    <row r="18" spans="1:9" x14ac:dyDescent="0.2">
      <c r="A18" s="21" t="s">
        <v>869</v>
      </c>
      <c r="B18" s="21" t="s">
        <v>870</v>
      </c>
      <c r="C18" s="21" t="s">
        <v>865</v>
      </c>
      <c r="D18" s="24">
        <v>1500</v>
      </c>
      <c r="E18" s="22">
        <v>7425.7650000000003</v>
      </c>
      <c r="F18" s="23">
        <v>3.4839924247991201</v>
      </c>
      <c r="G18" s="22">
        <v>7.1550000000000002</v>
      </c>
    </row>
    <row r="19" spans="1:9" x14ac:dyDescent="0.2">
      <c r="A19" s="21" t="s">
        <v>871</v>
      </c>
      <c r="B19" s="21" t="s">
        <v>872</v>
      </c>
      <c r="C19" s="21" t="s">
        <v>865</v>
      </c>
      <c r="D19" s="24">
        <v>1000</v>
      </c>
      <c r="E19" s="22">
        <v>4988.5200000000004</v>
      </c>
      <c r="F19" s="23">
        <v>2.3404950050208799</v>
      </c>
      <c r="G19" s="22">
        <v>6.9996999999999998</v>
      </c>
    </row>
    <row r="20" spans="1:9" x14ac:dyDescent="0.2">
      <c r="A20" s="21" t="s">
        <v>873</v>
      </c>
      <c r="B20" s="21" t="s">
        <v>874</v>
      </c>
      <c r="C20" s="21" t="s">
        <v>875</v>
      </c>
      <c r="D20" s="24">
        <v>1000</v>
      </c>
      <c r="E20" s="22">
        <v>4927.0600000000004</v>
      </c>
      <c r="F20" s="23">
        <v>2.3116594339479799</v>
      </c>
      <c r="G20" s="22">
        <v>7.1097999999999999</v>
      </c>
    </row>
    <row r="21" spans="1:9" x14ac:dyDescent="0.2">
      <c r="A21" s="21" t="s">
        <v>876</v>
      </c>
      <c r="B21" s="21" t="s">
        <v>877</v>
      </c>
      <c r="C21" s="21" t="s">
        <v>878</v>
      </c>
      <c r="D21" s="24">
        <v>1000</v>
      </c>
      <c r="E21" s="22">
        <v>4917.3900000000003</v>
      </c>
      <c r="F21" s="23">
        <v>2.3071224998074902</v>
      </c>
      <c r="G21" s="22">
        <v>7.13</v>
      </c>
    </row>
    <row r="22" spans="1:9" x14ac:dyDescent="0.2">
      <c r="A22" s="20" t="s">
        <v>24</v>
      </c>
      <c r="B22" s="20"/>
      <c r="C22" s="20"/>
      <c r="D22" s="20"/>
      <c r="E22" s="25">
        <f>SUM(E15:E21)</f>
        <v>42216.605000000003</v>
      </c>
      <c r="F22" s="26">
        <f>SUM(F15:F21)</f>
        <v>19.807027561569292</v>
      </c>
      <c r="G22" s="25"/>
      <c r="H22" s="14"/>
      <c r="I22" s="14"/>
    </row>
    <row r="23" spans="1:9" x14ac:dyDescent="0.2">
      <c r="A23" s="21"/>
      <c r="B23" s="21"/>
      <c r="C23" s="21"/>
      <c r="D23" s="21"/>
      <c r="E23" s="22"/>
      <c r="F23" s="23"/>
      <c r="G23" s="22"/>
    </row>
    <row r="24" spans="1:9" x14ac:dyDescent="0.2">
      <c r="A24" s="20" t="s">
        <v>879</v>
      </c>
      <c r="B24" s="21"/>
      <c r="C24" s="21"/>
      <c r="D24" s="21"/>
      <c r="E24" s="22"/>
      <c r="F24" s="23"/>
      <c r="G24" s="22"/>
    </row>
    <row r="25" spans="1:9" x14ac:dyDescent="0.2">
      <c r="A25" s="21" t="s">
        <v>880</v>
      </c>
      <c r="B25" s="21" t="s">
        <v>881</v>
      </c>
      <c r="C25" s="21" t="s">
        <v>865</v>
      </c>
      <c r="D25" s="24">
        <v>2000</v>
      </c>
      <c r="E25" s="22">
        <v>9980.0300000000007</v>
      </c>
      <c r="F25" s="23">
        <v>4.6823928469683498</v>
      </c>
      <c r="G25" s="22">
        <v>7.3055000000000003</v>
      </c>
    </row>
    <row r="26" spans="1:9" x14ac:dyDescent="0.2">
      <c r="A26" s="21" t="s">
        <v>882</v>
      </c>
      <c r="B26" s="21" t="s">
        <v>883</v>
      </c>
      <c r="C26" s="21" t="s">
        <v>865</v>
      </c>
      <c r="D26" s="24">
        <v>2000</v>
      </c>
      <c r="E26" s="22">
        <v>9963.69</v>
      </c>
      <c r="F26" s="23">
        <v>4.6747265073762403</v>
      </c>
      <c r="G26" s="22">
        <v>7.0007999999999999</v>
      </c>
    </row>
    <row r="27" spans="1:9" x14ac:dyDescent="0.2">
      <c r="A27" s="21" t="s">
        <v>884</v>
      </c>
      <c r="B27" s="21" t="s">
        <v>885</v>
      </c>
      <c r="C27" s="21" t="s">
        <v>865</v>
      </c>
      <c r="D27" s="24">
        <v>1500</v>
      </c>
      <c r="E27" s="22">
        <v>7411.77</v>
      </c>
      <c r="F27" s="23">
        <v>3.4774263034654802</v>
      </c>
      <c r="G27" s="22">
        <v>7.9002999999999997</v>
      </c>
    </row>
    <row r="28" spans="1:9" x14ac:dyDescent="0.2">
      <c r="A28" s="21" t="s">
        <v>886</v>
      </c>
      <c r="B28" s="21" t="s">
        <v>887</v>
      </c>
      <c r="C28" s="21" t="s">
        <v>875</v>
      </c>
      <c r="D28" s="24">
        <v>1500</v>
      </c>
      <c r="E28" s="22">
        <v>7392.4650000000001</v>
      </c>
      <c r="F28" s="23">
        <v>3.4683688563525301</v>
      </c>
      <c r="G28" s="22">
        <v>7.1749999999999998</v>
      </c>
    </row>
    <row r="29" spans="1:9" x14ac:dyDescent="0.2">
      <c r="A29" s="21" t="s">
        <v>888</v>
      </c>
      <c r="B29" s="21" t="s">
        <v>889</v>
      </c>
      <c r="C29" s="21" t="s">
        <v>865</v>
      </c>
      <c r="D29" s="24">
        <v>1500</v>
      </c>
      <c r="E29" s="22">
        <v>7373.1674999999996</v>
      </c>
      <c r="F29" s="23">
        <v>3.45931492806129</v>
      </c>
      <c r="G29" s="22">
        <v>7.1351000000000004</v>
      </c>
    </row>
    <row r="30" spans="1:9" x14ac:dyDescent="0.2">
      <c r="A30" s="21" t="s">
        <v>890</v>
      </c>
      <c r="B30" s="21" t="s">
        <v>891</v>
      </c>
      <c r="C30" s="21" t="s">
        <v>878</v>
      </c>
      <c r="D30" s="24">
        <v>1000</v>
      </c>
      <c r="E30" s="22">
        <v>4996.17</v>
      </c>
      <c r="F30" s="23">
        <v>2.34408420317753</v>
      </c>
      <c r="G30" s="22">
        <v>6.9950999999999999</v>
      </c>
    </row>
    <row r="31" spans="1:9" x14ac:dyDescent="0.2">
      <c r="A31" s="21" t="s">
        <v>892</v>
      </c>
      <c r="B31" s="21" t="s">
        <v>893</v>
      </c>
      <c r="C31" s="21" t="s">
        <v>865</v>
      </c>
      <c r="D31" s="24">
        <v>1000</v>
      </c>
      <c r="E31" s="22">
        <v>4988.84</v>
      </c>
      <c r="F31" s="23">
        <v>2.3406451414143601</v>
      </c>
      <c r="G31" s="22">
        <v>7.4244000000000003</v>
      </c>
    </row>
    <row r="32" spans="1:9" x14ac:dyDescent="0.2">
      <c r="A32" s="21" t="s">
        <v>894</v>
      </c>
      <c r="B32" s="21" t="s">
        <v>895</v>
      </c>
      <c r="C32" s="21" t="s">
        <v>875</v>
      </c>
      <c r="D32" s="24">
        <v>1000</v>
      </c>
      <c r="E32" s="22">
        <v>4953.72</v>
      </c>
      <c r="F32" s="23">
        <v>2.3241676722298501</v>
      </c>
      <c r="G32" s="22">
        <v>7.75</v>
      </c>
    </row>
    <row r="33" spans="1:9" x14ac:dyDescent="0.2">
      <c r="A33" s="21" t="s">
        <v>896</v>
      </c>
      <c r="B33" s="21" t="s">
        <v>897</v>
      </c>
      <c r="C33" s="21" t="s">
        <v>865</v>
      </c>
      <c r="D33" s="24">
        <v>1000</v>
      </c>
      <c r="E33" s="22">
        <v>4952.1350000000002</v>
      </c>
      <c r="F33" s="23">
        <v>2.3234240279058902</v>
      </c>
      <c r="G33" s="22">
        <v>7.3498000000000001</v>
      </c>
    </row>
    <row r="34" spans="1:9" x14ac:dyDescent="0.2">
      <c r="A34" s="21" t="s">
        <v>898</v>
      </c>
      <c r="B34" s="21" t="s">
        <v>899</v>
      </c>
      <c r="C34" s="21" t="s">
        <v>865</v>
      </c>
      <c r="D34" s="24">
        <v>1000</v>
      </c>
      <c r="E34" s="22">
        <v>4944.83</v>
      </c>
      <c r="F34" s="23">
        <v>2.3199966955484599</v>
      </c>
      <c r="G34" s="22">
        <v>7.9850000000000003</v>
      </c>
    </row>
    <row r="35" spans="1:9" x14ac:dyDescent="0.2">
      <c r="A35" s="21" t="s">
        <v>900</v>
      </c>
      <c r="B35" s="21" t="s">
        <v>901</v>
      </c>
      <c r="C35" s="21" t="s">
        <v>868</v>
      </c>
      <c r="D35" s="24">
        <v>1000</v>
      </c>
      <c r="E35" s="22">
        <v>4906.09</v>
      </c>
      <c r="F35" s="23">
        <v>2.3018208084127001</v>
      </c>
      <c r="G35" s="22">
        <v>7.8502000000000001</v>
      </c>
    </row>
    <row r="36" spans="1:9" x14ac:dyDescent="0.2">
      <c r="A36" s="21" t="s">
        <v>902</v>
      </c>
      <c r="B36" s="21" t="s">
        <v>903</v>
      </c>
      <c r="C36" s="21" t="s">
        <v>875</v>
      </c>
      <c r="D36" s="24">
        <v>100</v>
      </c>
      <c r="E36" s="22">
        <v>499.00900000000001</v>
      </c>
      <c r="F36" s="23">
        <v>0.23412316117014001</v>
      </c>
      <c r="G36" s="22">
        <v>7.2487000000000004</v>
      </c>
    </row>
    <row r="37" spans="1:9" x14ac:dyDescent="0.2">
      <c r="A37" s="20" t="s">
        <v>24</v>
      </c>
      <c r="B37" s="20"/>
      <c r="C37" s="20"/>
      <c r="D37" s="20"/>
      <c r="E37" s="25">
        <f>SUM(E24:E36)</f>
        <v>72361.916499999992</v>
      </c>
      <c r="F37" s="26">
        <f>SUM(F24:F36)</f>
        <v>33.950491152082826</v>
      </c>
      <c r="G37" s="25"/>
      <c r="H37" s="14"/>
      <c r="I37" s="14"/>
    </row>
    <row r="38" spans="1:9" x14ac:dyDescent="0.2">
      <c r="A38" s="21"/>
      <c r="B38" s="21"/>
      <c r="C38" s="21"/>
      <c r="D38" s="21"/>
      <c r="E38" s="22"/>
      <c r="F38" s="23"/>
      <c r="G38" s="22"/>
    </row>
    <row r="39" spans="1:9" x14ac:dyDescent="0.2">
      <c r="A39" s="20" t="s">
        <v>25</v>
      </c>
      <c r="B39" s="21"/>
      <c r="C39" s="21"/>
      <c r="D39" s="21"/>
      <c r="E39" s="22"/>
      <c r="F39" s="23"/>
      <c r="G39" s="22"/>
    </row>
    <row r="40" spans="1:9" x14ac:dyDescent="0.2">
      <c r="A40" s="21" t="s">
        <v>904</v>
      </c>
      <c r="B40" s="21" t="s">
        <v>905</v>
      </c>
      <c r="C40" s="21" t="s">
        <v>47</v>
      </c>
      <c r="D40" s="24">
        <v>15000000</v>
      </c>
      <c r="E40" s="22">
        <v>14967.03</v>
      </c>
      <c r="F40" s="23">
        <v>7.0221747041202001</v>
      </c>
      <c r="G40" s="22">
        <v>6.7003000000000004</v>
      </c>
    </row>
    <row r="41" spans="1:9" x14ac:dyDescent="0.2">
      <c r="A41" s="21" t="s">
        <v>906</v>
      </c>
      <c r="B41" s="21" t="s">
        <v>907</v>
      </c>
      <c r="C41" s="21" t="s">
        <v>47</v>
      </c>
      <c r="D41" s="24">
        <v>15000000</v>
      </c>
      <c r="E41" s="22">
        <v>14809.62</v>
      </c>
      <c r="F41" s="23">
        <v>6.9483216738145499</v>
      </c>
      <c r="G41" s="22">
        <v>6.9001999999999999</v>
      </c>
    </row>
    <row r="42" spans="1:9" x14ac:dyDescent="0.2">
      <c r="A42" s="21" t="s">
        <v>908</v>
      </c>
      <c r="B42" s="21" t="s">
        <v>909</v>
      </c>
      <c r="C42" s="21" t="s">
        <v>47</v>
      </c>
      <c r="D42" s="24">
        <v>5000000</v>
      </c>
      <c r="E42" s="22">
        <v>4982.6750000000002</v>
      </c>
      <c r="F42" s="23">
        <v>2.3377526699587099</v>
      </c>
      <c r="G42" s="22">
        <v>6.6795999999999998</v>
      </c>
    </row>
    <row r="43" spans="1:9" x14ac:dyDescent="0.2">
      <c r="A43" s="21" t="s">
        <v>910</v>
      </c>
      <c r="B43" s="21" t="s">
        <v>911</v>
      </c>
      <c r="C43" s="21" t="s">
        <v>47</v>
      </c>
      <c r="D43" s="24">
        <v>5000000</v>
      </c>
      <c r="E43" s="22">
        <v>4949.9449999999997</v>
      </c>
      <c r="F43" s="23">
        <v>2.32239653196301</v>
      </c>
      <c r="G43" s="22">
        <v>6.8350999999999997</v>
      </c>
    </row>
    <row r="44" spans="1:9" x14ac:dyDescent="0.2">
      <c r="A44" s="21" t="s">
        <v>912</v>
      </c>
      <c r="B44" s="21" t="s">
        <v>913</v>
      </c>
      <c r="C44" s="21" t="s">
        <v>47</v>
      </c>
      <c r="D44" s="24">
        <v>2500000</v>
      </c>
      <c r="E44" s="22">
        <v>2491.3375000000001</v>
      </c>
      <c r="F44" s="23">
        <v>1.1688763349793601</v>
      </c>
      <c r="G44" s="22">
        <v>6.6795999999999998</v>
      </c>
    </row>
    <row r="45" spans="1:9" x14ac:dyDescent="0.2">
      <c r="A45" s="21" t="s">
        <v>914</v>
      </c>
      <c r="B45" s="21" t="s">
        <v>915</v>
      </c>
      <c r="C45" s="21" t="s">
        <v>47</v>
      </c>
      <c r="D45" s="24">
        <v>500000</v>
      </c>
      <c r="E45" s="22">
        <v>499.53250000000003</v>
      </c>
      <c r="F45" s="23">
        <v>0.23436877492635</v>
      </c>
      <c r="G45" s="22">
        <v>6.8319000000000001</v>
      </c>
    </row>
    <row r="46" spans="1:9" x14ac:dyDescent="0.2">
      <c r="A46" s="21" t="s">
        <v>916</v>
      </c>
      <c r="B46" s="21" t="s">
        <v>917</v>
      </c>
      <c r="C46" s="21" t="s">
        <v>47</v>
      </c>
      <c r="D46" s="24">
        <v>250000</v>
      </c>
      <c r="E46" s="22">
        <v>248.81700000000001</v>
      </c>
      <c r="F46" s="23">
        <v>0.11673902192720099</v>
      </c>
      <c r="G46" s="22">
        <v>6.6753</v>
      </c>
    </row>
    <row r="47" spans="1:9" x14ac:dyDescent="0.2">
      <c r="A47" s="20" t="s">
        <v>24</v>
      </c>
      <c r="B47" s="20"/>
      <c r="C47" s="20"/>
      <c r="D47" s="20"/>
      <c r="E47" s="25">
        <f>SUM(E39:E46)</f>
        <v>42948.957000000009</v>
      </c>
      <c r="F47" s="26">
        <f>SUM(F39:F46)</f>
        <v>20.15062971168938</v>
      </c>
      <c r="G47" s="25"/>
      <c r="H47" s="14"/>
      <c r="I47" s="14"/>
    </row>
    <row r="48" spans="1:9" x14ac:dyDescent="0.2">
      <c r="A48" s="21"/>
      <c r="B48" s="21"/>
      <c r="C48" s="21"/>
      <c r="D48" s="21"/>
      <c r="E48" s="22"/>
      <c r="F48" s="23"/>
      <c r="G48" s="22"/>
    </row>
    <row r="49" spans="1:9" x14ac:dyDescent="0.2">
      <c r="A49" s="20" t="s">
        <v>918</v>
      </c>
      <c r="B49" s="21"/>
      <c r="C49" s="21"/>
      <c r="D49" s="21"/>
      <c r="E49" s="22"/>
      <c r="F49" s="23"/>
      <c r="G49" s="22"/>
    </row>
    <row r="50" spans="1:9" x14ac:dyDescent="0.2">
      <c r="A50" s="21" t="s">
        <v>919</v>
      </c>
      <c r="B50" s="21" t="s">
        <v>920</v>
      </c>
      <c r="C50" s="21" t="s">
        <v>921</v>
      </c>
      <c r="D50" s="24">
        <v>3835.6979999999999</v>
      </c>
      <c r="E50" s="22">
        <v>393.1867694</v>
      </c>
      <c r="F50" s="23">
        <v>0.18447388600646999</v>
      </c>
      <c r="G50" s="22">
        <v>7.03</v>
      </c>
    </row>
    <row r="51" spans="1:9" x14ac:dyDescent="0.2">
      <c r="A51" s="20" t="s">
        <v>24</v>
      </c>
      <c r="B51" s="20"/>
      <c r="C51" s="20"/>
      <c r="D51" s="20"/>
      <c r="E51" s="25">
        <f>SUM(E50:E50)</f>
        <v>393.1867694</v>
      </c>
      <c r="F51" s="26">
        <f>SUM(F50:F50)</f>
        <v>0.18447388600646999</v>
      </c>
      <c r="G51" s="25"/>
      <c r="H51" s="14"/>
      <c r="I51" s="14"/>
    </row>
    <row r="52" spans="1:9" x14ac:dyDescent="0.2">
      <c r="A52" s="21"/>
      <c r="B52" s="21"/>
      <c r="C52" s="21"/>
      <c r="D52" s="21"/>
      <c r="E52" s="22"/>
      <c r="F52" s="23"/>
      <c r="G52" s="22"/>
    </row>
    <row r="53" spans="1:9" x14ac:dyDescent="0.2">
      <c r="A53" s="20" t="s">
        <v>27</v>
      </c>
      <c r="B53" s="20"/>
      <c r="C53" s="20"/>
      <c r="D53" s="20"/>
      <c r="E53" s="25">
        <f>E12+E22+E37+E47+E51</f>
        <v>186812.64963769997</v>
      </c>
      <c r="F53" s="26">
        <f>F12+F22+F37+F47+F51</f>
        <v>87.648054603720766</v>
      </c>
      <c r="G53" s="25"/>
      <c r="H53" s="14"/>
      <c r="I53" s="14"/>
    </row>
    <row r="54" spans="1:9" x14ac:dyDescent="0.2">
      <c r="A54" s="20"/>
      <c r="B54" s="20"/>
      <c r="C54" s="20"/>
      <c r="D54" s="20"/>
      <c r="E54" s="25"/>
      <c r="F54" s="26"/>
      <c r="G54" s="25"/>
      <c r="H54" s="14"/>
      <c r="I54" s="14"/>
    </row>
    <row r="55" spans="1:9" x14ac:dyDescent="0.2">
      <c r="A55" s="20" t="s">
        <v>29</v>
      </c>
      <c r="B55" s="20"/>
      <c r="C55" s="20"/>
      <c r="D55" s="20"/>
      <c r="E55" s="25">
        <f>E57-(E12+E22+E37+E47+E51)</f>
        <v>26326.878081800038</v>
      </c>
      <c r="F55" s="26">
        <f>F57-(F12+F22+F37+F47+F51)</f>
        <v>12.351945396279234</v>
      </c>
      <c r="G55" s="25"/>
      <c r="H55" s="14"/>
      <c r="I55" s="14"/>
    </row>
    <row r="56" spans="1:9" x14ac:dyDescent="0.2">
      <c r="A56" s="20"/>
      <c r="B56" s="20"/>
      <c r="C56" s="20"/>
      <c r="D56" s="20"/>
      <c r="E56" s="25"/>
      <c r="F56" s="26"/>
      <c r="G56" s="25"/>
      <c r="H56" s="14"/>
      <c r="I56" s="14"/>
    </row>
    <row r="57" spans="1:9" x14ac:dyDescent="0.2">
      <c r="A57" s="27" t="s">
        <v>28</v>
      </c>
      <c r="B57" s="27"/>
      <c r="C57" s="27"/>
      <c r="D57" s="27"/>
      <c r="E57" s="28">
        <v>213139.52771950001</v>
      </c>
      <c r="F57" s="29">
        <v>100</v>
      </c>
      <c r="G57" s="28"/>
      <c r="H57" s="14"/>
      <c r="I57" s="14"/>
    </row>
    <row r="59" spans="1:9" x14ac:dyDescent="0.2">
      <c r="A59" s="14" t="s">
        <v>922</v>
      </c>
    </row>
    <row r="60" spans="1:9" x14ac:dyDescent="0.2">
      <c r="A60" s="14" t="s">
        <v>31</v>
      </c>
    </row>
    <row r="61" spans="1:9" x14ac:dyDescent="0.2">
      <c r="A61" s="14" t="s">
        <v>923</v>
      </c>
    </row>
    <row r="63" spans="1:9" x14ac:dyDescent="0.2">
      <c r="A63" s="14" t="s">
        <v>32</v>
      </c>
    </row>
    <row r="64" spans="1:9" x14ac:dyDescent="0.2">
      <c r="A64" s="14" t="s">
        <v>33</v>
      </c>
    </row>
    <row r="65" spans="1:4" x14ac:dyDescent="0.2">
      <c r="A65" s="14" t="s">
        <v>34</v>
      </c>
      <c r="B65" s="14"/>
      <c r="C65" s="30" t="s">
        <v>36</v>
      </c>
      <c r="D65" s="14" t="s">
        <v>35</v>
      </c>
    </row>
    <row r="66" spans="1:4" x14ac:dyDescent="0.2">
      <c r="A66" s="7" t="s">
        <v>924</v>
      </c>
      <c r="C66" s="31">
        <v>5341.1959999999999</v>
      </c>
      <c r="D66" s="31">
        <v>5520.9781999999996</v>
      </c>
    </row>
    <row r="67" spans="1:4" x14ac:dyDescent="0.2">
      <c r="A67" s="7" t="s">
        <v>925</v>
      </c>
      <c r="C67" s="31">
        <v>1509.3204000000001</v>
      </c>
      <c r="D67" s="31">
        <v>1509.3204000000001</v>
      </c>
    </row>
    <row r="68" spans="1:4" x14ac:dyDescent="0.2">
      <c r="A68" s="7" t="s">
        <v>926</v>
      </c>
      <c r="C68" s="31">
        <v>1244.9123999999999</v>
      </c>
      <c r="D68" s="31">
        <v>1245.3486</v>
      </c>
    </row>
    <row r="69" spans="1:4" x14ac:dyDescent="0.2">
      <c r="A69" s="7" t="s">
        <v>927</v>
      </c>
      <c r="C69" s="31">
        <v>1000</v>
      </c>
      <c r="D69" s="31">
        <v>1000</v>
      </c>
    </row>
    <row r="70" spans="1:4" x14ac:dyDescent="0.2">
      <c r="A70" s="7" t="s">
        <v>928</v>
      </c>
      <c r="C70" s="31">
        <v>1055.2666999999999</v>
      </c>
      <c r="D70" s="31">
        <v>1055.6492000000001</v>
      </c>
    </row>
    <row r="71" spans="1:4" x14ac:dyDescent="0.2">
      <c r="A71" s="7" t="s">
        <v>929</v>
      </c>
      <c r="C71" s="31">
        <v>3513.8395999999998</v>
      </c>
      <c r="D71" s="31">
        <v>3644.1954999999998</v>
      </c>
    </row>
    <row r="72" spans="1:4" x14ac:dyDescent="0.2">
      <c r="A72" s="7" t="s">
        <v>930</v>
      </c>
      <c r="C72" s="31">
        <v>1000</v>
      </c>
      <c r="D72" s="31">
        <v>1000</v>
      </c>
    </row>
    <row r="73" spans="1:4" x14ac:dyDescent="0.2">
      <c r="A73" s="7" t="s">
        <v>931</v>
      </c>
      <c r="C73" s="31">
        <v>1023.1342</v>
      </c>
      <c r="D73" s="31">
        <v>1025.6346000000001</v>
      </c>
    </row>
    <row r="74" spans="1:4" x14ac:dyDescent="0.2">
      <c r="A74" s="7" t="s">
        <v>932</v>
      </c>
      <c r="C74" s="31">
        <v>3539.0410000000002</v>
      </c>
      <c r="D74" s="31">
        <v>3671.5693999999999</v>
      </c>
    </row>
    <row r="75" spans="1:4" x14ac:dyDescent="0.2">
      <c r="A75" s="7" t="s">
        <v>933</v>
      </c>
      <c r="C75" s="31">
        <v>1001.6033</v>
      </c>
      <c r="D75" s="31">
        <v>1001.6033</v>
      </c>
    </row>
    <row r="76" spans="1:4" x14ac:dyDescent="0.2">
      <c r="A76" s="7" t="s">
        <v>934</v>
      </c>
      <c r="C76" s="31">
        <v>1021.9549</v>
      </c>
      <c r="D76" s="31">
        <v>1022.3539</v>
      </c>
    </row>
    <row r="77" spans="1:4" x14ac:dyDescent="0.2">
      <c r="A77" s="7" t="s">
        <v>935</v>
      </c>
      <c r="C77" s="31">
        <v>14.9374</v>
      </c>
      <c r="D77" s="31">
        <v>15.4961</v>
      </c>
    </row>
    <row r="78" spans="1:4" x14ac:dyDescent="0.2">
      <c r="A78" s="7" t="s">
        <v>936</v>
      </c>
      <c r="C78" s="31">
        <v>14.9374</v>
      </c>
      <c r="D78" s="31">
        <v>15.4961</v>
      </c>
    </row>
    <row r="79" spans="1:4" x14ac:dyDescent="0.2">
      <c r="A79" s="7" t="s">
        <v>937</v>
      </c>
      <c r="C79" s="31">
        <v>10</v>
      </c>
      <c r="D79" s="31">
        <v>10</v>
      </c>
    </row>
    <row r="80" spans="1:4" x14ac:dyDescent="0.2">
      <c r="A80" s="7" t="s">
        <v>938</v>
      </c>
      <c r="C80" s="31">
        <v>10</v>
      </c>
      <c r="D80" s="31">
        <v>10</v>
      </c>
    </row>
    <row r="82" spans="1:5" x14ac:dyDescent="0.2">
      <c r="A82" s="14" t="s">
        <v>37</v>
      </c>
    </row>
    <row r="83" spans="1:5" x14ac:dyDescent="0.2">
      <c r="A83" s="94" t="s">
        <v>38</v>
      </c>
      <c r="B83" s="95"/>
      <c r="C83" s="32" t="s">
        <v>39</v>
      </c>
    </row>
    <row r="84" spans="1:5" x14ac:dyDescent="0.2">
      <c r="A84" s="90" t="s">
        <v>925</v>
      </c>
      <c r="B84" s="91"/>
      <c r="C84" s="33">
        <v>49.973600060000003</v>
      </c>
    </row>
    <row r="85" spans="1:5" x14ac:dyDescent="0.2">
      <c r="A85" s="90" t="s">
        <v>926</v>
      </c>
      <c r="B85" s="91"/>
      <c r="C85" s="33">
        <v>40.783179580000002</v>
      </c>
    </row>
    <row r="86" spans="1:5" x14ac:dyDescent="0.2">
      <c r="A86" s="90" t="s">
        <v>927</v>
      </c>
      <c r="B86" s="91"/>
      <c r="C86" s="33">
        <v>34.389437440000002</v>
      </c>
    </row>
    <row r="87" spans="1:5" x14ac:dyDescent="0.2">
      <c r="A87" s="90" t="s">
        <v>928</v>
      </c>
      <c r="B87" s="91"/>
      <c r="C87" s="33">
        <v>36.005280249999998</v>
      </c>
    </row>
    <row r="88" spans="1:5" x14ac:dyDescent="0.2">
      <c r="A88" s="90" t="s">
        <v>930</v>
      </c>
      <c r="B88" s="91"/>
      <c r="C88" s="33">
        <v>36.412780820000002</v>
      </c>
    </row>
    <row r="89" spans="1:5" x14ac:dyDescent="0.2">
      <c r="A89" s="90" t="s">
        <v>931</v>
      </c>
      <c r="B89" s="91"/>
      <c r="C89" s="33">
        <v>34.810934209999999</v>
      </c>
    </row>
    <row r="90" spans="1:5" x14ac:dyDescent="0.2">
      <c r="A90" s="90" t="s">
        <v>933</v>
      </c>
      <c r="B90" s="91"/>
      <c r="C90" s="33">
        <v>36.77855349</v>
      </c>
    </row>
    <row r="91" spans="1:5" x14ac:dyDescent="0.2">
      <c r="A91" s="90" t="s">
        <v>934</v>
      </c>
      <c r="B91" s="91"/>
      <c r="C91" s="33">
        <v>37.136998740000003</v>
      </c>
    </row>
    <row r="92" spans="1:5" x14ac:dyDescent="0.2">
      <c r="A92" s="7" t="s">
        <v>40</v>
      </c>
    </row>
    <row r="93" spans="1:5" x14ac:dyDescent="0.2">
      <c r="A93" s="7" t="s">
        <v>41</v>
      </c>
    </row>
    <row r="95" spans="1:5" x14ac:dyDescent="0.2">
      <c r="A95" s="14" t="s">
        <v>939</v>
      </c>
      <c r="D95" s="34">
        <v>9.5185827025957695E-2</v>
      </c>
      <c r="E95" s="10" t="s">
        <v>42</v>
      </c>
    </row>
    <row r="97" spans="1:4" x14ac:dyDescent="0.2">
      <c r="A97" s="96" t="s">
        <v>817</v>
      </c>
      <c r="B97" s="96"/>
      <c r="C97" s="96"/>
      <c r="D97" s="30" t="s">
        <v>43</v>
      </c>
    </row>
    <row r="99" spans="1:4" x14ac:dyDescent="0.2">
      <c r="A99" s="14" t="s">
        <v>940</v>
      </c>
    </row>
    <row r="101" spans="1:4" x14ac:dyDescent="0.2">
      <c r="A101" s="69" t="s">
        <v>822</v>
      </c>
    </row>
    <row r="102" spans="1:4" x14ac:dyDescent="0.2">
      <c r="A102" s="71"/>
    </row>
    <row r="103" spans="1:4" x14ac:dyDescent="0.2">
      <c r="A103" s="71"/>
    </row>
    <row r="104" spans="1:4" x14ac:dyDescent="0.2">
      <c r="A104" s="71"/>
    </row>
    <row r="105" spans="1:4" x14ac:dyDescent="0.2">
      <c r="A105" s="71"/>
    </row>
    <row r="106" spans="1:4" x14ac:dyDescent="0.2">
      <c r="A106" s="71"/>
    </row>
    <row r="107" spans="1:4" x14ac:dyDescent="0.2">
      <c r="A107" s="71"/>
    </row>
    <row r="108" spans="1:4" x14ac:dyDescent="0.2">
      <c r="A108" s="71"/>
    </row>
    <row r="109" spans="1:4" x14ac:dyDescent="0.2">
      <c r="A109" s="71"/>
    </row>
    <row r="110" spans="1:4" x14ac:dyDescent="0.2">
      <c r="A110" s="71"/>
    </row>
    <row r="111" spans="1:4" x14ac:dyDescent="0.2">
      <c r="A111" s="71"/>
    </row>
    <row r="112" spans="1:4" x14ac:dyDescent="0.2">
      <c r="A112" s="71"/>
    </row>
    <row r="113" spans="1:1" x14ac:dyDescent="0.2">
      <c r="A113" s="71"/>
    </row>
    <row r="114" spans="1:1" x14ac:dyDescent="0.2">
      <c r="A114" s="71"/>
    </row>
    <row r="115" spans="1:1" x14ac:dyDescent="0.2">
      <c r="A115" s="69" t="s">
        <v>941</v>
      </c>
    </row>
    <row r="116" spans="1:1" x14ac:dyDescent="0.2">
      <c r="A116" s="71"/>
    </row>
    <row r="117" spans="1:1" x14ac:dyDescent="0.2">
      <c r="A117" s="69" t="s">
        <v>1210</v>
      </c>
    </row>
    <row r="118" spans="1:1" x14ac:dyDescent="0.2">
      <c r="A118" s="71"/>
    </row>
    <row r="119" spans="1:1" x14ac:dyDescent="0.2">
      <c r="A119" s="71"/>
    </row>
    <row r="120" spans="1:1" x14ac:dyDescent="0.2">
      <c r="A120" s="71"/>
    </row>
    <row r="121" spans="1:1" x14ac:dyDescent="0.2">
      <c r="A121" s="71"/>
    </row>
    <row r="122" spans="1:1" x14ac:dyDescent="0.2">
      <c r="A122" s="71"/>
    </row>
    <row r="123" spans="1:1" x14ac:dyDescent="0.2">
      <c r="A123" s="71"/>
    </row>
    <row r="124" spans="1:1" x14ac:dyDescent="0.2">
      <c r="A124" s="71"/>
    </row>
    <row r="125" spans="1:1" x14ac:dyDescent="0.2">
      <c r="A125" s="71"/>
    </row>
    <row r="126" spans="1:1" x14ac:dyDescent="0.2">
      <c r="A126" s="71"/>
    </row>
    <row r="127" spans="1:1" x14ac:dyDescent="0.2">
      <c r="A127" s="71"/>
    </row>
    <row r="128" spans="1:1" x14ac:dyDescent="0.2">
      <c r="A128" s="71"/>
    </row>
    <row r="129" spans="1:1" x14ac:dyDescent="0.2">
      <c r="A129" s="71"/>
    </row>
    <row r="130" spans="1:1" x14ac:dyDescent="0.2">
      <c r="A130" s="71"/>
    </row>
    <row r="132" spans="1:1" x14ac:dyDescent="0.2">
      <c r="A132" s="69"/>
    </row>
    <row r="133" spans="1:1" x14ac:dyDescent="0.2">
      <c r="A133" s="71"/>
    </row>
    <row r="134" spans="1:1" x14ac:dyDescent="0.2">
      <c r="A134" s="70"/>
    </row>
    <row r="135" spans="1:1" x14ac:dyDescent="0.2">
      <c r="A135" s="71"/>
    </row>
    <row r="136" spans="1:1" x14ac:dyDescent="0.2">
      <c r="A136" s="71"/>
    </row>
    <row r="137" spans="1:1" x14ac:dyDescent="0.2">
      <c r="A137" s="71"/>
    </row>
    <row r="138" spans="1:1" x14ac:dyDescent="0.2">
      <c r="A138" s="71"/>
    </row>
    <row r="139" spans="1:1" x14ac:dyDescent="0.2">
      <c r="A139" s="71"/>
    </row>
    <row r="140" spans="1:1" x14ac:dyDescent="0.2">
      <c r="A140" s="71"/>
    </row>
    <row r="141" spans="1:1" x14ac:dyDescent="0.2">
      <c r="A141" s="71"/>
    </row>
    <row r="142" spans="1:1" x14ac:dyDescent="0.2">
      <c r="A142" s="71"/>
    </row>
    <row r="143" spans="1:1" x14ac:dyDescent="0.2">
      <c r="A143" s="71"/>
    </row>
    <row r="144" spans="1:1" x14ac:dyDescent="0.2">
      <c r="A144" s="71"/>
    </row>
    <row r="145" spans="1:1" x14ac:dyDescent="0.2">
      <c r="A145" s="71"/>
    </row>
    <row r="146" spans="1:1" x14ac:dyDescent="0.2">
      <c r="A146" s="71"/>
    </row>
    <row r="147" spans="1:1" x14ac:dyDescent="0.2">
      <c r="A147" s="71"/>
    </row>
    <row r="148" spans="1:1" x14ac:dyDescent="0.2">
      <c r="A148" s="71"/>
    </row>
    <row r="149" spans="1:1" x14ac:dyDescent="0.2">
      <c r="A149" s="70"/>
    </row>
    <row r="150" spans="1:1" x14ac:dyDescent="0.2">
      <c r="A150" s="70"/>
    </row>
    <row r="151" spans="1:1" x14ac:dyDescent="0.2">
      <c r="A151" s="71"/>
    </row>
    <row r="152" spans="1:1" x14ac:dyDescent="0.2">
      <c r="A152" s="70"/>
    </row>
  </sheetData>
  <mergeCells count="11">
    <mergeCell ref="A97:C97"/>
    <mergeCell ref="A88:B88"/>
    <mergeCell ref="A89:B89"/>
    <mergeCell ref="A90:B90"/>
    <mergeCell ref="A91:B91"/>
    <mergeCell ref="A87:B87"/>
    <mergeCell ref="A1:G1"/>
    <mergeCell ref="A83:B83"/>
    <mergeCell ref="A84:B84"/>
    <mergeCell ref="A85:B85"/>
    <mergeCell ref="A86:B86"/>
  </mergeCells>
  <conditionalFormatting sqref="F2:F3">
    <cfRule type="cellIs" dxfId="83" priority="2" stopIfTrue="1" operator="between">
      <formula>0.009</formula>
      <formula>-0.009</formula>
    </cfRule>
  </conditionalFormatting>
  <conditionalFormatting sqref="F5:F65536">
    <cfRule type="cellIs" dxfId="8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59"/>
  <sheetViews>
    <sheetView workbookViewId="0">
      <selection sqref="A1:G1"/>
    </sheetView>
  </sheetViews>
  <sheetFormatPr defaultColWidth="9.28515625" defaultRowHeight="11.25" x14ac:dyDescent="0.2"/>
  <cols>
    <col min="1" max="1" width="38.7109375" style="7" bestFit="1" customWidth="1"/>
    <col min="2" max="2" width="40.5703125" style="7" bestFit="1" customWidth="1"/>
    <col min="3" max="3" width="25.5703125" style="7" bestFit="1" customWidth="1"/>
    <col min="4" max="4" width="15.5703125" style="7" bestFit="1" customWidth="1"/>
    <col min="5" max="5" width="29.28515625" style="10" customWidth="1"/>
    <col min="6" max="6" width="31.28515625" style="11" bestFit="1" customWidth="1"/>
    <col min="7" max="7" width="32.28515625" style="10" customWidth="1"/>
    <col min="8" max="8" width="25" style="7" customWidth="1"/>
    <col min="9" max="16384" width="9.28515625" style="7"/>
  </cols>
  <sheetData>
    <row r="1" spans="1:11" s="1" customFormat="1" ht="15" x14ac:dyDescent="0.2">
      <c r="A1" s="92" t="s">
        <v>8</v>
      </c>
      <c r="B1" s="93"/>
      <c r="C1" s="93"/>
      <c r="D1" s="93"/>
      <c r="E1" s="93"/>
      <c r="F1" s="93"/>
      <c r="G1" s="93"/>
    </row>
    <row r="2" spans="1:11" s="1" customFormat="1" ht="12" x14ac:dyDescent="0.2">
      <c r="E2" s="5"/>
      <c r="F2" s="9"/>
      <c r="G2" s="10"/>
    </row>
    <row r="3" spans="1:11" s="1" customFormat="1" ht="12" x14ac:dyDescent="0.2">
      <c r="A3" s="8" t="s">
        <v>7</v>
      </c>
      <c r="B3" s="2"/>
      <c r="C3" s="3"/>
      <c r="D3" s="3"/>
      <c r="E3" s="4"/>
      <c r="F3" s="9"/>
      <c r="G3" s="10"/>
    </row>
    <row r="4" spans="1:11" s="1" customFormat="1" ht="60" customHeight="1" x14ac:dyDescent="0.2">
      <c r="A4" s="36" t="s">
        <v>2</v>
      </c>
      <c r="B4" s="36" t="s">
        <v>0</v>
      </c>
      <c r="C4" s="37" t="s">
        <v>4</v>
      </c>
      <c r="D4" s="37" t="s">
        <v>1</v>
      </c>
      <c r="E4" s="60" t="s">
        <v>6</v>
      </c>
      <c r="F4" s="38" t="s">
        <v>221</v>
      </c>
      <c r="G4" s="60" t="s">
        <v>222</v>
      </c>
      <c r="H4" s="64" t="s">
        <v>223</v>
      </c>
      <c r="I4" s="39" t="s">
        <v>5</v>
      </c>
      <c r="J4" s="35"/>
      <c r="K4" s="35"/>
    </row>
    <row r="5" spans="1:11" x14ac:dyDescent="0.2">
      <c r="A5" s="40" t="s">
        <v>84</v>
      </c>
      <c r="B5" s="41"/>
      <c r="C5" s="41"/>
      <c r="D5" s="41"/>
      <c r="E5" s="42"/>
      <c r="F5" s="43"/>
      <c r="G5" s="42"/>
      <c r="H5" s="41"/>
      <c r="I5" s="41"/>
    </row>
    <row r="6" spans="1:11" x14ac:dyDescent="0.2">
      <c r="A6" s="40" t="s">
        <v>51</v>
      </c>
      <c r="B6" s="41"/>
      <c r="C6" s="41"/>
      <c r="D6" s="41"/>
      <c r="E6" s="42"/>
      <c r="F6" s="43"/>
      <c r="G6" s="42"/>
      <c r="H6" s="41"/>
      <c r="I6" s="41"/>
    </row>
    <row r="7" spans="1:11" x14ac:dyDescent="0.2">
      <c r="A7" s="41" t="s">
        <v>86</v>
      </c>
      <c r="B7" s="41" t="s">
        <v>85</v>
      </c>
      <c r="C7" s="41" t="s">
        <v>87</v>
      </c>
      <c r="D7" s="44">
        <v>256750</v>
      </c>
      <c r="E7" s="42">
        <v>3932.254625</v>
      </c>
      <c r="F7" s="43">
        <v>6.7249058696010504</v>
      </c>
      <c r="G7" s="42">
        <v>-2887.801125</v>
      </c>
      <c r="H7" s="42">
        <v>-4.9386910532918504</v>
      </c>
      <c r="I7" s="45"/>
    </row>
    <row r="8" spans="1:11" x14ac:dyDescent="0.2">
      <c r="A8" s="41" t="s">
        <v>89</v>
      </c>
      <c r="B8" s="41" t="s">
        <v>88</v>
      </c>
      <c r="C8" s="41" t="s">
        <v>87</v>
      </c>
      <c r="D8" s="44">
        <v>304700</v>
      </c>
      <c r="E8" s="42">
        <v>3415.8393500000002</v>
      </c>
      <c r="F8" s="43">
        <v>5.8417371928017596</v>
      </c>
      <c r="G8" s="42">
        <v>-2900.9148</v>
      </c>
      <c r="H8" s="42">
        <v>-4.9611179402535601</v>
      </c>
      <c r="I8" s="45"/>
    </row>
    <row r="9" spans="1:11" x14ac:dyDescent="0.2">
      <c r="A9" s="41" t="s">
        <v>225</v>
      </c>
      <c r="B9" s="41" t="s">
        <v>224</v>
      </c>
      <c r="C9" s="41" t="s">
        <v>111</v>
      </c>
      <c r="D9" s="44">
        <v>105700</v>
      </c>
      <c r="E9" s="42">
        <v>2649.1062499999998</v>
      </c>
      <c r="F9" s="43">
        <v>4.5304772627285903</v>
      </c>
      <c r="G9" s="42">
        <v>-2671.1975499999999</v>
      </c>
      <c r="H9" s="42">
        <v>-4.5682576017973302</v>
      </c>
      <c r="I9" s="45"/>
    </row>
    <row r="10" spans="1:11" x14ac:dyDescent="0.2">
      <c r="A10" s="41" t="s">
        <v>152</v>
      </c>
      <c r="B10" s="41" t="s">
        <v>151</v>
      </c>
      <c r="C10" s="41" t="s">
        <v>111</v>
      </c>
      <c r="D10" s="44">
        <v>16600</v>
      </c>
      <c r="E10" s="42">
        <v>2058.2838000000002</v>
      </c>
      <c r="F10" s="43">
        <v>3.5200581162581099</v>
      </c>
      <c r="G10" s="42">
        <v>-1956.8603499999999</v>
      </c>
      <c r="H10" s="42">
        <v>-3.3466046603491701</v>
      </c>
      <c r="I10" s="45"/>
    </row>
    <row r="11" spans="1:11" x14ac:dyDescent="0.2">
      <c r="A11" s="41" t="s">
        <v>193</v>
      </c>
      <c r="B11" s="41" t="s">
        <v>192</v>
      </c>
      <c r="C11" s="41" t="s">
        <v>185</v>
      </c>
      <c r="D11" s="44">
        <v>19450</v>
      </c>
      <c r="E11" s="42">
        <v>1928.56475</v>
      </c>
      <c r="F11" s="43">
        <v>3.2982137842054602</v>
      </c>
      <c r="G11" s="42">
        <v>-1849.1212499999999</v>
      </c>
      <c r="H11" s="42">
        <v>-3.1623502376143899</v>
      </c>
      <c r="I11" s="45"/>
    </row>
    <row r="12" spans="1:11" x14ac:dyDescent="0.2">
      <c r="A12" s="41" t="s">
        <v>102</v>
      </c>
      <c r="B12" s="41" t="s">
        <v>101</v>
      </c>
      <c r="C12" s="41" t="s">
        <v>87</v>
      </c>
      <c r="D12" s="44">
        <v>149375</v>
      </c>
      <c r="E12" s="42">
        <v>1735.9615630000001</v>
      </c>
      <c r="F12" s="43">
        <v>2.9688255766042899</v>
      </c>
      <c r="G12" s="42">
        <v>-1751.3471875</v>
      </c>
      <c r="H12" s="42">
        <v>-2.9951379308068198</v>
      </c>
      <c r="I12" s="45"/>
    </row>
    <row r="13" spans="1:11" x14ac:dyDescent="0.2">
      <c r="A13" s="41" t="s">
        <v>97</v>
      </c>
      <c r="B13" s="41" t="s">
        <v>96</v>
      </c>
      <c r="C13" s="41" t="s">
        <v>98</v>
      </c>
      <c r="D13" s="44">
        <v>114575</v>
      </c>
      <c r="E13" s="42">
        <v>1572.828313</v>
      </c>
      <c r="F13" s="43">
        <v>2.68983658553607</v>
      </c>
      <c r="G13" s="42">
        <v>-1003.569075</v>
      </c>
      <c r="H13" s="42">
        <v>-1.7162946468700799</v>
      </c>
      <c r="I13" s="45"/>
    </row>
    <row r="14" spans="1:11" x14ac:dyDescent="0.2">
      <c r="A14" s="41" t="s">
        <v>104</v>
      </c>
      <c r="B14" s="41" t="s">
        <v>103</v>
      </c>
      <c r="C14" s="41" t="s">
        <v>105</v>
      </c>
      <c r="D14" s="44">
        <v>45750</v>
      </c>
      <c r="E14" s="42">
        <v>1308.816</v>
      </c>
      <c r="F14" s="43">
        <v>2.2383251442237801</v>
      </c>
      <c r="G14" s="42">
        <v>-1318.0117499999999</v>
      </c>
      <c r="H14" s="42">
        <v>-2.2540516317094199</v>
      </c>
      <c r="I14" s="45"/>
    </row>
    <row r="15" spans="1:11" x14ac:dyDescent="0.2">
      <c r="A15" s="41" t="s">
        <v>118</v>
      </c>
      <c r="B15" s="41" t="s">
        <v>117</v>
      </c>
      <c r="C15" s="41" t="s">
        <v>119</v>
      </c>
      <c r="D15" s="44">
        <v>74900</v>
      </c>
      <c r="E15" s="42">
        <v>1093.3902</v>
      </c>
      <c r="F15" s="43">
        <v>1.86990591275464</v>
      </c>
      <c r="G15" s="42">
        <v>-1099.0826</v>
      </c>
      <c r="H15" s="42">
        <v>-1.8796410031347801</v>
      </c>
      <c r="I15" s="45"/>
    </row>
    <row r="16" spans="1:11" x14ac:dyDescent="0.2">
      <c r="A16" s="41" t="s">
        <v>116</v>
      </c>
      <c r="B16" s="41" t="s">
        <v>115</v>
      </c>
      <c r="C16" s="41" t="s">
        <v>95</v>
      </c>
      <c r="D16" s="44">
        <v>77750</v>
      </c>
      <c r="E16" s="42">
        <v>1029.48775</v>
      </c>
      <c r="F16" s="43">
        <v>1.76062052763365</v>
      </c>
      <c r="G16" s="42">
        <v>-564.20787499999994</v>
      </c>
      <c r="H16" s="42">
        <v>-0.96490314389613896</v>
      </c>
      <c r="I16" s="45"/>
    </row>
    <row r="17" spans="1:9" x14ac:dyDescent="0.2">
      <c r="A17" s="41" t="s">
        <v>94</v>
      </c>
      <c r="B17" s="41" t="s">
        <v>93</v>
      </c>
      <c r="C17" s="41" t="s">
        <v>95</v>
      </c>
      <c r="D17" s="44">
        <v>65500</v>
      </c>
      <c r="E17" s="42">
        <v>921.51949999999999</v>
      </c>
      <c r="F17" s="43">
        <v>1.5759742146661799</v>
      </c>
      <c r="G17" s="42">
        <v>-96.379800000000003</v>
      </c>
      <c r="H17" s="42">
        <v>-0.16482785184109899</v>
      </c>
      <c r="I17" s="45"/>
    </row>
    <row r="18" spans="1:9" x14ac:dyDescent="0.2">
      <c r="A18" s="41" t="s">
        <v>227</v>
      </c>
      <c r="B18" s="41" t="s">
        <v>226</v>
      </c>
      <c r="C18" s="41" t="s">
        <v>228</v>
      </c>
      <c r="D18" s="44">
        <v>211200</v>
      </c>
      <c r="E18" s="42">
        <v>900.66240000000005</v>
      </c>
      <c r="F18" s="43">
        <v>1.5403045931413899</v>
      </c>
      <c r="G18" s="42">
        <v>-890.20799999999997</v>
      </c>
      <c r="H18" s="42">
        <v>-1.5224255739455901</v>
      </c>
      <c r="I18" s="45"/>
    </row>
    <row r="19" spans="1:9" x14ac:dyDescent="0.2">
      <c r="A19" s="41" t="s">
        <v>107</v>
      </c>
      <c r="B19" s="41" t="s">
        <v>106</v>
      </c>
      <c r="C19" s="41" t="s">
        <v>108</v>
      </c>
      <c r="D19" s="44">
        <v>294500</v>
      </c>
      <c r="E19" s="42">
        <v>871.57275000000004</v>
      </c>
      <c r="F19" s="43">
        <v>1.49055573995525</v>
      </c>
      <c r="G19" s="42"/>
      <c r="H19" s="42"/>
      <c r="I19" s="45"/>
    </row>
    <row r="20" spans="1:9" x14ac:dyDescent="0.2">
      <c r="A20" s="41" t="s">
        <v>159</v>
      </c>
      <c r="B20" s="41" t="s">
        <v>158</v>
      </c>
      <c r="C20" s="41" t="s">
        <v>95</v>
      </c>
      <c r="D20" s="44">
        <v>70300</v>
      </c>
      <c r="E20" s="42">
        <v>863.60035000000005</v>
      </c>
      <c r="F20" s="43">
        <v>1.47692141444287</v>
      </c>
      <c r="G20" s="42">
        <v>-615.279</v>
      </c>
      <c r="H20" s="42">
        <v>-1.05224451444119</v>
      </c>
      <c r="I20" s="45"/>
    </row>
    <row r="21" spans="1:9" x14ac:dyDescent="0.2">
      <c r="A21" s="41" t="s">
        <v>230</v>
      </c>
      <c r="B21" s="41" t="s">
        <v>229</v>
      </c>
      <c r="C21" s="41" t="s">
        <v>119</v>
      </c>
      <c r="D21" s="44">
        <v>14250</v>
      </c>
      <c r="E21" s="42">
        <v>825.33862499999998</v>
      </c>
      <c r="F21" s="43">
        <v>1.41148656253941</v>
      </c>
      <c r="G21" s="42">
        <v>-829.70624999999995</v>
      </c>
      <c r="H21" s="42">
        <v>-1.4189560348396</v>
      </c>
      <c r="I21" s="45"/>
    </row>
    <row r="22" spans="1:9" x14ac:dyDescent="0.2">
      <c r="A22" s="41" t="s">
        <v>91</v>
      </c>
      <c r="B22" s="41" t="s">
        <v>90</v>
      </c>
      <c r="C22" s="41" t="s">
        <v>92</v>
      </c>
      <c r="D22" s="44">
        <v>19500</v>
      </c>
      <c r="E22" s="42">
        <v>715.51350000000002</v>
      </c>
      <c r="F22" s="43">
        <v>1.22366463894204</v>
      </c>
      <c r="G22" s="42"/>
      <c r="H22" s="42"/>
      <c r="I22" s="45"/>
    </row>
    <row r="23" spans="1:9" x14ac:dyDescent="0.2">
      <c r="A23" s="41" t="s">
        <v>232</v>
      </c>
      <c r="B23" s="41" t="s">
        <v>231</v>
      </c>
      <c r="C23" s="41" t="s">
        <v>105</v>
      </c>
      <c r="D23" s="44">
        <v>132300</v>
      </c>
      <c r="E23" s="42">
        <v>710.91404999999997</v>
      </c>
      <c r="F23" s="43">
        <v>1.21579870164864</v>
      </c>
      <c r="G23" s="42">
        <v>-717.19830000000002</v>
      </c>
      <c r="H23" s="42">
        <v>-1.22654596848186</v>
      </c>
      <c r="I23" s="45"/>
    </row>
    <row r="24" spans="1:9" x14ac:dyDescent="0.2">
      <c r="A24" s="41" t="s">
        <v>234</v>
      </c>
      <c r="B24" s="41" t="s">
        <v>233</v>
      </c>
      <c r="C24" s="41" t="s">
        <v>228</v>
      </c>
      <c r="D24" s="44">
        <v>30000</v>
      </c>
      <c r="E24" s="42">
        <v>698.71500000000003</v>
      </c>
      <c r="F24" s="43">
        <v>1.1949359979908001</v>
      </c>
      <c r="G24" s="42">
        <v>-697.15499999999997</v>
      </c>
      <c r="H24" s="42">
        <v>-1.1922681002687401</v>
      </c>
      <c r="I24" s="45"/>
    </row>
    <row r="25" spans="1:9" x14ac:dyDescent="0.2">
      <c r="A25" s="41" t="s">
        <v>236</v>
      </c>
      <c r="B25" s="41" t="s">
        <v>235</v>
      </c>
      <c r="C25" s="41" t="s">
        <v>87</v>
      </c>
      <c r="D25" s="44">
        <v>263250</v>
      </c>
      <c r="E25" s="42">
        <v>697.34924999999998</v>
      </c>
      <c r="F25" s="43">
        <v>1.19260030484086</v>
      </c>
      <c r="G25" s="42">
        <v>-702.61424999999997</v>
      </c>
      <c r="H25" s="42">
        <v>-1.2016044596527999</v>
      </c>
      <c r="I25" s="45"/>
    </row>
    <row r="26" spans="1:9" x14ac:dyDescent="0.2">
      <c r="A26" s="41" t="s">
        <v>238</v>
      </c>
      <c r="B26" s="41" t="s">
        <v>237</v>
      </c>
      <c r="C26" s="41" t="s">
        <v>139</v>
      </c>
      <c r="D26" s="44">
        <v>22200</v>
      </c>
      <c r="E26" s="42">
        <v>639.62639999999999</v>
      </c>
      <c r="F26" s="43">
        <v>1.0938832150809099</v>
      </c>
      <c r="G26" s="42">
        <v>-636.52949999999998</v>
      </c>
      <c r="H26" s="42">
        <v>-1.0885869250453799</v>
      </c>
      <c r="I26" s="45"/>
    </row>
    <row r="27" spans="1:9" x14ac:dyDescent="0.2">
      <c r="A27" s="41" t="s">
        <v>240</v>
      </c>
      <c r="B27" s="41" t="s">
        <v>239</v>
      </c>
      <c r="C27" s="41" t="s">
        <v>114</v>
      </c>
      <c r="D27" s="44">
        <v>13600</v>
      </c>
      <c r="E27" s="42">
        <v>620.0444</v>
      </c>
      <c r="F27" s="43">
        <v>1.0603942579057299</v>
      </c>
      <c r="G27" s="42">
        <v>-624.78399999999999</v>
      </c>
      <c r="H27" s="42">
        <v>-1.0684998784464099</v>
      </c>
      <c r="I27" s="45"/>
    </row>
    <row r="28" spans="1:9" x14ac:dyDescent="0.2">
      <c r="A28" s="41" t="s">
        <v>124</v>
      </c>
      <c r="B28" s="41" t="s">
        <v>123</v>
      </c>
      <c r="C28" s="41" t="s">
        <v>125</v>
      </c>
      <c r="D28" s="44">
        <v>143000</v>
      </c>
      <c r="E28" s="42">
        <v>513.37</v>
      </c>
      <c r="F28" s="43">
        <v>0.87796067536625799</v>
      </c>
      <c r="G28" s="42"/>
      <c r="H28" s="42"/>
      <c r="I28" s="45"/>
    </row>
    <row r="29" spans="1:9" x14ac:dyDescent="0.2">
      <c r="A29" s="41" t="s">
        <v>133</v>
      </c>
      <c r="B29" s="41" t="s">
        <v>132</v>
      </c>
      <c r="C29" s="41" t="s">
        <v>87</v>
      </c>
      <c r="D29" s="44">
        <v>33400</v>
      </c>
      <c r="E29" s="42">
        <v>488.25790000000001</v>
      </c>
      <c r="F29" s="43">
        <v>0.83501419178547798</v>
      </c>
      <c r="G29" s="42"/>
      <c r="H29" s="42"/>
      <c r="I29" s="45"/>
    </row>
    <row r="30" spans="1:9" x14ac:dyDescent="0.2">
      <c r="A30" s="41" t="s">
        <v>242</v>
      </c>
      <c r="B30" s="41" t="s">
        <v>241</v>
      </c>
      <c r="C30" s="41" t="s">
        <v>139</v>
      </c>
      <c r="D30" s="44">
        <v>25000</v>
      </c>
      <c r="E30" s="42">
        <v>476.82499999999999</v>
      </c>
      <c r="F30" s="43">
        <v>0.81546175084542505</v>
      </c>
      <c r="G30" s="42">
        <v>-460.1345</v>
      </c>
      <c r="H30" s="42">
        <v>-0.78691781050570797</v>
      </c>
      <c r="I30" s="45"/>
    </row>
    <row r="31" spans="1:9" x14ac:dyDescent="0.2">
      <c r="A31" s="41" t="s">
        <v>130</v>
      </c>
      <c r="B31" s="41" t="s">
        <v>129</v>
      </c>
      <c r="C31" s="41" t="s">
        <v>131</v>
      </c>
      <c r="D31" s="44">
        <v>36000</v>
      </c>
      <c r="E31" s="42">
        <v>465.98399999999998</v>
      </c>
      <c r="F31" s="43">
        <v>0.79692157186798995</v>
      </c>
      <c r="G31" s="42"/>
      <c r="H31" s="42"/>
      <c r="I31" s="45"/>
    </row>
    <row r="32" spans="1:9" x14ac:dyDescent="0.2">
      <c r="A32" s="41" t="s">
        <v>244</v>
      </c>
      <c r="B32" s="41" t="s">
        <v>243</v>
      </c>
      <c r="C32" s="41" t="s">
        <v>171</v>
      </c>
      <c r="D32" s="44">
        <v>6875</v>
      </c>
      <c r="E32" s="42">
        <v>460.46687500000002</v>
      </c>
      <c r="F32" s="43">
        <v>0.78748623518863603</v>
      </c>
      <c r="G32" s="42">
        <v>-461.95531249999999</v>
      </c>
      <c r="H32" s="42">
        <v>-0.79003174737816895</v>
      </c>
      <c r="I32" s="45"/>
    </row>
    <row r="33" spans="1:9" x14ac:dyDescent="0.2">
      <c r="A33" s="41" t="s">
        <v>246</v>
      </c>
      <c r="B33" s="41" t="s">
        <v>245</v>
      </c>
      <c r="C33" s="41" t="s">
        <v>185</v>
      </c>
      <c r="D33" s="44">
        <v>72000</v>
      </c>
      <c r="E33" s="42">
        <v>456.51600000000002</v>
      </c>
      <c r="F33" s="43">
        <v>0.78072948492413397</v>
      </c>
      <c r="G33" s="42">
        <v>-458.892</v>
      </c>
      <c r="H33" s="42">
        <v>-0.78479289837772503</v>
      </c>
      <c r="I33" s="45"/>
    </row>
    <row r="34" spans="1:9" x14ac:dyDescent="0.2">
      <c r="A34" s="41" t="s">
        <v>100</v>
      </c>
      <c r="B34" s="41" t="s">
        <v>99</v>
      </c>
      <c r="C34" s="41" t="s">
        <v>87</v>
      </c>
      <c r="D34" s="44">
        <v>52000</v>
      </c>
      <c r="E34" s="42">
        <v>431.78199999999998</v>
      </c>
      <c r="F34" s="43">
        <v>0.73842962450278304</v>
      </c>
      <c r="G34" s="42"/>
      <c r="H34" s="42"/>
      <c r="I34" s="45"/>
    </row>
    <row r="35" spans="1:9" x14ac:dyDescent="0.2">
      <c r="A35" s="41" t="s">
        <v>113</v>
      </c>
      <c r="B35" s="41" t="s">
        <v>112</v>
      </c>
      <c r="C35" s="41" t="s">
        <v>114</v>
      </c>
      <c r="D35" s="44">
        <v>233000</v>
      </c>
      <c r="E35" s="42">
        <v>417.41950000000003</v>
      </c>
      <c r="F35" s="43">
        <v>0.71386700845597795</v>
      </c>
      <c r="G35" s="42"/>
      <c r="H35" s="42"/>
      <c r="I35" s="45"/>
    </row>
    <row r="36" spans="1:9" x14ac:dyDescent="0.2">
      <c r="A36" s="41" t="s">
        <v>248</v>
      </c>
      <c r="B36" s="41" t="s">
        <v>247</v>
      </c>
      <c r="C36" s="41" t="s">
        <v>125</v>
      </c>
      <c r="D36" s="44">
        <v>133200</v>
      </c>
      <c r="E36" s="42">
        <v>412.92</v>
      </c>
      <c r="F36" s="43">
        <v>0.70617200473778197</v>
      </c>
      <c r="G36" s="42">
        <v>-415.45080000000002</v>
      </c>
      <c r="H36" s="42">
        <v>-0.71050015573456204</v>
      </c>
      <c r="I36" s="45"/>
    </row>
    <row r="37" spans="1:9" x14ac:dyDescent="0.2">
      <c r="A37" s="41" t="s">
        <v>161</v>
      </c>
      <c r="B37" s="41" t="s">
        <v>160</v>
      </c>
      <c r="C37" s="41" t="s">
        <v>162</v>
      </c>
      <c r="D37" s="44">
        <v>74300</v>
      </c>
      <c r="E37" s="42">
        <v>408.53854999999999</v>
      </c>
      <c r="F37" s="43">
        <v>0.69867888904913</v>
      </c>
      <c r="G37" s="42">
        <v>-260.85950000000003</v>
      </c>
      <c r="H37" s="42">
        <v>-0.44611952937589699</v>
      </c>
      <c r="I37" s="45"/>
    </row>
    <row r="38" spans="1:9" x14ac:dyDescent="0.2">
      <c r="A38" s="41" t="s">
        <v>250</v>
      </c>
      <c r="B38" s="41" t="s">
        <v>249</v>
      </c>
      <c r="C38" s="41" t="s">
        <v>87</v>
      </c>
      <c r="D38" s="44">
        <v>21700</v>
      </c>
      <c r="E38" s="42">
        <v>364.64679999999998</v>
      </c>
      <c r="F38" s="43">
        <v>0.62361561991963799</v>
      </c>
      <c r="G38" s="42">
        <v>-359.1386</v>
      </c>
      <c r="H38" s="42">
        <v>-0.61419554669359799</v>
      </c>
      <c r="I38" s="45"/>
    </row>
    <row r="39" spans="1:9" x14ac:dyDescent="0.2">
      <c r="A39" s="41" t="s">
        <v>252</v>
      </c>
      <c r="B39" s="41" t="s">
        <v>251</v>
      </c>
      <c r="C39" s="41" t="s">
        <v>105</v>
      </c>
      <c r="D39" s="44">
        <v>54000</v>
      </c>
      <c r="E39" s="42">
        <v>339.012</v>
      </c>
      <c r="F39" s="43">
        <v>0.57977521958288503</v>
      </c>
      <c r="G39" s="42">
        <v>-341.55</v>
      </c>
      <c r="H39" s="42">
        <v>-0.58411568395376701</v>
      </c>
      <c r="I39" s="45"/>
    </row>
    <row r="40" spans="1:9" x14ac:dyDescent="0.2">
      <c r="A40" s="41" t="s">
        <v>254</v>
      </c>
      <c r="B40" s="41" t="s">
        <v>253</v>
      </c>
      <c r="C40" s="41" t="s">
        <v>185</v>
      </c>
      <c r="D40" s="44">
        <v>150800</v>
      </c>
      <c r="E40" s="42">
        <v>308.38600000000002</v>
      </c>
      <c r="F40" s="43">
        <v>0.52739891468823397</v>
      </c>
      <c r="G40" s="42">
        <v>-311.02499999999998</v>
      </c>
      <c r="H40" s="42">
        <v>-0.53191210833471003</v>
      </c>
      <c r="I40" s="45"/>
    </row>
    <row r="41" spans="1:9" x14ac:dyDescent="0.2">
      <c r="A41" s="41" t="s">
        <v>141</v>
      </c>
      <c r="B41" s="41" t="s">
        <v>140</v>
      </c>
      <c r="C41" s="41" t="s">
        <v>142</v>
      </c>
      <c r="D41" s="44">
        <v>5275</v>
      </c>
      <c r="E41" s="42">
        <v>308.01780000000002</v>
      </c>
      <c r="F41" s="43">
        <v>0.52676922241819502</v>
      </c>
      <c r="G41" s="42">
        <v>-110.39624999999999</v>
      </c>
      <c r="H41" s="42">
        <v>-0.18879865634513601</v>
      </c>
      <c r="I41" s="45"/>
    </row>
    <row r="42" spans="1:9" x14ac:dyDescent="0.2">
      <c r="A42" s="41" t="s">
        <v>256</v>
      </c>
      <c r="B42" s="41" t="s">
        <v>255</v>
      </c>
      <c r="C42" s="41" t="s">
        <v>95</v>
      </c>
      <c r="D42" s="44">
        <v>8050</v>
      </c>
      <c r="E42" s="42">
        <v>295.51147500000002</v>
      </c>
      <c r="F42" s="43">
        <v>0.50538101986769601</v>
      </c>
      <c r="G42" s="42">
        <v>-298.05527499999999</v>
      </c>
      <c r="H42" s="42">
        <v>-0.50973140334549305</v>
      </c>
      <c r="I42" s="45"/>
    </row>
    <row r="43" spans="1:9" x14ac:dyDescent="0.2">
      <c r="A43" s="41" t="s">
        <v>138</v>
      </c>
      <c r="B43" s="41" t="s">
        <v>137</v>
      </c>
      <c r="C43" s="41" t="s">
        <v>139</v>
      </c>
      <c r="D43" s="44">
        <v>72000</v>
      </c>
      <c r="E43" s="42">
        <v>282.42</v>
      </c>
      <c r="F43" s="43">
        <v>0.482992099142799</v>
      </c>
      <c r="G43" s="42"/>
      <c r="H43" s="42"/>
      <c r="I43" s="45"/>
    </row>
    <row r="44" spans="1:9" x14ac:dyDescent="0.2">
      <c r="A44" s="41" t="s">
        <v>258</v>
      </c>
      <c r="B44" s="41" t="s">
        <v>257</v>
      </c>
      <c r="C44" s="41" t="s">
        <v>105</v>
      </c>
      <c r="D44" s="44">
        <v>165750</v>
      </c>
      <c r="E44" s="42">
        <v>269.178</v>
      </c>
      <c r="F44" s="43">
        <v>0.46034575194058602</v>
      </c>
      <c r="G44" s="42">
        <v>-271.58137499999998</v>
      </c>
      <c r="H44" s="42">
        <v>-0.46445598186862702</v>
      </c>
      <c r="I44" s="45"/>
    </row>
    <row r="45" spans="1:9" x14ac:dyDescent="0.2">
      <c r="A45" s="41" t="s">
        <v>260</v>
      </c>
      <c r="B45" s="41" t="s">
        <v>259</v>
      </c>
      <c r="C45" s="41" t="s">
        <v>139</v>
      </c>
      <c r="D45" s="44">
        <v>8225</v>
      </c>
      <c r="E45" s="42">
        <v>266.646275</v>
      </c>
      <c r="F45" s="43">
        <v>0.45601601901727201</v>
      </c>
      <c r="G45" s="42">
        <v>-268.49278750000002</v>
      </c>
      <c r="H45" s="42">
        <v>-0.459173907794513</v>
      </c>
      <c r="I45" s="45"/>
    </row>
    <row r="46" spans="1:9" x14ac:dyDescent="0.2">
      <c r="A46" s="41" t="s">
        <v>262</v>
      </c>
      <c r="B46" s="41" t="s">
        <v>261</v>
      </c>
      <c r="C46" s="41" t="s">
        <v>87</v>
      </c>
      <c r="D46" s="44">
        <v>137500</v>
      </c>
      <c r="E46" s="42">
        <v>258.91250000000002</v>
      </c>
      <c r="F46" s="43">
        <v>0.44278978779587103</v>
      </c>
      <c r="G46" s="42">
        <v>-260.21875</v>
      </c>
      <c r="H46" s="42">
        <v>-0.44502372459037998</v>
      </c>
      <c r="I46" s="45"/>
    </row>
    <row r="47" spans="1:9" x14ac:dyDescent="0.2">
      <c r="A47" s="41" t="s">
        <v>110</v>
      </c>
      <c r="B47" s="41" t="s">
        <v>109</v>
      </c>
      <c r="C47" s="41" t="s">
        <v>111</v>
      </c>
      <c r="D47" s="44">
        <v>26000</v>
      </c>
      <c r="E47" s="42">
        <v>239.98</v>
      </c>
      <c r="F47" s="43">
        <v>0.410411599576124</v>
      </c>
      <c r="G47" s="42">
        <v>-52.7136</v>
      </c>
      <c r="H47" s="42">
        <v>-9.0150316257254504E-2</v>
      </c>
      <c r="I47" s="45"/>
    </row>
    <row r="48" spans="1:9" x14ac:dyDescent="0.2">
      <c r="A48" s="41" t="s">
        <v>135</v>
      </c>
      <c r="B48" s="41" t="s">
        <v>134</v>
      </c>
      <c r="C48" s="41" t="s">
        <v>136</v>
      </c>
      <c r="D48" s="44">
        <v>35250</v>
      </c>
      <c r="E48" s="42">
        <v>209.931375</v>
      </c>
      <c r="F48" s="43">
        <v>0.35902271612203102</v>
      </c>
      <c r="G48" s="42">
        <v>-93.561000000000007</v>
      </c>
      <c r="H48" s="42">
        <v>-0.16000716588024699</v>
      </c>
      <c r="I48" s="45"/>
    </row>
    <row r="49" spans="1:9" x14ac:dyDescent="0.2">
      <c r="A49" s="41" t="s">
        <v>264</v>
      </c>
      <c r="B49" s="41" t="s">
        <v>263</v>
      </c>
      <c r="C49" s="41" t="s">
        <v>125</v>
      </c>
      <c r="D49" s="44">
        <v>47250</v>
      </c>
      <c r="E49" s="42">
        <v>206.364375</v>
      </c>
      <c r="F49" s="43">
        <v>0.35292246536910199</v>
      </c>
      <c r="G49" s="42">
        <v>-207.64012500000001</v>
      </c>
      <c r="H49" s="42">
        <v>-0.35510424134276303</v>
      </c>
      <c r="I49" s="45"/>
    </row>
    <row r="50" spans="1:9" x14ac:dyDescent="0.2">
      <c r="A50" s="41" t="s">
        <v>146</v>
      </c>
      <c r="B50" s="41" t="s">
        <v>145</v>
      </c>
      <c r="C50" s="41" t="s">
        <v>147</v>
      </c>
      <c r="D50" s="44">
        <v>16000</v>
      </c>
      <c r="E50" s="42">
        <v>185.50399999999999</v>
      </c>
      <c r="F50" s="43">
        <v>0.31724724296928603</v>
      </c>
      <c r="G50" s="42"/>
      <c r="H50" s="42"/>
      <c r="I50" s="45"/>
    </row>
    <row r="51" spans="1:9" x14ac:dyDescent="0.2">
      <c r="A51" s="41" t="s">
        <v>187</v>
      </c>
      <c r="B51" s="41" t="s">
        <v>186</v>
      </c>
      <c r="C51" s="41" t="s">
        <v>188</v>
      </c>
      <c r="D51" s="44">
        <v>15400</v>
      </c>
      <c r="E51" s="42">
        <v>165.52690000000001</v>
      </c>
      <c r="F51" s="43">
        <v>0.28308258939026998</v>
      </c>
      <c r="G51" s="42">
        <v>-64.884</v>
      </c>
      <c r="H51" s="42">
        <v>-0.110964022947317</v>
      </c>
      <c r="I51" s="45"/>
    </row>
    <row r="52" spans="1:9" x14ac:dyDescent="0.2">
      <c r="A52" s="41" t="s">
        <v>127</v>
      </c>
      <c r="B52" s="41" t="s">
        <v>126</v>
      </c>
      <c r="C52" s="41" t="s">
        <v>128</v>
      </c>
      <c r="D52" s="44">
        <v>10700</v>
      </c>
      <c r="E52" s="42">
        <v>133.33269999999999</v>
      </c>
      <c r="F52" s="43">
        <v>0.22802436320861499</v>
      </c>
      <c r="G52" s="42"/>
      <c r="H52" s="42"/>
      <c r="I52" s="45"/>
    </row>
    <row r="53" spans="1:9" x14ac:dyDescent="0.2">
      <c r="A53" s="41" t="s">
        <v>157</v>
      </c>
      <c r="B53" s="41" t="s">
        <v>156</v>
      </c>
      <c r="C53" s="41" t="s">
        <v>155</v>
      </c>
      <c r="D53" s="44">
        <v>8500</v>
      </c>
      <c r="E53" s="42">
        <v>123.37325</v>
      </c>
      <c r="F53" s="43">
        <v>0.21099180297276801</v>
      </c>
      <c r="G53" s="42"/>
      <c r="H53" s="42"/>
      <c r="I53" s="45"/>
    </row>
    <row r="54" spans="1:9" x14ac:dyDescent="0.2">
      <c r="A54" s="41" t="s">
        <v>266</v>
      </c>
      <c r="B54" s="41" t="s">
        <v>265</v>
      </c>
      <c r="C54" s="41" t="s">
        <v>185</v>
      </c>
      <c r="D54" s="44">
        <v>4500</v>
      </c>
      <c r="E54" s="42">
        <v>114.58799999999999</v>
      </c>
      <c r="F54" s="43">
        <v>0.19596734883002301</v>
      </c>
      <c r="G54" s="42">
        <v>-115.14375</v>
      </c>
      <c r="H54" s="42">
        <v>-0.19691778739350499</v>
      </c>
      <c r="I54" s="45"/>
    </row>
    <row r="55" spans="1:9" x14ac:dyDescent="0.2">
      <c r="A55" s="41" t="s">
        <v>200</v>
      </c>
      <c r="B55" s="41" t="s">
        <v>199</v>
      </c>
      <c r="C55" s="41" t="s">
        <v>139</v>
      </c>
      <c r="D55" s="44">
        <v>2602</v>
      </c>
      <c r="E55" s="42">
        <v>93.642077</v>
      </c>
      <c r="F55" s="43">
        <v>0.16014582302358699</v>
      </c>
      <c r="G55" s="42"/>
      <c r="H55" s="42"/>
      <c r="I55" s="45"/>
    </row>
    <row r="56" spans="1:9" x14ac:dyDescent="0.2">
      <c r="A56" s="41" t="s">
        <v>195</v>
      </c>
      <c r="B56" s="41" t="s">
        <v>194</v>
      </c>
      <c r="C56" s="41" t="s">
        <v>196</v>
      </c>
      <c r="D56" s="44">
        <v>3200</v>
      </c>
      <c r="E56" s="42">
        <v>93.276799999999994</v>
      </c>
      <c r="F56" s="43">
        <v>0.159521129641396</v>
      </c>
      <c r="G56" s="42"/>
      <c r="H56" s="42"/>
      <c r="I56" s="45"/>
    </row>
    <row r="57" spans="1:9" x14ac:dyDescent="0.2">
      <c r="A57" s="41" t="s">
        <v>268</v>
      </c>
      <c r="B57" s="41" t="s">
        <v>267</v>
      </c>
      <c r="C57" s="41" t="s">
        <v>269</v>
      </c>
      <c r="D57" s="44">
        <v>6400</v>
      </c>
      <c r="E57" s="42">
        <v>91.993600000000001</v>
      </c>
      <c r="F57" s="43">
        <v>0.157326612745921</v>
      </c>
      <c r="G57" s="42">
        <v>-92.294399999999996</v>
      </c>
      <c r="H57" s="42">
        <v>-0.15784103815284001</v>
      </c>
      <c r="I57" s="45"/>
    </row>
    <row r="58" spans="1:9" x14ac:dyDescent="0.2">
      <c r="A58" s="41" t="s">
        <v>164</v>
      </c>
      <c r="B58" s="41" t="s">
        <v>163</v>
      </c>
      <c r="C58" s="41" t="s">
        <v>165</v>
      </c>
      <c r="D58" s="44">
        <v>8000</v>
      </c>
      <c r="E58" s="42">
        <v>90.98</v>
      </c>
      <c r="F58" s="43">
        <v>0.155593163302924</v>
      </c>
      <c r="G58" s="42"/>
      <c r="H58" s="42"/>
      <c r="I58" s="45"/>
    </row>
    <row r="59" spans="1:9" x14ac:dyDescent="0.2">
      <c r="A59" s="41" t="s">
        <v>184</v>
      </c>
      <c r="B59" s="41" t="s">
        <v>183</v>
      </c>
      <c r="C59" s="41" t="s">
        <v>185</v>
      </c>
      <c r="D59" s="44">
        <v>5000</v>
      </c>
      <c r="E59" s="42">
        <v>88.784999999999997</v>
      </c>
      <c r="F59" s="43">
        <v>0.151839294392725</v>
      </c>
      <c r="G59" s="42"/>
      <c r="H59" s="42"/>
      <c r="I59" s="45"/>
    </row>
    <row r="60" spans="1:9" x14ac:dyDescent="0.2">
      <c r="A60" s="41" t="s">
        <v>149</v>
      </c>
      <c r="B60" s="41" t="s">
        <v>148</v>
      </c>
      <c r="C60" s="41" t="s">
        <v>150</v>
      </c>
      <c r="D60" s="44">
        <v>32000</v>
      </c>
      <c r="E60" s="42">
        <v>84.591999999999999</v>
      </c>
      <c r="F60" s="43">
        <v>0.144668464169278</v>
      </c>
      <c r="G60" s="42"/>
      <c r="H60" s="42"/>
      <c r="I60" s="45"/>
    </row>
    <row r="61" spans="1:9" x14ac:dyDescent="0.2">
      <c r="A61" s="41" t="s">
        <v>180</v>
      </c>
      <c r="B61" s="41" t="s">
        <v>179</v>
      </c>
      <c r="C61" s="41" t="s">
        <v>142</v>
      </c>
      <c r="D61" s="44">
        <v>4360</v>
      </c>
      <c r="E61" s="42">
        <v>83.129940000000005</v>
      </c>
      <c r="F61" s="43">
        <v>0.142168062538825</v>
      </c>
      <c r="G61" s="42"/>
      <c r="H61" s="42"/>
      <c r="I61" s="45"/>
    </row>
    <row r="62" spans="1:9" x14ac:dyDescent="0.2">
      <c r="A62" s="41" t="s">
        <v>170</v>
      </c>
      <c r="B62" s="41" t="s">
        <v>169</v>
      </c>
      <c r="C62" s="41" t="s">
        <v>171</v>
      </c>
      <c r="D62" s="44">
        <v>12000</v>
      </c>
      <c r="E62" s="42">
        <v>83.052000000000007</v>
      </c>
      <c r="F62" s="43">
        <v>0.14203477026417299</v>
      </c>
      <c r="G62" s="42"/>
      <c r="H62" s="42"/>
      <c r="I62" s="45"/>
    </row>
    <row r="63" spans="1:9" x14ac:dyDescent="0.2">
      <c r="A63" s="41" t="s">
        <v>154</v>
      </c>
      <c r="B63" s="41" t="s">
        <v>153</v>
      </c>
      <c r="C63" s="41" t="s">
        <v>155</v>
      </c>
      <c r="D63" s="44">
        <v>14000</v>
      </c>
      <c r="E63" s="42">
        <v>69.16</v>
      </c>
      <c r="F63" s="43">
        <v>0.11827679901110399</v>
      </c>
      <c r="G63" s="42"/>
      <c r="H63" s="42"/>
      <c r="I63" s="45"/>
    </row>
    <row r="64" spans="1:9" x14ac:dyDescent="0.2">
      <c r="A64" s="41" t="s">
        <v>271</v>
      </c>
      <c r="B64" s="41" t="s">
        <v>270</v>
      </c>
      <c r="C64" s="41" t="s">
        <v>185</v>
      </c>
      <c r="D64" s="44">
        <v>6500</v>
      </c>
      <c r="E64" s="42">
        <v>50.979500000000002</v>
      </c>
      <c r="F64" s="43">
        <v>8.71846743086548E-2</v>
      </c>
      <c r="G64" s="42"/>
      <c r="H64" s="42"/>
      <c r="I64" s="45"/>
    </row>
    <row r="65" spans="1:9" x14ac:dyDescent="0.2">
      <c r="A65" s="40" t="s">
        <v>24</v>
      </c>
      <c r="B65" s="40"/>
      <c r="C65" s="40"/>
      <c r="D65" s="40"/>
      <c r="E65" s="46">
        <f>SUM(E7:E64)</f>
        <v>38622.391018000002</v>
      </c>
      <c r="F65" s="47">
        <f>SUM(F7:F64)</f>
        <v>66.051659626435054</v>
      </c>
      <c r="G65" s="46">
        <f>SUM(G7:G64)</f>
        <v>-28715.954687499987</v>
      </c>
      <c r="H65" s="46">
        <f>SUM(H7:H64)</f>
        <v>-49.109762882958407</v>
      </c>
      <c r="I65" s="40"/>
    </row>
    <row r="66" spans="1:9" x14ac:dyDescent="0.2">
      <c r="A66" s="41"/>
      <c r="B66" s="41"/>
      <c r="C66" s="41"/>
      <c r="D66" s="41"/>
      <c r="E66" s="42"/>
      <c r="F66" s="43"/>
      <c r="G66" s="42"/>
      <c r="H66" s="41"/>
      <c r="I66" s="41"/>
    </row>
    <row r="67" spans="1:9" x14ac:dyDescent="0.2">
      <c r="A67" s="40" t="s">
        <v>50</v>
      </c>
      <c r="B67" s="41"/>
      <c r="C67" s="41"/>
      <c r="D67" s="41"/>
      <c r="E67" s="42"/>
      <c r="F67" s="43"/>
      <c r="G67" s="42"/>
      <c r="H67" s="41"/>
      <c r="I67" s="41"/>
    </row>
    <row r="68" spans="1:9" x14ac:dyDescent="0.2">
      <c r="A68" s="40" t="s">
        <v>51</v>
      </c>
      <c r="B68" s="41"/>
      <c r="C68" s="41"/>
      <c r="D68" s="41"/>
      <c r="E68" s="42"/>
      <c r="F68" s="43"/>
      <c r="G68" s="42"/>
      <c r="H68" s="41"/>
      <c r="I68" s="41"/>
    </row>
    <row r="69" spans="1:9" x14ac:dyDescent="0.2">
      <c r="A69" s="41" t="s">
        <v>56</v>
      </c>
      <c r="B69" s="41" t="s">
        <v>55</v>
      </c>
      <c r="C69" s="41" t="s">
        <v>57</v>
      </c>
      <c r="D69" s="44">
        <v>3000</v>
      </c>
      <c r="E69" s="42">
        <v>3048.7331310999998</v>
      </c>
      <c r="F69" s="43">
        <v>5.2139154971892401</v>
      </c>
      <c r="G69" s="45"/>
      <c r="H69" s="45"/>
      <c r="I69" s="45">
        <v>8.0403000000000002</v>
      </c>
    </row>
    <row r="70" spans="1:9" x14ac:dyDescent="0.2">
      <c r="A70" s="41" t="s">
        <v>273</v>
      </c>
      <c r="B70" s="41" t="s">
        <v>272</v>
      </c>
      <c r="C70" s="41" t="s">
        <v>54</v>
      </c>
      <c r="D70" s="44">
        <v>2500</v>
      </c>
      <c r="E70" s="42">
        <v>2505.7970205000001</v>
      </c>
      <c r="F70" s="43">
        <v>4.2853911300795504</v>
      </c>
      <c r="G70" s="45"/>
      <c r="H70" s="45"/>
      <c r="I70" s="45">
        <v>7.915</v>
      </c>
    </row>
    <row r="71" spans="1:9" x14ac:dyDescent="0.2">
      <c r="A71" s="41" t="s">
        <v>81</v>
      </c>
      <c r="B71" s="41" t="s">
        <v>80</v>
      </c>
      <c r="C71" s="41" t="s">
        <v>62</v>
      </c>
      <c r="D71" s="44">
        <v>2500</v>
      </c>
      <c r="E71" s="42">
        <v>2501.3796917999998</v>
      </c>
      <c r="F71" s="43">
        <v>4.2778366549665297</v>
      </c>
      <c r="G71" s="45"/>
      <c r="H71" s="45"/>
      <c r="I71" s="45">
        <v>7.6600999999999999</v>
      </c>
    </row>
    <row r="72" spans="1:9" x14ac:dyDescent="0.2">
      <c r="A72" s="41" t="s">
        <v>67</v>
      </c>
      <c r="B72" s="41" t="s">
        <v>66</v>
      </c>
      <c r="C72" s="41" t="s">
        <v>63</v>
      </c>
      <c r="D72" s="44">
        <v>1000</v>
      </c>
      <c r="E72" s="42">
        <v>1057.2578306</v>
      </c>
      <c r="F72" s="43">
        <v>1.80811266530931</v>
      </c>
      <c r="G72" s="45"/>
      <c r="H72" s="45"/>
      <c r="I72" s="45">
        <v>7.6849999999999996</v>
      </c>
    </row>
    <row r="73" spans="1:9" x14ac:dyDescent="0.2">
      <c r="A73" s="40" t="s">
        <v>24</v>
      </c>
      <c r="B73" s="40"/>
      <c r="C73" s="40"/>
      <c r="D73" s="40"/>
      <c r="E73" s="46">
        <f>SUM(E68:E72)</f>
        <v>9113.1676740000003</v>
      </c>
      <c r="F73" s="47">
        <f>SUM(F68:F72)</f>
        <v>15.58525594754463</v>
      </c>
      <c r="G73" s="46"/>
      <c r="H73" s="40"/>
      <c r="I73" s="40"/>
    </row>
    <row r="74" spans="1:9" x14ac:dyDescent="0.2">
      <c r="A74" s="41"/>
      <c r="B74" s="41"/>
      <c r="C74" s="41"/>
      <c r="D74" s="41"/>
      <c r="E74" s="42"/>
      <c r="F74" s="43"/>
      <c r="G74" s="42"/>
      <c r="H74" s="41"/>
      <c r="I74" s="41"/>
    </row>
    <row r="75" spans="1:9" x14ac:dyDescent="0.2">
      <c r="A75" s="40" t="s">
        <v>23</v>
      </c>
      <c r="B75" s="41"/>
      <c r="C75" s="41"/>
      <c r="D75" s="41"/>
      <c r="E75" s="42"/>
      <c r="F75" s="43"/>
      <c r="G75" s="42"/>
      <c r="H75" s="41"/>
      <c r="I75" s="41"/>
    </row>
    <row r="76" spans="1:9" x14ac:dyDescent="0.2">
      <c r="A76" s="40" t="s">
        <v>25</v>
      </c>
      <c r="B76" s="41"/>
      <c r="C76" s="41"/>
      <c r="D76" s="41"/>
      <c r="E76" s="42"/>
      <c r="F76" s="43"/>
      <c r="G76" s="42"/>
      <c r="H76" s="41"/>
      <c r="I76" s="41"/>
    </row>
    <row r="77" spans="1:9" x14ac:dyDescent="0.2">
      <c r="A77" s="41" t="s">
        <v>275</v>
      </c>
      <c r="B77" s="41" t="s">
        <v>274</v>
      </c>
      <c r="C77" s="41" t="s">
        <v>47</v>
      </c>
      <c r="D77" s="44">
        <v>1000000</v>
      </c>
      <c r="E77" s="42">
        <v>956.70699999999999</v>
      </c>
      <c r="F77" s="43">
        <v>1.63615155511157</v>
      </c>
      <c r="G77" s="45"/>
      <c r="H77" s="45"/>
      <c r="I77" s="45">
        <v>6.9987000000000004</v>
      </c>
    </row>
    <row r="78" spans="1:9" x14ac:dyDescent="0.2">
      <c r="A78" s="40" t="s">
        <v>24</v>
      </c>
      <c r="B78" s="40"/>
      <c r="C78" s="40"/>
      <c r="D78" s="40"/>
      <c r="E78" s="46">
        <f>SUM(E76:E77)</f>
        <v>956.70699999999999</v>
      </c>
      <c r="F78" s="47">
        <f>SUM(F76:F77)</f>
        <v>1.63615155511157</v>
      </c>
      <c r="G78" s="46"/>
      <c r="H78" s="40"/>
      <c r="I78" s="40"/>
    </row>
    <row r="79" spans="1:9" x14ac:dyDescent="0.2">
      <c r="A79" s="41"/>
      <c r="B79" s="41"/>
      <c r="C79" s="41"/>
      <c r="D79" s="41"/>
      <c r="E79" s="42"/>
      <c r="F79" s="43"/>
      <c r="G79" s="42"/>
      <c r="H79" s="41"/>
      <c r="I79" s="41"/>
    </row>
    <row r="80" spans="1:9" x14ac:dyDescent="0.2">
      <c r="A80" s="40" t="s">
        <v>44</v>
      </c>
      <c r="B80" s="41"/>
      <c r="C80" s="41"/>
      <c r="D80" s="41"/>
      <c r="E80" s="42"/>
      <c r="F80" s="43"/>
      <c r="G80" s="42"/>
      <c r="H80" s="41"/>
      <c r="I80" s="41"/>
    </row>
    <row r="81" spans="1:9" x14ac:dyDescent="0.2">
      <c r="A81" s="41" t="s">
        <v>46</v>
      </c>
      <c r="B81" s="41" t="s">
        <v>45</v>
      </c>
      <c r="C81" s="41" t="s">
        <v>47</v>
      </c>
      <c r="D81" s="44">
        <v>2500000</v>
      </c>
      <c r="E81" s="42">
        <v>2549.2511110999999</v>
      </c>
      <c r="F81" s="43">
        <v>4.3597059181088502</v>
      </c>
      <c r="G81" s="45"/>
      <c r="H81" s="45"/>
      <c r="I81" s="45">
        <v>7.1711752612499797</v>
      </c>
    </row>
    <row r="82" spans="1:9" x14ac:dyDescent="0.2">
      <c r="A82" s="41" t="s">
        <v>220</v>
      </c>
      <c r="B82" s="41" t="s">
        <v>219</v>
      </c>
      <c r="C82" s="41" t="s">
        <v>47</v>
      </c>
      <c r="D82" s="44">
        <v>1000000</v>
      </c>
      <c r="E82" s="42">
        <v>1010.1276667</v>
      </c>
      <c r="F82" s="43">
        <v>1.72751109036772</v>
      </c>
      <c r="G82" s="45"/>
      <c r="H82" s="45"/>
      <c r="I82" s="45">
        <v>7.1768221953125</v>
      </c>
    </row>
    <row r="83" spans="1:9" x14ac:dyDescent="0.2">
      <c r="A83" s="41" t="s">
        <v>49</v>
      </c>
      <c r="B83" s="41" t="s">
        <v>48</v>
      </c>
      <c r="C83" s="41" t="s">
        <v>47</v>
      </c>
      <c r="D83" s="44">
        <v>500000</v>
      </c>
      <c r="E83" s="42">
        <v>515.16227779999997</v>
      </c>
      <c r="F83" s="43">
        <v>0.88102581245594302</v>
      </c>
      <c r="G83" s="45"/>
      <c r="H83" s="45"/>
      <c r="I83" s="45">
        <v>7.1674636153124904</v>
      </c>
    </row>
    <row r="84" spans="1:9" x14ac:dyDescent="0.2">
      <c r="A84" s="40" t="s">
        <v>24</v>
      </c>
      <c r="B84" s="40"/>
      <c r="C84" s="40"/>
      <c r="D84" s="40"/>
      <c r="E84" s="46">
        <f>SUM(E81:E83)</f>
        <v>4074.5410555999997</v>
      </c>
      <c r="F84" s="47">
        <f>SUM(F81:F83)</f>
        <v>6.9682428209325131</v>
      </c>
      <c r="G84" s="46"/>
      <c r="H84" s="40"/>
      <c r="I84" s="40"/>
    </row>
    <row r="85" spans="1:9" x14ac:dyDescent="0.2">
      <c r="A85" s="41"/>
      <c r="B85" s="41"/>
      <c r="C85" s="41"/>
      <c r="D85" s="41"/>
      <c r="E85" s="42"/>
      <c r="F85" s="43"/>
      <c r="G85" s="42"/>
      <c r="H85" s="41"/>
      <c r="I85" s="41"/>
    </row>
    <row r="86" spans="1:9" x14ac:dyDescent="0.2">
      <c r="A86" s="40" t="s">
        <v>27</v>
      </c>
      <c r="B86" s="40"/>
      <c r="C86" s="40"/>
      <c r="D86" s="40"/>
      <c r="E86" s="46">
        <f>E65+E73+E78+E84</f>
        <v>52766.806747600007</v>
      </c>
      <c r="F86" s="47">
        <f>F65+F73+F78+F84</f>
        <v>90.241309950023762</v>
      </c>
      <c r="G86" s="46"/>
      <c r="H86" s="40"/>
      <c r="I86" s="40"/>
    </row>
    <row r="87" spans="1:9" x14ac:dyDescent="0.2">
      <c r="A87" s="40"/>
      <c r="B87" s="40"/>
      <c r="C87" s="40"/>
      <c r="D87" s="40"/>
      <c r="E87" s="46"/>
      <c r="F87" s="47"/>
      <c r="G87" s="46"/>
      <c r="H87" s="40"/>
      <c r="I87" s="40"/>
    </row>
    <row r="88" spans="1:9" x14ac:dyDescent="0.2">
      <c r="A88" s="40" t="s">
        <v>276</v>
      </c>
      <c r="B88" s="40"/>
      <c r="C88" s="40"/>
      <c r="D88" s="40"/>
      <c r="E88" s="66">
        <v>7512.4150374999999</v>
      </c>
      <c r="F88" s="66">
        <f>E88/E92*100</f>
        <v>12.847663439537039</v>
      </c>
      <c r="G88" s="46"/>
      <c r="H88" s="40"/>
      <c r="I88" s="40"/>
    </row>
    <row r="89" spans="1:9" x14ac:dyDescent="0.2">
      <c r="A89" s="40"/>
      <c r="B89" s="40"/>
      <c r="C89" s="40"/>
      <c r="D89" s="40"/>
      <c r="E89" s="46"/>
      <c r="F89" s="47"/>
      <c r="G89" s="46"/>
      <c r="H89" s="40"/>
      <c r="I89" s="40"/>
    </row>
    <row r="90" spans="1:9" x14ac:dyDescent="0.2">
      <c r="A90" s="40" t="s">
        <v>29</v>
      </c>
      <c r="B90" s="40"/>
      <c r="C90" s="40"/>
      <c r="D90" s="40"/>
      <c r="E90" s="46">
        <f>E92-(E65+E73+E78+E84+E88)</f>
        <v>-1806.2156011000116</v>
      </c>
      <c r="F90" s="47">
        <f>F92-(F65+F73+F78+F84+F88)</f>
        <v>-3.088973389560806</v>
      </c>
      <c r="G90" s="46"/>
      <c r="H90" s="40"/>
      <c r="I90" s="40"/>
    </row>
    <row r="91" spans="1:9" x14ac:dyDescent="0.2">
      <c r="A91" s="41"/>
      <c r="B91" s="41"/>
      <c r="C91" s="41"/>
      <c r="D91" s="41"/>
      <c r="E91" s="42"/>
      <c r="F91" s="43"/>
      <c r="G91" s="42"/>
      <c r="H91" s="41"/>
      <c r="I91" s="41"/>
    </row>
    <row r="92" spans="1:9" x14ac:dyDescent="0.2">
      <c r="A92" s="48" t="s">
        <v>28</v>
      </c>
      <c r="B92" s="48"/>
      <c r="C92" s="48"/>
      <c r="D92" s="48"/>
      <c r="E92" s="49">
        <v>58473.006183999998</v>
      </c>
      <c r="F92" s="50">
        <v>100</v>
      </c>
      <c r="G92" s="49"/>
      <c r="H92" s="48"/>
      <c r="I92" s="48"/>
    </row>
    <row r="94" spans="1:9" x14ac:dyDescent="0.2">
      <c r="A94" s="14" t="s">
        <v>31</v>
      </c>
    </row>
    <row r="96" spans="1:9" x14ac:dyDescent="0.2">
      <c r="A96" s="14" t="s">
        <v>32</v>
      </c>
    </row>
    <row r="97" spans="1:4" x14ac:dyDescent="0.2">
      <c r="A97" s="14" t="s">
        <v>33</v>
      </c>
    </row>
    <row r="98" spans="1:4" x14ac:dyDescent="0.2">
      <c r="A98" s="14" t="s">
        <v>34</v>
      </c>
      <c r="B98" s="14"/>
      <c r="C98" s="30" t="s">
        <v>36</v>
      </c>
      <c r="D98" s="14" t="s">
        <v>35</v>
      </c>
    </row>
    <row r="99" spans="1:4" x14ac:dyDescent="0.2">
      <c r="A99" s="7" t="s">
        <v>58</v>
      </c>
      <c r="C99" s="31">
        <v>14.302300000000001</v>
      </c>
      <c r="D99" s="31">
        <v>15.1219</v>
      </c>
    </row>
    <row r="100" spans="1:4" x14ac:dyDescent="0.2">
      <c r="A100" s="7" t="s">
        <v>82</v>
      </c>
      <c r="C100" s="31">
        <v>12.3741</v>
      </c>
      <c r="D100" s="31">
        <v>13.083299999999999</v>
      </c>
    </row>
    <row r="101" spans="1:4" x14ac:dyDescent="0.2">
      <c r="A101" s="7" t="s">
        <v>76</v>
      </c>
      <c r="C101" s="31">
        <v>12.1859</v>
      </c>
      <c r="D101" s="31">
        <v>12.8843</v>
      </c>
    </row>
    <row r="102" spans="1:4" x14ac:dyDescent="0.2">
      <c r="A102" s="7" t="s">
        <v>77</v>
      </c>
      <c r="C102" s="31">
        <v>11.4869</v>
      </c>
      <c r="D102" s="31">
        <v>12.042999999999999</v>
      </c>
    </row>
    <row r="103" spans="1:4" x14ac:dyDescent="0.2">
      <c r="A103" s="7" t="s">
        <v>59</v>
      </c>
      <c r="C103" s="31">
        <v>15.4322</v>
      </c>
      <c r="D103" s="31">
        <v>16.3767</v>
      </c>
    </row>
    <row r="104" spans="1:4" x14ac:dyDescent="0.2">
      <c r="A104" s="7" t="s">
        <v>83</v>
      </c>
      <c r="C104" s="31">
        <v>13.413500000000001</v>
      </c>
      <c r="D104" s="31">
        <v>14.2338</v>
      </c>
    </row>
    <row r="105" spans="1:4" x14ac:dyDescent="0.2">
      <c r="A105" s="7" t="s">
        <v>78</v>
      </c>
      <c r="C105" s="31">
        <v>12.763500000000001</v>
      </c>
      <c r="D105" s="31">
        <v>13.481299999999999</v>
      </c>
    </row>
    <row r="106" spans="1:4" x14ac:dyDescent="0.2">
      <c r="A106" s="7" t="s">
        <v>79</v>
      </c>
      <c r="C106" s="31">
        <v>12.5185</v>
      </c>
      <c r="D106" s="31">
        <v>13.196899999999999</v>
      </c>
    </row>
    <row r="108" spans="1:4" x14ac:dyDescent="0.2">
      <c r="A108" s="14" t="s">
        <v>37</v>
      </c>
    </row>
    <row r="109" spans="1:4" x14ac:dyDescent="0.2">
      <c r="A109" s="94" t="s">
        <v>38</v>
      </c>
      <c r="B109" s="95"/>
      <c r="C109" s="32" t="s">
        <v>39</v>
      </c>
    </row>
    <row r="110" spans="1:4" x14ac:dyDescent="0.2">
      <c r="A110" s="90" t="s">
        <v>76</v>
      </c>
      <c r="B110" s="91"/>
      <c r="C110" s="33">
        <v>2.5000000000000001E-2</v>
      </c>
    </row>
    <row r="111" spans="1:4" x14ac:dyDescent="0.2">
      <c r="A111" s="90" t="s">
        <v>77</v>
      </c>
      <c r="B111" s="91"/>
      <c r="C111" s="33">
        <v>0.1</v>
      </c>
    </row>
    <row r="112" spans="1:4" x14ac:dyDescent="0.2">
      <c r="A112" s="90" t="s">
        <v>78</v>
      </c>
      <c r="B112" s="91"/>
      <c r="C112" s="33">
        <v>0.06</v>
      </c>
    </row>
    <row r="113" spans="1:9" x14ac:dyDescent="0.2">
      <c r="A113" s="90" t="s">
        <v>79</v>
      </c>
      <c r="B113" s="91"/>
      <c r="C113" s="33">
        <v>8.5000000000000006E-2</v>
      </c>
    </row>
    <row r="114" spans="1:9" x14ac:dyDescent="0.2">
      <c r="A114" s="7" t="s">
        <v>40</v>
      </c>
    </row>
    <row r="115" spans="1:9" x14ac:dyDescent="0.2">
      <c r="A115" s="7" t="s">
        <v>41</v>
      </c>
    </row>
    <row r="117" spans="1:9" x14ac:dyDescent="0.2">
      <c r="A117" s="14" t="s">
        <v>277</v>
      </c>
      <c r="D117" s="34" t="s">
        <v>278</v>
      </c>
    </row>
    <row r="119" spans="1:9" x14ac:dyDescent="0.2">
      <c r="A119" s="14" t="s">
        <v>279</v>
      </c>
      <c r="D119" s="34">
        <f>ABS(+H65)</f>
        <v>49.109762882958407</v>
      </c>
    </row>
    <row r="121" spans="1:9" x14ac:dyDescent="0.2">
      <c r="A121" s="14" t="s">
        <v>280</v>
      </c>
      <c r="D121" s="51">
        <v>3.4047999999999998</v>
      </c>
    </row>
    <row r="123" spans="1:9" x14ac:dyDescent="0.2">
      <c r="A123" s="14" t="s">
        <v>281</v>
      </c>
      <c r="D123" s="34">
        <v>3.9021050499441801</v>
      </c>
      <c r="E123" s="10" t="s">
        <v>42</v>
      </c>
    </row>
    <row r="125" spans="1:9" x14ac:dyDescent="0.2">
      <c r="A125" s="14" t="s">
        <v>282</v>
      </c>
      <c r="D125" s="30" t="s">
        <v>43</v>
      </c>
    </row>
    <row r="127" spans="1:9" x14ac:dyDescent="0.2">
      <c r="A127" s="14" t="s">
        <v>820</v>
      </c>
      <c r="F127" s="10"/>
      <c r="H127" s="10"/>
      <c r="I127" s="10"/>
    </row>
    <row r="128" spans="1:9" x14ac:dyDescent="0.2">
      <c r="A128" s="68"/>
      <c r="F128" s="10"/>
      <c r="H128" s="10"/>
      <c r="I128" s="10"/>
    </row>
    <row r="129" spans="1:9" x14ac:dyDescent="0.2">
      <c r="A129" s="69" t="s">
        <v>822</v>
      </c>
      <c r="F129" s="10"/>
      <c r="H129" s="10"/>
      <c r="I129" s="10"/>
    </row>
    <row r="130" spans="1:9" x14ac:dyDescent="0.2">
      <c r="A130" s="70"/>
      <c r="F130" s="10"/>
      <c r="H130" s="10"/>
      <c r="I130" s="10"/>
    </row>
    <row r="131" spans="1:9" x14ac:dyDescent="0.2">
      <c r="A131" s="71"/>
      <c r="F131" s="10"/>
      <c r="H131" s="10"/>
      <c r="I131" s="10"/>
    </row>
    <row r="132" spans="1:9" x14ac:dyDescent="0.2">
      <c r="A132" s="71"/>
      <c r="F132" s="10"/>
      <c r="H132" s="10"/>
      <c r="I132" s="10"/>
    </row>
    <row r="133" spans="1:9" x14ac:dyDescent="0.2">
      <c r="A133" s="71"/>
      <c r="F133" s="10"/>
      <c r="H133" s="10"/>
      <c r="I133" s="10"/>
    </row>
    <row r="134" spans="1:9" x14ac:dyDescent="0.2">
      <c r="A134" s="71"/>
      <c r="F134" s="10"/>
      <c r="H134" s="10"/>
      <c r="I134" s="10"/>
    </row>
    <row r="135" spans="1:9" x14ac:dyDescent="0.2">
      <c r="A135" s="71"/>
      <c r="F135" s="10"/>
      <c r="H135" s="10"/>
      <c r="I135" s="10"/>
    </row>
    <row r="136" spans="1:9" x14ac:dyDescent="0.2">
      <c r="A136" s="71"/>
      <c r="F136" s="10"/>
      <c r="H136" s="10"/>
      <c r="I136" s="10"/>
    </row>
    <row r="137" spans="1:9" x14ac:dyDescent="0.2">
      <c r="A137" s="71"/>
      <c r="F137" s="10"/>
      <c r="H137" s="10"/>
      <c r="I137" s="10"/>
    </row>
    <row r="138" spans="1:9" x14ac:dyDescent="0.2">
      <c r="A138" s="71"/>
      <c r="F138" s="10"/>
      <c r="H138" s="10"/>
      <c r="I138" s="10"/>
    </row>
    <row r="139" spans="1:9" x14ac:dyDescent="0.2">
      <c r="A139" s="71"/>
      <c r="F139" s="10"/>
      <c r="H139" s="10"/>
      <c r="I139" s="10"/>
    </row>
    <row r="140" spans="1:9" x14ac:dyDescent="0.2">
      <c r="A140" s="71"/>
      <c r="F140" s="10"/>
      <c r="H140" s="10"/>
      <c r="I140" s="10"/>
    </row>
    <row r="141" spans="1:9" x14ac:dyDescent="0.2">
      <c r="A141" s="71"/>
      <c r="F141" s="10"/>
      <c r="H141" s="10"/>
      <c r="I141" s="10"/>
    </row>
    <row r="142" spans="1:9" x14ac:dyDescent="0.2">
      <c r="A142" s="69" t="s">
        <v>821</v>
      </c>
      <c r="F142" s="10"/>
      <c r="H142" s="10"/>
      <c r="I142" s="10"/>
    </row>
    <row r="143" spans="1:9" x14ac:dyDescent="0.2">
      <c r="A143" s="71"/>
      <c r="F143" s="10"/>
      <c r="H143" s="10"/>
      <c r="I143" s="10"/>
    </row>
    <row r="144" spans="1:9" x14ac:dyDescent="0.2">
      <c r="A144" s="69" t="s">
        <v>823</v>
      </c>
      <c r="F144" s="10"/>
      <c r="H144" s="10"/>
      <c r="I144" s="10"/>
    </row>
    <row r="145" spans="1:9" x14ac:dyDescent="0.2">
      <c r="A145" s="71"/>
      <c r="F145" s="10"/>
      <c r="H145" s="10"/>
      <c r="I145" s="10"/>
    </row>
    <row r="146" spans="1:9" x14ac:dyDescent="0.2">
      <c r="A146" s="71"/>
      <c r="F146" s="10"/>
      <c r="H146" s="10"/>
      <c r="I146" s="10"/>
    </row>
    <row r="147" spans="1:9" x14ac:dyDescent="0.2">
      <c r="A147" s="71"/>
      <c r="F147" s="10"/>
      <c r="H147" s="10"/>
      <c r="I147" s="10"/>
    </row>
    <row r="148" spans="1:9" x14ac:dyDescent="0.2">
      <c r="A148" s="71"/>
      <c r="F148" s="10"/>
      <c r="H148" s="10"/>
      <c r="I148" s="10"/>
    </row>
    <row r="149" spans="1:9" x14ac:dyDescent="0.2">
      <c r="A149" s="71"/>
      <c r="F149" s="10"/>
      <c r="H149" s="10"/>
      <c r="I149" s="10"/>
    </row>
    <row r="150" spans="1:9" x14ac:dyDescent="0.2">
      <c r="A150" s="71"/>
      <c r="F150" s="10"/>
      <c r="H150" s="10"/>
      <c r="I150" s="10"/>
    </row>
    <row r="151" spans="1:9" x14ac:dyDescent="0.2">
      <c r="A151" s="71"/>
      <c r="F151" s="10"/>
      <c r="H151" s="10"/>
      <c r="I151" s="10"/>
    </row>
    <row r="152" spans="1:9" x14ac:dyDescent="0.2">
      <c r="A152" s="71"/>
      <c r="F152" s="10"/>
      <c r="H152" s="10"/>
      <c r="I152" s="10"/>
    </row>
    <row r="153" spans="1:9" x14ac:dyDescent="0.2">
      <c r="A153" s="71"/>
      <c r="F153" s="10"/>
      <c r="H153" s="10"/>
      <c r="I153" s="10"/>
    </row>
    <row r="154" spans="1:9" x14ac:dyDescent="0.2">
      <c r="A154" s="71"/>
      <c r="F154" s="10"/>
      <c r="H154" s="10"/>
      <c r="I154" s="10"/>
    </row>
    <row r="155" spans="1:9" x14ac:dyDescent="0.2">
      <c r="A155" s="71"/>
      <c r="F155" s="10"/>
      <c r="H155" s="10"/>
      <c r="I155" s="10"/>
    </row>
    <row r="156" spans="1:9" x14ac:dyDescent="0.2">
      <c r="A156" s="71"/>
      <c r="F156" s="10"/>
      <c r="H156" s="10"/>
      <c r="I156" s="10"/>
    </row>
    <row r="157" spans="1:9" x14ac:dyDescent="0.2">
      <c r="A157" s="71"/>
      <c r="F157" s="10"/>
      <c r="H157" s="10"/>
      <c r="I157" s="10"/>
    </row>
    <row r="158" spans="1:9" x14ac:dyDescent="0.2">
      <c r="F158" s="10"/>
      <c r="H158" s="10"/>
      <c r="I158" s="10"/>
    </row>
    <row r="159" spans="1:9" x14ac:dyDescent="0.2">
      <c r="F159" s="10"/>
      <c r="H159" s="10"/>
      <c r="I159" s="10"/>
    </row>
  </sheetData>
  <mergeCells count="6">
    <mergeCell ref="A113:B113"/>
    <mergeCell ref="A1:G1"/>
    <mergeCell ref="A109:B109"/>
    <mergeCell ref="A110:B110"/>
    <mergeCell ref="A111:B111"/>
    <mergeCell ref="A112:B112"/>
  </mergeCells>
  <conditionalFormatting sqref="F2:F3 F5:F126 F262:F65536">
    <cfRule type="cellIs" dxfId="6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5"/>
  <sheetViews>
    <sheetView workbookViewId="0">
      <selection sqref="A1:G1"/>
    </sheetView>
  </sheetViews>
  <sheetFormatPr defaultColWidth="9.28515625" defaultRowHeight="11.25" x14ac:dyDescent="0.2"/>
  <cols>
    <col min="1" max="1" width="38.7109375" style="7" bestFit="1" customWidth="1"/>
    <col min="2" max="2" width="52.7109375" style="7" bestFit="1" customWidth="1"/>
    <col min="3" max="3" width="25.5703125" style="7" bestFit="1" customWidth="1"/>
    <col min="4" max="4" width="15.5703125" style="7" bestFit="1" customWidth="1"/>
    <col min="5" max="5" width="29.28515625" style="10" customWidth="1"/>
    <col min="6" max="6" width="13.5703125" style="11" bestFit="1" customWidth="1"/>
    <col min="7" max="7" width="32.28515625" style="10" customWidth="1"/>
    <col min="8" max="8" width="25" style="7" customWidth="1"/>
    <col min="9" max="16384" width="9.28515625" style="7"/>
  </cols>
  <sheetData>
    <row r="1" spans="1:8" s="1" customFormat="1" ht="15" x14ac:dyDescent="0.2">
      <c r="A1" s="92" t="s">
        <v>9</v>
      </c>
      <c r="B1" s="93"/>
      <c r="C1" s="93"/>
      <c r="D1" s="93"/>
      <c r="E1" s="93"/>
      <c r="F1" s="93"/>
      <c r="G1" s="93"/>
    </row>
    <row r="2" spans="1:8" s="1" customFormat="1" ht="12" x14ac:dyDescent="0.2">
      <c r="E2" s="5"/>
      <c r="F2" s="9"/>
      <c r="G2" s="10"/>
    </row>
    <row r="3" spans="1:8" s="1" customFormat="1" ht="12" x14ac:dyDescent="0.2">
      <c r="A3" s="8" t="s">
        <v>7</v>
      </c>
      <c r="B3" s="2"/>
      <c r="C3" s="3"/>
      <c r="D3" s="3"/>
      <c r="E3" s="4"/>
      <c r="F3" s="9"/>
      <c r="G3" s="10"/>
    </row>
    <row r="4" spans="1:8" s="1" customFormat="1" ht="17.649999999999999" customHeight="1" x14ac:dyDescent="0.2">
      <c r="A4" s="6" t="s">
        <v>2</v>
      </c>
      <c r="B4" s="6" t="s">
        <v>0</v>
      </c>
      <c r="C4" s="13" t="s">
        <v>4</v>
      </c>
      <c r="D4" s="13" t="s">
        <v>1</v>
      </c>
      <c r="E4" s="61" t="s">
        <v>6</v>
      </c>
      <c r="F4" s="12" t="s">
        <v>3</v>
      </c>
      <c r="G4" s="61" t="s">
        <v>5</v>
      </c>
      <c r="H4" s="65"/>
    </row>
    <row r="5" spans="1:8" x14ac:dyDescent="0.2">
      <c r="A5" s="16" t="s">
        <v>84</v>
      </c>
      <c r="B5" s="17"/>
      <c r="C5" s="17"/>
      <c r="D5" s="17"/>
      <c r="E5" s="18"/>
      <c r="F5" s="19"/>
      <c r="G5" s="18"/>
    </row>
    <row r="6" spans="1:8" x14ac:dyDescent="0.2">
      <c r="A6" s="20" t="s">
        <v>51</v>
      </c>
      <c r="B6" s="21"/>
      <c r="C6" s="21"/>
      <c r="D6" s="21"/>
      <c r="E6" s="22"/>
      <c r="F6" s="23"/>
      <c r="G6" s="22"/>
    </row>
    <row r="7" spans="1:8" x14ac:dyDescent="0.2">
      <c r="A7" s="21" t="s">
        <v>86</v>
      </c>
      <c r="B7" s="21" t="s">
        <v>85</v>
      </c>
      <c r="C7" s="21" t="s">
        <v>87</v>
      </c>
      <c r="D7" s="24">
        <v>675000</v>
      </c>
      <c r="E7" s="22">
        <v>10337.9625</v>
      </c>
      <c r="F7" s="23">
        <v>5.7211846687391903</v>
      </c>
      <c r="G7" s="22"/>
    </row>
    <row r="8" spans="1:8" x14ac:dyDescent="0.2">
      <c r="A8" s="21" t="s">
        <v>89</v>
      </c>
      <c r="B8" s="21" t="s">
        <v>88</v>
      </c>
      <c r="C8" s="21" t="s">
        <v>87</v>
      </c>
      <c r="D8" s="24">
        <v>794000</v>
      </c>
      <c r="E8" s="22">
        <v>8901.1370000000006</v>
      </c>
      <c r="F8" s="23">
        <v>4.9260237245731098</v>
      </c>
      <c r="G8" s="22"/>
    </row>
    <row r="9" spans="1:8" x14ac:dyDescent="0.2">
      <c r="A9" s="21" t="s">
        <v>91</v>
      </c>
      <c r="B9" s="21" t="s">
        <v>90</v>
      </c>
      <c r="C9" s="21" t="s">
        <v>92</v>
      </c>
      <c r="D9" s="24">
        <v>174000</v>
      </c>
      <c r="E9" s="22">
        <v>6384.5820000000003</v>
      </c>
      <c r="F9" s="23">
        <v>3.5333241588667201</v>
      </c>
      <c r="G9" s="22"/>
    </row>
    <row r="10" spans="1:8" x14ac:dyDescent="0.2">
      <c r="A10" s="21" t="s">
        <v>94</v>
      </c>
      <c r="B10" s="21" t="s">
        <v>93</v>
      </c>
      <c r="C10" s="21" t="s">
        <v>95</v>
      </c>
      <c r="D10" s="24">
        <v>393990</v>
      </c>
      <c r="E10" s="22">
        <v>5543.0453100000004</v>
      </c>
      <c r="F10" s="23">
        <v>3.0676050378107602</v>
      </c>
      <c r="G10" s="22"/>
    </row>
    <row r="11" spans="1:8" x14ac:dyDescent="0.2">
      <c r="A11" s="21" t="s">
        <v>97</v>
      </c>
      <c r="B11" s="21" t="s">
        <v>96</v>
      </c>
      <c r="C11" s="21" t="s">
        <v>98</v>
      </c>
      <c r="D11" s="24">
        <v>353000</v>
      </c>
      <c r="E11" s="22">
        <v>4845.8074999999999</v>
      </c>
      <c r="F11" s="23">
        <v>2.6817430975070198</v>
      </c>
      <c r="G11" s="22"/>
    </row>
    <row r="12" spans="1:8" x14ac:dyDescent="0.2">
      <c r="A12" s="21" t="s">
        <v>102</v>
      </c>
      <c r="B12" s="21" t="s">
        <v>101</v>
      </c>
      <c r="C12" s="21" t="s">
        <v>87</v>
      </c>
      <c r="D12" s="24">
        <v>403000</v>
      </c>
      <c r="E12" s="22">
        <v>4683.4645</v>
      </c>
      <c r="F12" s="23">
        <v>2.5919000280746101</v>
      </c>
      <c r="G12" s="22"/>
    </row>
    <row r="13" spans="1:8" x14ac:dyDescent="0.2">
      <c r="A13" s="21" t="s">
        <v>104</v>
      </c>
      <c r="B13" s="21" t="s">
        <v>103</v>
      </c>
      <c r="C13" s="21" t="s">
        <v>105</v>
      </c>
      <c r="D13" s="24">
        <v>162400</v>
      </c>
      <c r="E13" s="22">
        <v>4645.9391999999998</v>
      </c>
      <c r="F13" s="23">
        <v>2.5711329599942401</v>
      </c>
      <c r="G13" s="22"/>
    </row>
    <row r="14" spans="1:8" x14ac:dyDescent="0.2">
      <c r="A14" s="21" t="s">
        <v>100</v>
      </c>
      <c r="B14" s="21" t="s">
        <v>99</v>
      </c>
      <c r="C14" s="21" t="s">
        <v>87</v>
      </c>
      <c r="D14" s="24">
        <v>486000</v>
      </c>
      <c r="E14" s="22">
        <v>4035.5010000000002</v>
      </c>
      <c r="F14" s="23">
        <v>2.2333072355294101</v>
      </c>
      <c r="G14" s="22"/>
    </row>
    <row r="15" spans="1:8" x14ac:dyDescent="0.2">
      <c r="A15" s="21" t="s">
        <v>107</v>
      </c>
      <c r="B15" s="21" t="s">
        <v>106</v>
      </c>
      <c r="C15" s="21" t="s">
        <v>108</v>
      </c>
      <c r="D15" s="24">
        <v>1300000</v>
      </c>
      <c r="E15" s="22">
        <v>3847.35</v>
      </c>
      <c r="F15" s="23">
        <v>2.1291816289016099</v>
      </c>
      <c r="G15" s="22"/>
    </row>
    <row r="16" spans="1:8" x14ac:dyDescent="0.2">
      <c r="A16" s="21" t="s">
        <v>110</v>
      </c>
      <c r="B16" s="21" t="s">
        <v>109</v>
      </c>
      <c r="C16" s="21" t="s">
        <v>111</v>
      </c>
      <c r="D16" s="24">
        <v>402000</v>
      </c>
      <c r="E16" s="22">
        <v>3710.46</v>
      </c>
      <c r="F16" s="23">
        <v>2.0534246343000402</v>
      </c>
      <c r="G16" s="22"/>
    </row>
    <row r="17" spans="1:7" x14ac:dyDescent="0.2">
      <c r="A17" s="21" t="s">
        <v>113</v>
      </c>
      <c r="B17" s="21" t="s">
        <v>112</v>
      </c>
      <c r="C17" s="21" t="s">
        <v>114</v>
      </c>
      <c r="D17" s="24">
        <v>2000000</v>
      </c>
      <c r="E17" s="22">
        <v>3583</v>
      </c>
      <c r="F17" s="23">
        <v>1.98288634419911</v>
      </c>
      <c r="G17" s="22"/>
    </row>
    <row r="18" spans="1:7" x14ac:dyDescent="0.2">
      <c r="A18" s="21" t="s">
        <v>116</v>
      </c>
      <c r="B18" s="21" t="s">
        <v>115</v>
      </c>
      <c r="C18" s="21" t="s">
        <v>95</v>
      </c>
      <c r="D18" s="24">
        <v>262000</v>
      </c>
      <c r="E18" s="22">
        <v>3469.1419999999998</v>
      </c>
      <c r="F18" s="23">
        <v>1.91987560644365</v>
      </c>
      <c r="G18" s="22"/>
    </row>
    <row r="19" spans="1:7" x14ac:dyDescent="0.2">
      <c r="A19" s="21" t="s">
        <v>118</v>
      </c>
      <c r="B19" s="21" t="s">
        <v>117</v>
      </c>
      <c r="C19" s="21" t="s">
        <v>119</v>
      </c>
      <c r="D19" s="24">
        <v>217200</v>
      </c>
      <c r="E19" s="22">
        <v>3170.6855999999998</v>
      </c>
      <c r="F19" s="23">
        <v>1.7547053245852</v>
      </c>
      <c r="G19" s="22"/>
    </row>
    <row r="20" spans="1:7" x14ac:dyDescent="0.2">
      <c r="A20" s="21" t="s">
        <v>124</v>
      </c>
      <c r="B20" s="21" t="s">
        <v>123</v>
      </c>
      <c r="C20" s="21" t="s">
        <v>125</v>
      </c>
      <c r="D20" s="24">
        <v>855000</v>
      </c>
      <c r="E20" s="22">
        <v>3069.45</v>
      </c>
      <c r="F20" s="23">
        <v>1.6986800137320599</v>
      </c>
      <c r="G20" s="22"/>
    </row>
    <row r="21" spans="1:7" x14ac:dyDescent="0.2">
      <c r="A21" s="21" t="s">
        <v>121</v>
      </c>
      <c r="B21" s="21" t="s">
        <v>120</v>
      </c>
      <c r="C21" s="21" t="s">
        <v>122</v>
      </c>
      <c r="D21" s="24">
        <v>1499390</v>
      </c>
      <c r="E21" s="22">
        <v>3063.2537699999998</v>
      </c>
      <c r="F21" s="23">
        <v>1.6952509264162601</v>
      </c>
      <c r="G21" s="22"/>
    </row>
    <row r="22" spans="1:7" x14ac:dyDescent="0.2">
      <c r="A22" s="21" t="s">
        <v>127</v>
      </c>
      <c r="B22" s="21" t="s">
        <v>126</v>
      </c>
      <c r="C22" s="21" t="s">
        <v>128</v>
      </c>
      <c r="D22" s="24">
        <v>236244</v>
      </c>
      <c r="E22" s="22">
        <v>2943.8364839999999</v>
      </c>
      <c r="F22" s="23">
        <v>1.6291635957797199</v>
      </c>
      <c r="G22" s="22"/>
    </row>
    <row r="23" spans="1:7" x14ac:dyDescent="0.2">
      <c r="A23" s="21" t="s">
        <v>130</v>
      </c>
      <c r="B23" s="21" t="s">
        <v>129</v>
      </c>
      <c r="C23" s="21" t="s">
        <v>131</v>
      </c>
      <c r="D23" s="24">
        <v>212000</v>
      </c>
      <c r="E23" s="22">
        <v>2744.1280000000002</v>
      </c>
      <c r="F23" s="23">
        <v>1.51864190285638</v>
      </c>
      <c r="G23" s="22"/>
    </row>
    <row r="24" spans="1:7" x14ac:dyDescent="0.2">
      <c r="A24" s="21" t="s">
        <v>146</v>
      </c>
      <c r="B24" s="21" t="s">
        <v>145</v>
      </c>
      <c r="C24" s="21" t="s">
        <v>147</v>
      </c>
      <c r="D24" s="24">
        <v>230000</v>
      </c>
      <c r="E24" s="22">
        <v>2666.62</v>
      </c>
      <c r="F24" s="23">
        <v>1.4757478044008501</v>
      </c>
      <c r="G24" s="22"/>
    </row>
    <row r="25" spans="1:7" x14ac:dyDescent="0.2">
      <c r="A25" s="21" t="s">
        <v>133</v>
      </c>
      <c r="B25" s="21" t="s">
        <v>132</v>
      </c>
      <c r="C25" s="21" t="s">
        <v>87</v>
      </c>
      <c r="D25" s="24">
        <v>177700</v>
      </c>
      <c r="E25" s="22">
        <v>2597.7074499999999</v>
      </c>
      <c r="F25" s="23">
        <v>1.43761055786472</v>
      </c>
      <c r="G25" s="22"/>
    </row>
    <row r="26" spans="1:7" x14ac:dyDescent="0.2">
      <c r="A26" s="21" t="s">
        <v>144</v>
      </c>
      <c r="B26" s="21" t="s">
        <v>143</v>
      </c>
      <c r="C26" s="21" t="s">
        <v>108</v>
      </c>
      <c r="D26" s="24">
        <v>50000</v>
      </c>
      <c r="E26" s="22">
        <v>2486.9250000000002</v>
      </c>
      <c r="F26" s="23">
        <v>1.37630187595517</v>
      </c>
      <c r="G26" s="22"/>
    </row>
    <row r="27" spans="1:7" x14ac:dyDescent="0.2">
      <c r="A27" s="21" t="s">
        <v>141</v>
      </c>
      <c r="B27" s="21" t="s">
        <v>140</v>
      </c>
      <c r="C27" s="21" t="s">
        <v>142</v>
      </c>
      <c r="D27" s="24">
        <v>42500</v>
      </c>
      <c r="E27" s="22">
        <v>2481.66</v>
      </c>
      <c r="F27" s="23">
        <v>1.3733881453935699</v>
      </c>
      <c r="G27" s="22"/>
    </row>
    <row r="28" spans="1:7" x14ac:dyDescent="0.2">
      <c r="A28" s="21" t="s">
        <v>138</v>
      </c>
      <c r="B28" s="21" t="s">
        <v>137</v>
      </c>
      <c r="C28" s="21" t="s">
        <v>139</v>
      </c>
      <c r="D28" s="24">
        <v>611800</v>
      </c>
      <c r="E28" s="22">
        <v>2399.7855</v>
      </c>
      <c r="F28" s="23">
        <v>1.32807755985405</v>
      </c>
      <c r="G28" s="22"/>
    </row>
    <row r="29" spans="1:7" x14ac:dyDescent="0.2">
      <c r="A29" s="21" t="s">
        <v>135</v>
      </c>
      <c r="B29" s="21" t="s">
        <v>134</v>
      </c>
      <c r="C29" s="21" t="s">
        <v>136</v>
      </c>
      <c r="D29" s="24">
        <v>366000</v>
      </c>
      <c r="E29" s="22">
        <v>2179.7130000000002</v>
      </c>
      <c r="F29" s="23">
        <v>1.20628611274722</v>
      </c>
      <c r="G29" s="22"/>
    </row>
    <row r="30" spans="1:7" x14ac:dyDescent="0.2">
      <c r="A30" s="21" t="s">
        <v>149</v>
      </c>
      <c r="B30" s="21" t="s">
        <v>148</v>
      </c>
      <c r="C30" s="21" t="s">
        <v>150</v>
      </c>
      <c r="D30" s="24">
        <v>820000</v>
      </c>
      <c r="E30" s="22">
        <v>2167.67</v>
      </c>
      <c r="F30" s="23">
        <v>1.1996213345604501</v>
      </c>
      <c r="G30" s="22"/>
    </row>
    <row r="31" spans="1:7" x14ac:dyDescent="0.2">
      <c r="A31" s="21" t="s">
        <v>152</v>
      </c>
      <c r="B31" s="21" t="s">
        <v>151</v>
      </c>
      <c r="C31" s="21" t="s">
        <v>111</v>
      </c>
      <c r="D31" s="24">
        <v>16400</v>
      </c>
      <c r="E31" s="22">
        <v>2033.4852000000001</v>
      </c>
      <c r="F31" s="23">
        <v>1.12536143851828</v>
      </c>
      <c r="G31" s="22"/>
    </row>
    <row r="32" spans="1:7" x14ac:dyDescent="0.2">
      <c r="A32" s="21" t="s">
        <v>157</v>
      </c>
      <c r="B32" s="21" t="s">
        <v>156</v>
      </c>
      <c r="C32" s="21" t="s">
        <v>155</v>
      </c>
      <c r="D32" s="24">
        <v>137300</v>
      </c>
      <c r="E32" s="22">
        <v>1992.84085</v>
      </c>
      <c r="F32" s="23">
        <v>1.10286824103465</v>
      </c>
      <c r="G32" s="22"/>
    </row>
    <row r="33" spans="1:7" x14ac:dyDescent="0.2">
      <c r="A33" s="21" t="s">
        <v>154</v>
      </c>
      <c r="B33" s="21" t="s">
        <v>153</v>
      </c>
      <c r="C33" s="21" t="s">
        <v>155</v>
      </c>
      <c r="D33" s="24">
        <v>396000</v>
      </c>
      <c r="E33" s="22">
        <v>1956.24</v>
      </c>
      <c r="F33" s="23">
        <v>1.08261277755403</v>
      </c>
      <c r="G33" s="22"/>
    </row>
    <row r="34" spans="1:7" x14ac:dyDescent="0.2">
      <c r="A34" s="21" t="s">
        <v>161</v>
      </c>
      <c r="B34" s="21" t="s">
        <v>160</v>
      </c>
      <c r="C34" s="21" t="s">
        <v>162</v>
      </c>
      <c r="D34" s="24">
        <v>340000</v>
      </c>
      <c r="E34" s="22">
        <v>1869.49</v>
      </c>
      <c r="F34" s="23">
        <v>1.03460401663879</v>
      </c>
      <c r="G34" s="22"/>
    </row>
    <row r="35" spans="1:7" x14ac:dyDescent="0.2">
      <c r="A35" s="21" t="s">
        <v>164</v>
      </c>
      <c r="B35" s="21" t="s">
        <v>163</v>
      </c>
      <c r="C35" s="21" t="s">
        <v>165</v>
      </c>
      <c r="D35" s="24">
        <v>139000</v>
      </c>
      <c r="E35" s="22">
        <v>1580.7774999999999</v>
      </c>
      <c r="F35" s="23">
        <v>0.87482615628445903</v>
      </c>
      <c r="G35" s="22"/>
    </row>
    <row r="36" spans="1:7" x14ac:dyDescent="0.2">
      <c r="A36" s="21" t="s">
        <v>159</v>
      </c>
      <c r="B36" s="21" t="s">
        <v>158</v>
      </c>
      <c r="C36" s="21" t="s">
        <v>95</v>
      </c>
      <c r="D36" s="24">
        <v>126800</v>
      </c>
      <c r="E36" s="22">
        <v>1557.6746000000001</v>
      </c>
      <c r="F36" s="23">
        <v>0.86204066230695398</v>
      </c>
      <c r="G36" s="22"/>
    </row>
    <row r="37" spans="1:7" x14ac:dyDescent="0.2">
      <c r="A37" s="21" t="s">
        <v>182</v>
      </c>
      <c r="B37" s="21" t="s">
        <v>181</v>
      </c>
      <c r="C37" s="21" t="s">
        <v>139</v>
      </c>
      <c r="D37" s="24">
        <v>106300</v>
      </c>
      <c r="E37" s="22">
        <v>1445.3611000000001</v>
      </c>
      <c r="F37" s="23">
        <v>0.79988467419107201</v>
      </c>
      <c r="G37" s="22"/>
    </row>
    <row r="38" spans="1:7" x14ac:dyDescent="0.2">
      <c r="A38" s="21" t="s">
        <v>167</v>
      </c>
      <c r="B38" s="21" t="s">
        <v>166</v>
      </c>
      <c r="C38" s="21" t="s">
        <v>168</v>
      </c>
      <c r="D38" s="24">
        <v>87350</v>
      </c>
      <c r="E38" s="22">
        <v>1395.4599250000001</v>
      </c>
      <c r="F38" s="23">
        <v>0.77226860986871904</v>
      </c>
      <c r="G38" s="22"/>
    </row>
    <row r="39" spans="1:7" x14ac:dyDescent="0.2">
      <c r="A39" s="21" t="s">
        <v>180</v>
      </c>
      <c r="B39" s="21" t="s">
        <v>179</v>
      </c>
      <c r="C39" s="21" t="s">
        <v>142</v>
      </c>
      <c r="D39" s="24">
        <v>71800</v>
      </c>
      <c r="E39" s="22">
        <v>1368.9747</v>
      </c>
      <c r="F39" s="23">
        <v>0.75761128612449902</v>
      </c>
      <c r="G39" s="22"/>
    </row>
    <row r="40" spans="1:7" x14ac:dyDescent="0.2">
      <c r="A40" s="21" t="s">
        <v>173</v>
      </c>
      <c r="B40" s="21" t="s">
        <v>172</v>
      </c>
      <c r="C40" s="21" t="s">
        <v>98</v>
      </c>
      <c r="D40" s="24">
        <v>130000</v>
      </c>
      <c r="E40" s="22">
        <v>1330.42</v>
      </c>
      <c r="F40" s="23">
        <v>0.736274532528436</v>
      </c>
      <c r="G40" s="22"/>
    </row>
    <row r="41" spans="1:7" x14ac:dyDescent="0.2">
      <c r="A41" s="21" t="s">
        <v>175</v>
      </c>
      <c r="B41" s="21" t="s">
        <v>174</v>
      </c>
      <c r="C41" s="21" t="s">
        <v>176</v>
      </c>
      <c r="D41" s="24">
        <v>787000</v>
      </c>
      <c r="E41" s="22">
        <v>1315.864</v>
      </c>
      <c r="F41" s="23">
        <v>0.728219022166682</v>
      </c>
      <c r="G41" s="22"/>
    </row>
    <row r="42" spans="1:7" x14ac:dyDescent="0.2">
      <c r="A42" s="21" t="s">
        <v>187</v>
      </c>
      <c r="B42" s="21" t="s">
        <v>186</v>
      </c>
      <c r="C42" s="21" t="s">
        <v>188</v>
      </c>
      <c r="D42" s="24">
        <v>118000</v>
      </c>
      <c r="E42" s="22">
        <v>1268.3230000000001</v>
      </c>
      <c r="F42" s="23">
        <v>0.70190911435491299</v>
      </c>
      <c r="G42" s="22"/>
    </row>
    <row r="43" spans="1:7" x14ac:dyDescent="0.2">
      <c r="A43" s="21" t="s">
        <v>178</v>
      </c>
      <c r="B43" s="21" t="s">
        <v>177</v>
      </c>
      <c r="C43" s="21" t="s">
        <v>119</v>
      </c>
      <c r="D43" s="24">
        <v>135000</v>
      </c>
      <c r="E43" s="22">
        <v>1236.7349999999999</v>
      </c>
      <c r="F43" s="23">
        <v>0.68442783781554295</v>
      </c>
      <c r="G43" s="22"/>
    </row>
    <row r="44" spans="1:7" x14ac:dyDescent="0.2">
      <c r="A44" s="21" t="s">
        <v>170</v>
      </c>
      <c r="B44" s="21" t="s">
        <v>169</v>
      </c>
      <c r="C44" s="21" t="s">
        <v>171</v>
      </c>
      <c r="D44" s="24">
        <v>176000</v>
      </c>
      <c r="E44" s="22">
        <v>1218.096</v>
      </c>
      <c r="F44" s="23">
        <v>0.67411273355388301</v>
      </c>
      <c r="G44" s="22"/>
    </row>
    <row r="45" spans="1:7" x14ac:dyDescent="0.2">
      <c r="A45" s="21" t="s">
        <v>190</v>
      </c>
      <c r="B45" s="21" t="s">
        <v>189</v>
      </c>
      <c r="C45" s="21" t="s">
        <v>191</v>
      </c>
      <c r="D45" s="24">
        <v>34000</v>
      </c>
      <c r="E45" s="22">
        <v>1216.1289999999999</v>
      </c>
      <c r="F45" s="23">
        <v>0.67302416602973003</v>
      </c>
      <c r="G45" s="22"/>
    </row>
    <row r="46" spans="1:7" x14ac:dyDescent="0.2">
      <c r="A46" s="21" t="s">
        <v>184</v>
      </c>
      <c r="B46" s="21" t="s">
        <v>183</v>
      </c>
      <c r="C46" s="21" t="s">
        <v>185</v>
      </c>
      <c r="D46" s="24">
        <v>68000</v>
      </c>
      <c r="E46" s="22">
        <v>1207.4760000000001</v>
      </c>
      <c r="F46" s="23">
        <v>0.66823546507065801</v>
      </c>
      <c r="G46" s="22"/>
    </row>
    <row r="47" spans="1:7" x14ac:dyDescent="0.2">
      <c r="A47" s="21" t="s">
        <v>193</v>
      </c>
      <c r="B47" s="21" t="s">
        <v>192</v>
      </c>
      <c r="C47" s="21" t="s">
        <v>185</v>
      </c>
      <c r="D47" s="24">
        <v>11500</v>
      </c>
      <c r="E47" s="22">
        <v>1140.2825</v>
      </c>
      <c r="F47" s="23">
        <v>0.63104956678181001</v>
      </c>
      <c r="G47" s="22"/>
    </row>
    <row r="48" spans="1:7" x14ac:dyDescent="0.2">
      <c r="A48" s="21" t="s">
        <v>195</v>
      </c>
      <c r="B48" s="21" t="s">
        <v>194</v>
      </c>
      <c r="C48" s="21" t="s">
        <v>196</v>
      </c>
      <c r="D48" s="24">
        <v>38944</v>
      </c>
      <c r="E48" s="22">
        <v>1135.178656</v>
      </c>
      <c r="F48" s="23">
        <v>0.62822502238590705</v>
      </c>
      <c r="G48" s="22"/>
    </row>
    <row r="49" spans="1:9" x14ac:dyDescent="0.2">
      <c r="A49" s="21" t="s">
        <v>200</v>
      </c>
      <c r="B49" s="21" t="s">
        <v>199</v>
      </c>
      <c r="C49" s="21" t="s">
        <v>139</v>
      </c>
      <c r="D49" s="24">
        <v>28686</v>
      </c>
      <c r="E49" s="22">
        <v>1032.366111</v>
      </c>
      <c r="F49" s="23">
        <v>0.57132700633989597</v>
      </c>
      <c r="G49" s="22"/>
    </row>
    <row r="50" spans="1:9" x14ac:dyDescent="0.2">
      <c r="A50" s="21" t="s">
        <v>198</v>
      </c>
      <c r="B50" s="21" t="s">
        <v>197</v>
      </c>
      <c r="C50" s="21" t="s">
        <v>155</v>
      </c>
      <c r="D50" s="24">
        <v>501000</v>
      </c>
      <c r="E50" s="22">
        <v>840.678</v>
      </c>
      <c r="F50" s="23">
        <v>0.46524390903394403</v>
      </c>
      <c r="G50" s="22"/>
    </row>
    <row r="51" spans="1:9" x14ac:dyDescent="0.2">
      <c r="A51" s="21" t="s">
        <v>271</v>
      </c>
      <c r="B51" s="21" t="s">
        <v>270</v>
      </c>
      <c r="C51" s="21" t="s">
        <v>185</v>
      </c>
      <c r="D51" s="24">
        <v>90000</v>
      </c>
      <c r="E51" s="22">
        <v>705.87</v>
      </c>
      <c r="F51" s="23">
        <v>0.39063912469434198</v>
      </c>
      <c r="G51" s="22"/>
    </row>
    <row r="52" spans="1:9" x14ac:dyDescent="0.2">
      <c r="A52" s="21" t="s">
        <v>202</v>
      </c>
      <c r="B52" s="21" t="s">
        <v>201</v>
      </c>
      <c r="C52" s="21" t="s">
        <v>203</v>
      </c>
      <c r="D52" s="24">
        <v>156778</v>
      </c>
      <c r="E52" s="22">
        <v>627.89589000000001</v>
      </c>
      <c r="F52" s="23">
        <v>0.34748707392122502</v>
      </c>
      <c r="G52" s="22"/>
    </row>
    <row r="53" spans="1:9" x14ac:dyDescent="0.2">
      <c r="A53" s="21" t="s">
        <v>205</v>
      </c>
      <c r="B53" s="21" t="s">
        <v>204</v>
      </c>
      <c r="C53" s="21" t="s">
        <v>155</v>
      </c>
      <c r="D53" s="24">
        <v>440000</v>
      </c>
      <c r="E53" s="22">
        <v>599.94000000000005</v>
      </c>
      <c r="F53" s="23">
        <v>0.33201586194217603</v>
      </c>
      <c r="G53" s="22"/>
    </row>
    <row r="54" spans="1:9" x14ac:dyDescent="0.2">
      <c r="A54" s="20" t="s">
        <v>24</v>
      </c>
      <c r="B54" s="20"/>
      <c r="C54" s="20"/>
      <c r="D54" s="20"/>
      <c r="E54" s="25">
        <f>SUM(E7:E53)</f>
        <v>126034.383846</v>
      </c>
      <c r="F54" s="26">
        <f>SUM(F7:F53)</f>
        <v>69.749332578225733</v>
      </c>
      <c r="G54" s="25"/>
      <c r="H54" s="14"/>
      <c r="I54" s="14"/>
    </row>
    <row r="55" spans="1:9" x14ac:dyDescent="0.2">
      <c r="A55" s="21"/>
      <c r="B55" s="21"/>
      <c r="C55" s="21"/>
      <c r="D55" s="21"/>
      <c r="E55" s="22"/>
      <c r="F55" s="23"/>
      <c r="G55" s="22"/>
    </row>
    <row r="56" spans="1:9" x14ac:dyDescent="0.2">
      <c r="A56" s="20" t="s">
        <v>283</v>
      </c>
      <c r="B56" s="21"/>
      <c r="C56" s="21"/>
      <c r="D56" s="21"/>
      <c r="E56" s="22"/>
      <c r="F56" s="23"/>
      <c r="G56" s="22"/>
    </row>
    <row r="57" spans="1:9" x14ac:dyDescent="0.2">
      <c r="A57" s="21"/>
      <c r="B57" s="21" t="s">
        <v>284</v>
      </c>
      <c r="C57" s="21" t="s">
        <v>171</v>
      </c>
      <c r="D57" s="24">
        <v>27500</v>
      </c>
      <c r="E57" s="22">
        <v>2.7499999999999998E-3</v>
      </c>
      <c r="F57" s="23">
        <v>1.5218915563906099E-6</v>
      </c>
      <c r="G57" s="22"/>
    </row>
    <row r="58" spans="1:9" x14ac:dyDescent="0.2">
      <c r="A58" s="21" t="s">
        <v>286</v>
      </c>
      <c r="B58" s="21" t="s">
        <v>285</v>
      </c>
      <c r="C58" s="21" t="s">
        <v>165</v>
      </c>
      <c r="D58" s="24">
        <v>27000</v>
      </c>
      <c r="E58" s="22">
        <v>2.7000000000000001E-3</v>
      </c>
      <c r="F58" s="23">
        <v>1.49422080081987E-6</v>
      </c>
      <c r="G58" s="22"/>
    </row>
    <row r="59" spans="1:9" x14ac:dyDescent="0.2">
      <c r="A59" s="20" t="s">
        <v>24</v>
      </c>
      <c r="B59" s="20"/>
      <c r="C59" s="20"/>
      <c r="D59" s="20"/>
      <c r="E59" s="25">
        <f>SUM(E56:E58)</f>
        <v>5.45E-3</v>
      </c>
      <c r="F59" s="26">
        <f>SUM(F56:F58)</f>
        <v>3.0161123572104797E-6</v>
      </c>
      <c r="G59" s="25"/>
      <c r="H59" s="14"/>
      <c r="I59" s="14"/>
    </row>
    <row r="60" spans="1:9" x14ac:dyDescent="0.2">
      <c r="A60" s="21"/>
      <c r="B60" s="21"/>
      <c r="C60" s="21"/>
      <c r="D60" s="21"/>
      <c r="E60" s="22"/>
      <c r="F60" s="23"/>
      <c r="G60" s="22"/>
    </row>
    <row r="61" spans="1:9" x14ac:dyDescent="0.2">
      <c r="A61" s="20" t="s">
        <v>50</v>
      </c>
      <c r="B61" s="21"/>
      <c r="C61" s="21"/>
      <c r="D61" s="21"/>
      <c r="E61" s="22"/>
      <c r="F61" s="23"/>
      <c r="G61" s="22"/>
    </row>
    <row r="62" spans="1:9" x14ac:dyDescent="0.2">
      <c r="A62" s="20" t="s">
        <v>51</v>
      </c>
      <c r="B62" s="21"/>
      <c r="C62" s="21"/>
      <c r="D62" s="21"/>
      <c r="E62" s="22"/>
      <c r="F62" s="23"/>
      <c r="G62" s="22"/>
    </row>
    <row r="63" spans="1:9" x14ac:dyDescent="0.2">
      <c r="A63" s="21" t="s">
        <v>53</v>
      </c>
      <c r="B63" s="21" t="s">
        <v>52</v>
      </c>
      <c r="C63" s="21" t="s">
        <v>54</v>
      </c>
      <c r="D63" s="24">
        <v>5000</v>
      </c>
      <c r="E63" s="22">
        <v>5297.5938525000001</v>
      </c>
      <c r="F63" s="23">
        <v>2.9317684921114799</v>
      </c>
      <c r="G63" s="22">
        <v>7.76</v>
      </c>
    </row>
    <row r="64" spans="1:9" x14ac:dyDescent="0.2">
      <c r="A64" s="21" t="s">
        <v>61</v>
      </c>
      <c r="B64" s="21" t="s">
        <v>60</v>
      </c>
      <c r="C64" s="21" t="s">
        <v>62</v>
      </c>
      <c r="D64" s="24">
        <v>5000</v>
      </c>
      <c r="E64" s="22">
        <v>5094.9542466000003</v>
      </c>
      <c r="F64" s="23">
        <v>2.81962467203528</v>
      </c>
      <c r="G64" s="22">
        <v>8.0897500000000004</v>
      </c>
    </row>
    <row r="65" spans="1:9" x14ac:dyDescent="0.2">
      <c r="A65" s="21" t="s">
        <v>56</v>
      </c>
      <c r="B65" s="21" t="s">
        <v>55</v>
      </c>
      <c r="C65" s="21" t="s">
        <v>57</v>
      </c>
      <c r="D65" s="24">
        <v>5000</v>
      </c>
      <c r="E65" s="22">
        <v>5081.2218851999996</v>
      </c>
      <c r="F65" s="23">
        <v>2.81202497572112</v>
      </c>
      <c r="G65" s="22">
        <v>8.0403000000000002</v>
      </c>
    </row>
    <row r="66" spans="1:9" x14ac:dyDescent="0.2">
      <c r="A66" s="21" t="s">
        <v>273</v>
      </c>
      <c r="B66" s="21" t="s">
        <v>272</v>
      </c>
      <c r="C66" s="21" t="s">
        <v>54</v>
      </c>
      <c r="D66" s="24">
        <v>5000</v>
      </c>
      <c r="E66" s="22">
        <v>5011.5940411000001</v>
      </c>
      <c r="F66" s="23">
        <v>2.77349187462094</v>
      </c>
      <c r="G66" s="22">
        <v>7.915</v>
      </c>
    </row>
    <row r="67" spans="1:9" x14ac:dyDescent="0.2">
      <c r="A67" s="21" t="s">
        <v>207</v>
      </c>
      <c r="B67" s="21" t="s">
        <v>206</v>
      </c>
      <c r="C67" s="21" t="s">
        <v>54</v>
      </c>
      <c r="D67" s="24">
        <v>3500</v>
      </c>
      <c r="E67" s="22">
        <v>3677.9451066000001</v>
      </c>
      <c r="F67" s="23">
        <v>2.0354304009464399</v>
      </c>
      <c r="G67" s="22">
        <v>7.75</v>
      </c>
    </row>
    <row r="68" spans="1:9" x14ac:dyDescent="0.2">
      <c r="A68" s="21" t="s">
        <v>209</v>
      </c>
      <c r="B68" s="21" t="s">
        <v>208</v>
      </c>
      <c r="C68" s="21" t="s">
        <v>210</v>
      </c>
      <c r="D68" s="24">
        <v>350</v>
      </c>
      <c r="E68" s="22">
        <v>3659.7553005</v>
      </c>
      <c r="F68" s="23">
        <v>2.0253638873769999</v>
      </c>
      <c r="G68" s="22">
        <v>8.7875999999999994</v>
      </c>
    </row>
    <row r="69" spans="1:9" x14ac:dyDescent="0.2">
      <c r="A69" s="21" t="s">
        <v>212</v>
      </c>
      <c r="B69" s="21" t="s">
        <v>211</v>
      </c>
      <c r="C69" s="21" t="s">
        <v>54</v>
      </c>
      <c r="D69" s="24">
        <v>300</v>
      </c>
      <c r="E69" s="22">
        <v>3014.4957122999999</v>
      </c>
      <c r="F69" s="23">
        <v>1.66826748048185</v>
      </c>
      <c r="G69" s="22">
        <v>7.97</v>
      </c>
    </row>
    <row r="70" spans="1:9" x14ac:dyDescent="0.2">
      <c r="A70" s="21" t="s">
        <v>69</v>
      </c>
      <c r="B70" s="21" t="s">
        <v>68</v>
      </c>
      <c r="C70" s="21" t="s">
        <v>54</v>
      </c>
      <c r="D70" s="24">
        <v>250</v>
      </c>
      <c r="E70" s="22">
        <v>2529.4459836000001</v>
      </c>
      <c r="F70" s="23">
        <v>1.3998336308316299</v>
      </c>
      <c r="G70" s="22">
        <v>7.8949999999999996</v>
      </c>
    </row>
    <row r="71" spans="1:9" x14ac:dyDescent="0.2">
      <c r="A71" s="21" t="s">
        <v>288</v>
      </c>
      <c r="B71" s="21" t="s">
        <v>287</v>
      </c>
      <c r="C71" s="21" t="s">
        <v>54</v>
      </c>
      <c r="D71" s="24">
        <v>25</v>
      </c>
      <c r="E71" s="22">
        <v>2529.2752396999999</v>
      </c>
      <c r="F71" s="23">
        <v>1.39973913857719</v>
      </c>
      <c r="G71" s="22">
        <v>7.96</v>
      </c>
    </row>
    <row r="72" spans="1:9" x14ac:dyDescent="0.2">
      <c r="A72" s="21" t="s">
        <v>71</v>
      </c>
      <c r="B72" s="21" t="s">
        <v>70</v>
      </c>
      <c r="C72" s="21" t="s">
        <v>54</v>
      </c>
      <c r="D72" s="24">
        <v>250</v>
      </c>
      <c r="E72" s="22">
        <v>2495.7521585</v>
      </c>
      <c r="F72" s="23">
        <v>1.3811869588599299</v>
      </c>
      <c r="G72" s="22">
        <v>7.92</v>
      </c>
    </row>
    <row r="73" spans="1:9" x14ac:dyDescent="0.2">
      <c r="A73" s="21" t="s">
        <v>214</v>
      </c>
      <c r="B73" s="21" t="s">
        <v>213</v>
      </c>
      <c r="C73" s="21" t="s">
        <v>54</v>
      </c>
      <c r="D73" s="24">
        <v>2000</v>
      </c>
      <c r="E73" s="22">
        <v>1999.7901918</v>
      </c>
      <c r="F73" s="23">
        <v>1.1067141118011601</v>
      </c>
      <c r="G73" s="22">
        <v>8.24</v>
      </c>
    </row>
    <row r="74" spans="1:9" x14ac:dyDescent="0.2">
      <c r="A74" s="21" t="s">
        <v>73</v>
      </c>
      <c r="B74" s="21" t="s">
        <v>72</v>
      </c>
      <c r="C74" s="21" t="s">
        <v>57</v>
      </c>
      <c r="D74" s="24">
        <v>1000</v>
      </c>
      <c r="E74" s="22">
        <v>1067.5186557</v>
      </c>
      <c r="F74" s="23">
        <v>0.59078095578155898</v>
      </c>
      <c r="G74" s="22">
        <v>7.7051999999999996</v>
      </c>
    </row>
    <row r="75" spans="1:9" x14ac:dyDescent="0.2">
      <c r="A75" s="21" t="s">
        <v>290</v>
      </c>
      <c r="B75" s="21" t="s">
        <v>289</v>
      </c>
      <c r="C75" s="21" t="s">
        <v>54</v>
      </c>
      <c r="D75" s="24">
        <v>100</v>
      </c>
      <c r="E75" s="22">
        <v>1060.9265137</v>
      </c>
      <c r="F75" s="23">
        <v>0.58713276478216703</v>
      </c>
      <c r="G75" s="22">
        <v>7.8449999999999998</v>
      </c>
    </row>
    <row r="76" spans="1:9" x14ac:dyDescent="0.2">
      <c r="A76" s="21" t="s">
        <v>75</v>
      </c>
      <c r="B76" s="21" t="s">
        <v>74</v>
      </c>
      <c r="C76" s="21" t="s">
        <v>54</v>
      </c>
      <c r="D76" s="24">
        <v>1000</v>
      </c>
      <c r="E76" s="22">
        <v>1023.4632822</v>
      </c>
      <c r="F76" s="23">
        <v>0.56640004634763697</v>
      </c>
      <c r="G76" s="22">
        <v>8.1156000000000006</v>
      </c>
    </row>
    <row r="77" spans="1:9" x14ac:dyDescent="0.2">
      <c r="A77" s="21" t="s">
        <v>292</v>
      </c>
      <c r="B77" s="21" t="s">
        <v>291</v>
      </c>
      <c r="C77" s="21" t="s">
        <v>54</v>
      </c>
      <c r="D77" s="24">
        <v>50</v>
      </c>
      <c r="E77" s="22">
        <v>534.43340709999995</v>
      </c>
      <c r="F77" s="23">
        <v>0.29576352353402102</v>
      </c>
      <c r="G77" s="22">
        <v>7.93</v>
      </c>
    </row>
    <row r="78" spans="1:9" x14ac:dyDescent="0.2">
      <c r="A78" s="20" t="s">
        <v>24</v>
      </c>
      <c r="B78" s="20"/>
      <c r="C78" s="20"/>
      <c r="D78" s="20"/>
      <c r="E78" s="25">
        <f>SUM(E62:E77)</f>
        <v>44078.165577099993</v>
      </c>
      <c r="F78" s="26">
        <f>SUM(F62:F77)</f>
        <v>24.393522913809406</v>
      </c>
      <c r="G78" s="25"/>
      <c r="H78" s="14"/>
      <c r="I78" s="14"/>
    </row>
    <row r="79" spans="1:9" x14ac:dyDescent="0.2">
      <c r="A79" s="21"/>
      <c r="B79" s="21"/>
      <c r="C79" s="21"/>
      <c r="D79" s="21"/>
      <c r="E79" s="22"/>
      <c r="F79" s="23"/>
      <c r="G79" s="22"/>
    </row>
    <row r="80" spans="1:9" x14ac:dyDescent="0.2">
      <c r="A80" s="20" t="s">
        <v>44</v>
      </c>
      <c r="B80" s="21"/>
      <c r="C80" s="21"/>
      <c r="D80" s="21"/>
      <c r="E80" s="22"/>
      <c r="F80" s="23"/>
      <c r="G80" s="22"/>
    </row>
    <row r="81" spans="1:9" x14ac:dyDescent="0.2">
      <c r="A81" s="21" t="s">
        <v>216</v>
      </c>
      <c r="B81" s="21" t="s">
        <v>215</v>
      </c>
      <c r="C81" s="21" t="s">
        <v>47</v>
      </c>
      <c r="D81" s="24">
        <v>1500000</v>
      </c>
      <c r="E81" s="22">
        <v>1475.6640832999999</v>
      </c>
      <c r="F81" s="23">
        <v>0.81665480307024096</v>
      </c>
      <c r="G81" s="22">
        <v>7.1368934915125104</v>
      </c>
    </row>
    <row r="82" spans="1:9" x14ac:dyDescent="0.2">
      <c r="A82" s="21" t="s">
        <v>218</v>
      </c>
      <c r="B82" s="21" t="s">
        <v>217</v>
      </c>
      <c r="C82" s="21" t="s">
        <v>47</v>
      </c>
      <c r="D82" s="24">
        <v>1500000</v>
      </c>
      <c r="E82" s="22">
        <v>1467.5328333</v>
      </c>
      <c r="F82" s="23">
        <v>0.81215484644555003</v>
      </c>
      <c r="G82" s="22">
        <v>7.1095882812500104</v>
      </c>
    </row>
    <row r="83" spans="1:9" x14ac:dyDescent="0.2">
      <c r="A83" s="21" t="s">
        <v>294</v>
      </c>
      <c r="B83" s="21" t="s">
        <v>293</v>
      </c>
      <c r="C83" s="21" t="s">
        <v>47</v>
      </c>
      <c r="D83" s="24">
        <v>20000</v>
      </c>
      <c r="E83" s="22">
        <v>20.835899999999999</v>
      </c>
      <c r="F83" s="23">
        <v>1.1530901919927001E-2</v>
      </c>
      <c r="G83" s="22">
        <v>7.1770757216125096</v>
      </c>
    </row>
    <row r="84" spans="1:9" x14ac:dyDescent="0.2">
      <c r="A84" s="20" t="s">
        <v>24</v>
      </c>
      <c r="B84" s="20"/>
      <c r="C84" s="20"/>
      <c r="D84" s="20"/>
      <c r="E84" s="25">
        <f>SUM(E81:E83)</f>
        <v>2964.0328165999999</v>
      </c>
      <c r="F84" s="26">
        <f>SUM(F81:F83)</f>
        <v>1.6403405514357179</v>
      </c>
      <c r="G84" s="25"/>
      <c r="H84" s="14"/>
      <c r="I84" s="14"/>
    </row>
    <row r="85" spans="1:9" x14ac:dyDescent="0.2">
      <c r="A85" s="21"/>
      <c r="B85" s="21"/>
      <c r="C85" s="21"/>
      <c r="D85" s="21"/>
      <c r="E85" s="22"/>
      <c r="F85" s="23"/>
      <c r="G85" s="22"/>
    </row>
    <row r="86" spans="1:9" x14ac:dyDescent="0.2">
      <c r="A86" s="20" t="s">
        <v>27</v>
      </c>
      <c r="B86" s="20"/>
      <c r="C86" s="20"/>
      <c r="D86" s="20"/>
      <c r="E86" s="25">
        <f>E54+E59+E78+E84</f>
        <v>173076.58768969998</v>
      </c>
      <c r="F86" s="26">
        <f>F54+F59+F78+F84</f>
        <v>95.783199059583211</v>
      </c>
      <c r="G86" s="25"/>
      <c r="H86" s="14"/>
      <c r="I86" s="14"/>
    </row>
    <row r="87" spans="1:9" x14ac:dyDescent="0.2">
      <c r="A87" s="20"/>
      <c r="B87" s="20"/>
      <c r="C87" s="20"/>
      <c r="D87" s="20"/>
      <c r="E87" s="25"/>
      <c r="F87" s="26"/>
      <c r="G87" s="25"/>
      <c r="H87" s="14"/>
      <c r="I87" s="14"/>
    </row>
    <row r="88" spans="1:9" x14ac:dyDescent="0.2">
      <c r="A88" s="20" t="s">
        <v>29</v>
      </c>
      <c r="B88" s="20"/>
      <c r="C88" s="20"/>
      <c r="D88" s="20"/>
      <c r="E88" s="25">
        <f>E90-(E54+E59+E78+E84)</f>
        <v>7619.5984776000259</v>
      </c>
      <c r="F88" s="26">
        <f>F90-(F54+F59+F78+F84)</f>
        <v>4.216800940416789</v>
      </c>
      <c r="G88" s="25"/>
      <c r="H88" s="14"/>
      <c r="I88" s="14"/>
    </row>
    <row r="89" spans="1:9" x14ac:dyDescent="0.2">
      <c r="A89" s="20"/>
      <c r="B89" s="20"/>
      <c r="C89" s="20"/>
      <c r="D89" s="20"/>
      <c r="E89" s="25"/>
      <c r="F89" s="26"/>
      <c r="G89" s="25"/>
      <c r="H89" s="14"/>
      <c r="I89" s="14"/>
    </row>
    <row r="90" spans="1:9" x14ac:dyDescent="0.2">
      <c r="A90" s="27" t="s">
        <v>28</v>
      </c>
      <c r="B90" s="27"/>
      <c r="C90" s="27"/>
      <c r="D90" s="27"/>
      <c r="E90" s="28">
        <v>180696.18616730001</v>
      </c>
      <c r="F90" s="29">
        <v>100</v>
      </c>
      <c r="G90" s="28"/>
      <c r="H90" s="14"/>
      <c r="I90" s="14"/>
    </row>
    <row r="92" spans="1:9" x14ac:dyDescent="0.2">
      <c r="A92" s="14" t="s">
        <v>31</v>
      </c>
    </row>
    <row r="93" spans="1:9" x14ac:dyDescent="0.2">
      <c r="A93" s="14" t="s">
        <v>295</v>
      </c>
    </row>
    <row r="95" spans="1:9" x14ac:dyDescent="0.2">
      <c r="A95" s="14" t="s">
        <v>32</v>
      </c>
    </row>
    <row r="96" spans="1:9" x14ac:dyDescent="0.2">
      <c r="A96" s="14" t="s">
        <v>33</v>
      </c>
    </row>
    <row r="97" spans="1:5" x14ac:dyDescent="0.2">
      <c r="A97" s="14" t="s">
        <v>34</v>
      </c>
      <c r="B97" s="14"/>
      <c r="C97" s="30" t="s">
        <v>36</v>
      </c>
      <c r="D97" s="14" t="s">
        <v>35</v>
      </c>
    </row>
    <row r="98" spans="1:5" x14ac:dyDescent="0.2">
      <c r="A98" s="7" t="s">
        <v>58</v>
      </c>
      <c r="C98" s="31">
        <v>212.36680000000001</v>
      </c>
      <c r="D98" s="31">
        <v>244.29349999999999</v>
      </c>
    </row>
    <row r="99" spans="1:5" x14ac:dyDescent="0.2">
      <c r="A99" s="7" t="s">
        <v>82</v>
      </c>
      <c r="C99" s="31">
        <v>26.709900000000001</v>
      </c>
      <c r="D99" s="31">
        <v>28.4986</v>
      </c>
    </row>
    <row r="100" spans="1:5" x14ac:dyDescent="0.2">
      <c r="A100" s="7" t="s">
        <v>59</v>
      </c>
      <c r="C100" s="31">
        <v>238.5932</v>
      </c>
      <c r="D100" s="31">
        <v>275.83010000000002</v>
      </c>
    </row>
    <row r="101" spans="1:5" x14ac:dyDescent="0.2">
      <c r="A101" s="7" t="s">
        <v>83</v>
      </c>
      <c r="C101" s="31">
        <v>31.285699999999999</v>
      </c>
      <c r="D101" s="31">
        <v>33.442700000000002</v>
      </c>
    </row>
    <row r="103" spans="1:5" x14ac:dyDescent="0.2">
      <c r="A103" s="14" t="s">
        <v>37</v>
      </c>
    </row>
    <row r="104" spans="1:5" x14ac:dyDescent="0.2">
      <c r="A104" s="94" t="s">
        <v>38</v>
      </c>
      <c r="B104" s="95"/>
      <c r="C104" s="32" t="s">
        <v>39</v>
      </c>
    </row>
    <row r="105" spans="1:5" x14ac:dyDescent="0.2">
      <c r="A105" s="90" t="s">
        <v>82</v>
      </c>
      <c r="B105" s="91"/>
      <c r="C105" s="33">
        <v>2.25</v>
      </c>
    </row>
    <row r="106" spans="1:5" x14ac:dyDescent="0.2">
      <c r="A106" s="90" t="s">
        <v>83</v>
      </c>
      <c r="B106" s="91"/>
      <c r="C106" s="33">
        <v>2.75</v>
      </c>
    </row>
    <row r="107" spans="1:5" x14ac:dyDescent="0.2">
      <c r="A107" s="7" t="s">
        <v>40</v>
      </c>
    </row>
    <row r="108" spans="1:5" x14ac:dyDescent="0.2">
      <c r="A108" s="7" t="s">
        <v>41</v>
      </c>
    </row>
    <row r="110" spans="1:5" x14ac:dyDescent="0.2">
      <c r="A110" s="14" t="s">
        <v>296</v>
      </c>
      <c r="D110" s="51">
        <v>0.36070000000000002</v>
      </c>
    </row>
    <row r="112" spans="1:5" x14ac:dyDescent="0.2">
      <c r="A112" s="14" t="s">
        <v>297</v>
      </c>
      <c r="D112" s="34">
        <v>2.7075702154064101</v>
      </c>
      <c r="E112" s="10" t="s">
        <v>42</v>
      </c>
    </row>
    <row r="114" spans="1:4" x14ac:dyDescent="0.2">
      <c r="A114" s="14" t="s">
        <v>298</v>
      </c>
      <c r="D114" s="30" t="s">
        <v>43</v>
      </c>
    </row>
    <row r="116" spans="1:4" x14ac:dyDescent="0.2">
      <c r="A116" s="14" t="s">
        <v>824</v>
      </c>
    </row>
    <row r="117" spans="1:4" x14ac:dyDescent="0.2">
      <c r="A117" s="14"/>
    </row>
    <row r="118" spans="1:4" x14ac:dyDescent="0.2">
      <c r="A118" s="69" t="s">
        <v>822</v>
      </c>
    </row>
    <row r="119" spans="1:4" x14ac:dyDescent="0.2">
      <c r="A119" s="70"/>
    </row>
    <row r="120" spans="1:4" x14ac:dyDescent="0.2">
      <c r="A120" s="71"/>
    </row>
    <row r="121" spans="1:4" x14ac:dyDescent="0.2">
      <c r="A121" s="71"/>
    </row>
    <row r="122" spans="1:4" x14ac:dyDescent="0.2">
      <c r="A122" s="71"/>
    </row>
    <row r="123" spans="1:4" x14ac:dyDescent="0.2">
      <c r="A123" s="71"/>
    </row>
    <row r="124" spans="1:4" x14ac:dyDescent="0.2">
      <c r="A124" s="71"/>
    </row>
    <row r="125" spans="1:4" x14ac:dyDescent="0.2">
      <c r="A125" s="71"/>
    </row>
    <row r="126" spans="1:4" x14ac:dyDescent="0.2">
      <c r="A126" s="71"/>
    </row>
    <row r="127" spans="1:4" x14ac:dyDescent="0.2">
      <c r="A127" s="71"/>
    </row>
    <row r="128" spans="1:4" x14ac:dyDescent="0.2">
      <c r="A128" s="71"/>
    </row>
    <row r="129" spans="1:1" x14ac:dyDescent="0.2">
      <c r="A129" s="71"/>
    </row>
    <row r="130" spans="1:1" x14ac:dyDescent="0.2">
      <c r="A130" s="71"/>
    </row>
    <row r="131" spans="1:1" x14ac:dyDescent="0.2">
      <c r="A131" s="69" t="s">
        <v>825</v>
      </c>
    </row>
    <row r="132" spans="1:1" x14ac:dyDescent="0.2">
      <c r="A132" s="71"/>
    </row>
    <row r="133" spans="1:1" x14ac:dyDescent="0.2">
      <c r="A133" s="69" t="s">
        <v>823</v>
      </c>
    </row>
    <row r="134" spans="1:1" x14ac:dyDescent="0.2">
      <c r="A134" s="71"/>
    </row>
    <row r="135" spans="1:1" x14ac:dyDescent="0.2">
      <c r="A135" s="71"/>
    </row>
    <row r="136" spans="1:1" x14ac:dyDescent="0.2">
      <c r="A136" s="71"/>
    </row>
    <row r="137" spans="1:1" x14ac:dyDescent="0.2">
      <c r="A137" s="71"/>
    </row>
    <row r="138" spans="1:1" x14ac:dyDescent="0.2">
      <c r="A138" s="71"/>
    </row>
    <row r="139" spans="1:1" x14ac:dyDescent="0.2">
      <c r="A139" s="71"/>
    </row>
    <row r="140" spans="1:1" x14ac:dyDescent="0.2">
      <c r="A140" s="71"/>
    </row>
    <row r="141" spans="1:1" x14ac:dyDescent="0.2">
      <c r="A141" s="71"/>
    </row>
    <row r="142" spans="1:1" x14ac:dyDescent="0.2">
      <c r="A142" s="71"/>
    </row>
    <row r="143" spans="1:1" x14ac:dyDescent="0.2">
      <c r="A143" s="71"/>
    </row>
    <row r="144" spans="1:1" x14ac:dyDescent="0.2">
      <c r="A144" s="71"/>
    </row>
    <row r="145" spans="1:1" x14ac:dyDescent="0.2">
      <c r="A145" s="71"/>
    </row>
  </sheetData>
  <mergeCells count="4">
    <mergeCell ref="A1:G1"/>
    <mergeCell ref="A104:B104"/>
    <mergeCell ref="A105:B105"/>
    <mergeCell ref="A106:B106"/>
  </mergeCells>
  <conditionalFormatting sqref="F2:F3 F248:F65536">
    <cfRule type="cellIs" dxfId="64" priority="2" stopIfTrue="1" operator="between">
      <formula>0.009</formula>
      <formula>-0.009</formula>
    </cfRule>
  </conditionalFormatting>
  <conditionalFormatting sqref="F5:F148">
    <cfRule type="cellIs" dxfId="6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41"/>
  <sheetViews>
    <sheetView workbookViewId="0">
      <selection sqref="A1:G1"/>
    </sheetView>
  </sheetViews>
  <sheetFormatPr defaultColWidth="9.28515625" defaultRowHeight="11.25" x14ac:dyDescent="0.2"/>
  <cols>
    <col min="1" max="1" width="38.7109375" style="7" bestFit="1" customWidth="1"/>
    <col min="2" max="2" width="44.28515625" style="7" bestFit="1" customWidth="1"/>
    <col min="3" max="3" width="25.5703125" style="7" bestFit="1" customWidth="1"/>
    <col min="4" max="4" width="15.5703125" style="7" bestFit="1" customWidth="1"/>
    <col min="5" max="5" width="29.28515625" style="10" customWidth="1"/>
    <col min="6" max="6" width="31.28515625" style="11" bestFit="1" customWidth="1"/>
    <col min="7" max="7" width="32.28515625" style="10" customWidth="1"/>
    <col min="8" max="8" width="25" style="7" customWidth="1"/>
    <col min="9" max="16384" width="9.28515625" style="7"/>
  </cols>
  <sheetData>
    <row r="1" spans="1:11" s="1" customFormat="1" ht="15" x14ac:dyDescent="0.2">
      <c r="A1" s="92" t="s">
        <v>10</v>
      </c>
      <c r="B1" s="93"/>
      <c r="C1" s="93"/>
      <c r="D1" s="93"/>
      <c r="E1" s="93"/>
      <c r="F1" s="93"/>
      <c r="G1" s="93"/>
    </row>
    <row r="2" spans="1:11" s="1" customFormat="1" ht="12" x14ac:dyDescent="0.2">
      <c r="E2" s="5"/>
      <c r="F2" s="9"/>
      <c r="G2" s="10"/>
    </row>
    <row r="3" spans="1:11" s="1" customFormat="1" ht="12" x14ac:dyDescent="0.2">
      <c r="A3" s="8" t="s">
        <v>7</v>
      </c>
      <c r="B3" s="2"/>
      <c r="C3" s="3"/>
      <c r="D3" s="3"/>
      <c r="E3" s="4"/>
      <c r="F3" s="9"/>
      <c r="G3" s="10"/>
    </row>
    <row r="4" spans="1:11" s="1" customFormat="1" ht="60" customHeight="1" x14ac:dyDescent="0.2">
      <c r="A4" s="36" t="s">
        <v>2</v>
      </c>
      <c r="B4" s="36" t="s">
        <v>0</v>
      </c>
      <c r="C4" s="37" t="s">
        <v>4</v>
      </c>
      <c r="D4" s="37" t="s">
        <v>1</v>
      </c>
      <c r="E4" s="60" t="s">
        <v>6</v>
      </c>
      <c r="F4" s="38" t="s">
        <v>221</v>
      </c>
      <c r="G4" s="60" t="s">
        <v>222</v>
      </c>
      <c r="H4" s="64" t="s">
        <v>223</v>
      </c>
      <c r="I4" s="39" t="s">
        <v>5</v>
      </c>
      <c r="J4" s="35"/>
      <c r="K4" s="35"/>
    </row>
    <row r="5" spans="1:11" x14ac:dyDescent="0.2">
      <c r="A5" s="40" t="s">
        <v>84</v>
      </c>
      <c r="B5" s="41"/>
      <c r="C5" s="41"/>
      <c r="D5" s="41"/>
      <c r="E5" s="42"/>
      <c r="F5" s="43"/>
      <c r="G5" s="42"/>
      <c r="H5" s="41"/>
      <c r="I5" s="41"/>
    </row>
    <row r="6" spans="1:11" x14ac:dyDescent="0.2">
      <c r="A6" s="40" t="s">
        <v>51</v>
      </c>
      <c r="B6" s="41"/>
      <c r="C6" s="41"/>
      <c r="D6" s="41"/>
      <c r="E6" s="42"/>
      <c r="F6" s="43"/>
      <c r="G6" s="42"/>
      <c r="H6" s="41"/>
      <c r="I6" s="41"/>
    </row>
    <row r="7" spans="1:11" x14ac:dyDescent="0.2">
      <c r="A7" s="41" t="s">
        <v>86</v>
      </c>
      <c r="B7" s="41" t="s">
        <v>85</v>
      </c>
      <c r="C7" s="41" t="s">
        <v>87</v>
      </c>
      <c r="D7" s="44">
        <v>741000</v>
      </c>
      <c r="E7" s="42">
        <v>11348.7855</v>
      </c>
      <c r="F7" s="43">
        <v>5.9355256579043196</v>
      </c>
      <c r="G7" s="42"/>
      <c r="H7" s="42"/>
      <c r="I7" s="45"/>
    </row>
    <row r="8" spans="1:11" x14ac:dyDescent="0.2">
      <c r="A8" s="41" t="s">
        <v>89</v>
      </c>
      <c r="B8" s="41" t="s">
        <v>88</v>
      </c>
      <c r="C8" s="41" t="s">
        <v>87</v>
      </c>
      <c r="D8" s="44">
        <v>777000</v>
      </c>
      <c r="E8" s="42">
        <v>8710.5584999999992</v>
      </c>
      <c r="F8" s="43">
        <v>4.5557071698488398</v>
      </c>
      <c r="G8" s="42"/>
      <c r="H8" s="42"/>
      <c r="I8" s="45"/>
    </row>
    <row r="9" spans="1:11" x14ac:dyDescent="0.2">
      <c r="A9" s="41" t="s">
        <v>91</v>
      </c>
      <c r="B9" s="41" t="s">
        <v>90</v>
      </c>
      <c r="C9" s="41" t="s">
        <v>92</v>
      </c>
      <c r="D9" s="44">
        <v>165900</v>
      </c>
      <c r="E9" s="42">
        <v>6087.3687</v>
      </c>
      <c r="F9" s="43">
        <v>3.1837532842587999</v>
      </c>
      <c r="G9" s="42">
        <v>-848.31285000000003</v>
      </c>
      <c r="H9" s="42">
        <v>-0.44367590585837902</v>
      </c>
      <c r="I9" s="45"/>
    </row>
    <row r="10" spans="1:11" x14ac:dyDescent="0.2">
      <c r="A10" s="41" t="s">
        <v>94</v>
      </c>
      <c r="B10" s="41" t="s">
        <v>93</v>
      </c>
      <c r="C10" s="41" t="s">
        <v>95</v>
      </c>
      <c r="D10" s="44">
        <v>415000</v>
      </c>
      <c r="E10" s="42">
        <v>5838.6350000000002</v>
      </c>
      <c r="F10" s="43">
        <v>3.05366312982461</v>
      </c>
      <c r="G10" s="42"/>
      <c r="H10" s="42"/>
      <c r="I10" s="45"/>
    </row>
    <row r="11" spans="1:11" x14ac:dyDescent="0.2">
      <c r="A11" s="41" t="s">
        <v>104</v>
      </c>
      <c r="B11" s="41" t="s">
        <v>103</v>
      </c>
      <c r="C11" s="41" t="s">
        <v>105</v>
      </c>
      <c r="D11" s="44">
        <v>197000</v>
      </c>
      <c r="E11" s="42">
        <v>5635.7759999999998</v>
      </c>
      <c r="F11" s="43">
        <v>2.94756589153979</v>
      </c>
      <c r="G11" s="42"/>
      <c r="H11" s="42"/>
      <c r="I11" s="45"/>
    </row>
    <row r="12" spans="1:11" x14ac:dyDescent="0.2">
      <c r="A12" s="41" t="s">
        <v>97</v>
      </c>
      <c r="B12" s="41" t="s">
        <v>96</v>
      </c>
      <c r="C12" s="41" t="s">
        <v>98</v>
      </c>
      <c r="D12" s="44">
        <v>340000</v>
      </c>
      <c r="E12" s="42">
        <v>4667.3500000000004</v>
      </c>
      <c r="F12" s="43">
        <v>2.4410696351093901</v>
      </c>
      <c r="G12" s="42"/>
      <c r="H12" s="42"/>
      <c r="I12" s="45"/>
    </row>
    <row r="13" spans="1:11" x14ac:dyDescent="0.2">
      <c r="A13" s="41" t="s">
        <v>102</v>
      </c>
      <c r="B13" s="41" t="s">
        <v>101</v>
      </c>
      <c r="C13" s="41" t="s">
        <v>87</v>
      </c>
      <c r="D13" s="44">
        <v>376000</v>
      </c>
      <c r="E13" s="42">
        <v>4369.6840000000002</v>
      </c>
      <c r="F13" s="43">
        <v>2.2853874098628402</v>
      </c>
      <c r="G13" s="42"/>
      <c r="H13" s="42"/>
      <c r="I13" s="45"/>
    </row>
    <row r="14" spans="1:11" x14ac:dyDescent="0.2">
      <c r="A14" s="41" t="s">
        <v>107</v>
      </c>
      <c r="B14" s="41" t="s">
        <v>106</v>
      </c>
      <c r="C14" s="41" t="s">
        <v>108</v>
      </c>
      <c r="D14" s="44">
        <v>1410000</v>
      </c>
      <c r="E14" s="42">
        <v>4172.8950000000004</v>
      </c>
      <c r="F14" s="43">
        <v>2.18246484086254</v>
      </c>
      <c r="G14" s="42">
        <v>-1399.4639999999999</v>
      </c>
      <c r="H14" s="42">
        <v>-0.73193334029561197</v>
      </c>
      <c r="I14" s="45"/>
    </row>
    <row r="15" spans="1:11" x14ac:dyDescent="0.2">
      <c r="A15" s="41" t="s">
        <v>100</v>
      </c>
      <c r="B15" s="41" t="s">
        <v>99</v>
      </c>
      <c r="C15" s="41" t="s">
        <v>87</v>
      </c>
      <c r="D15" s="44">
        <v>486000</v>
      </c>
      <c r="E15" s="42">
        <v>4035.5010000000002</v>
      </c>
      <c r="F15" s="43">
        <v>2.1106064369617799</v>
      </c>
      <c r="G15" s="42"/>
      <c r="H15" s="42"/>
      <c r="I15" s="45"/>
    </row>
    <row r="16" spans="1:11" x14ac:dyDescent="0.2">
      <c r="A16" s="41" t="s">
        <v>110</v>
      </c>
      <c r="B16" s="41" t="s">
        <v>109</v>
      </c>
      <c r="C16" s="41" t="s">
        <v>111</v>
      </c>
      <c r="D16" s="44">
        <v>397000</v>
      </c>
      <c r="E16" s="42">
        <v>3664.31</v>
      </c>
      <c r="F16" s="43">
        <v>1.9164699186107099</v>
      </c>
      <c r="G16" s="42">
        <v>-1067.4503999999999</v>
      </c>
      <c r="H16" s="42">
        <v>-0.55828698478266503</v>
      </c>
      <c r="I16" s="45"/>
    </row>
    <row r="17" spans="1:9" x14ac:dyDescent="0.2">
      <c r="A17" s="41" t="s">
        <v>116</v>
      </c>
      <c r="B17" s="41" t="s">
        <v>115</v>
      </c>
      <c r="C17" s="41" t="s">
        <v>95</v>
      </c>
      <c r="D17" s="44">
        <v>256500</v>
      </c>
      <c r="E17" s="42">
        <v>3396.3164999999999</v>
      </c>
      <c r="F17" s="43">
        <v>1.7763067006697599</v>
      </c>
      <c r="G17" s="42"/>
      <c r="H17" s="42"/>
      <c r="I17" s="45"/>
    </row>
    <row r="18" spans="1:9" x14ac:dyDescent="0.2">
      <c r="A18" s="41" t="s">
        <v>113</v>
      </c>
      <c r="B18" s="41" t="s">
        <v>112</v>
      </c>
      <c r="C18" s="41" t="s">
        <v>114</v>
      </c>
      <c r="D18" s="44">
        <v>1810000</v>
      </c>
      <c r="E18" s="42">
        <v>3242.6149999999998</v>
      </c>
      <c r="F18" s="43">
        <v>1.6959193149967799</v>
      </c>
      <c r="G18" s="42"/>
      <c r="H18" s="42"/>
      <c r="I18" s="45"/>
    </row>
    <row r="19" spans="1:9" x14ac:dyDescent="0.2">
      <c r="A19" s="41" t="s">
        <v>144</v>
      </c>
      <c r="B19" s="41" t="s">
        <v>143</v>
      </c>
      <c r="C19" s="41" t="s">
        <v>108</v>
      </c>
      <c r="D19" s="44">
        <v>64800</v>
      </c>
      <c r="E19" s="42">
        <v>3223.0547999999999</v>
      </c>
      <c r="F19" s="43">
        <v>1.68568913935607</v>
      </c>
      <c r="G19" s="42">
        <v>-1733.1592499999999</v>
      </c>
      <c r="H19" s="42">
        <v>-0.90645921518291195</v>
      </c>
      <c r="I19" s="45"/>
    </row>
    <row r="20" spans="1:9" x14ac:dyDescent="0.2">
      <c r="A20" s="41" t="s">
        <v>121</v>
      </c>
      <c r="B20" s="41" t="s">
        <v>120</v>
      </c>
      <c r="C20" s="41" t="s">
        <v>122</v>
      </c>
      <c r="D20" s="44">
        <v>1540000</v>
      </c>
      <c r="E20" s="42">
        <v>3146.22</v>
      </c>
      <c r="F20" s="43">
        <v>1.6455037885253601</v>
      </c>
      <c r="G20" s="42">
        <v>-1043.8342875000001</v>
      </c>
      <c r="H20" s="42">
        <v>-0.54593552729113803</v>
      </c>
      <c r="I20" s="45"/>
    </row>
    <row r="21" spans="1:9" x14ac:dyDescent="0.2">
      <c r="A21" s="41" t="s">
        <v>118</v>
      </c>
      <c r="B21" s="41" t="s">
        <v>117</v>
      </c>
      <c r="C21" s="41" t="s">
        <v>119</v>
      </c>
      <c r="D21" s="44">
        <v>214000</v>
      </c>
      <c r="E21" s="42">
        <v>3123.9720000000002</v>
      </c>
      <c r="F21" s="43">
        <v>1.6338678672334299</v>
      </c>
      <c r="G21" s="42"/>
      <c r="H21" s="42"/>
      <c r="I21" s="45"/>
    </row>
    <row r="22" spans="1:9" x14ac:dyDescent="0.2">
      <c r="A22" s="41" t="s">
        <v>124</v>
      </c>
      <c r="B22" s="41" t="s">
        <v>123</v>
      </c>
      <c r="C22" s="41" t="s">
        <v>125</v>
      </c>
      <c r="D22" s="44">
        <v>837000</v>
      </c>
      <c r="E22" s="42">
        <v>3004.83</v>
      </c>
      <c r="F22" s="43">
        <v>1.57155543759644</v>
      </c>
      <c r="G22" s="42">
        <v>-532.21349999999995</v>
      </c>
      <c r="H22" s="42">
        <v>-0.27835285852684899</v>
      </c>
      <c r="I22" s="45"/>
    </row>
    <row r="23" spans="1:9" x14ac:dyDescent="0.2">
      <c r="A23" s="41" t="s">
        <v>127</v>
      </c>
      <c r="B23" s="41" t="s">
        <v>126</v>
      </c>
      <c r="C23" s="41" t="s">
        <v>128</v>
      </c>
      <c r="D23" s="44">
        <v>231556</v>
      </c>
      <c r="E23" s="42">
        <v>2885.419316</v>
      </c>
      <c r="F23" s="43">
        <v>1.50910248360327</v>
      </c>
      <c r="G23" s="42"/>
      <c r="H23" s="42"/>
      <c r="I23" s="45"/>
    </row>
    <row r="24" spans="1:9" x14ac:dyDescent="0.2">
      <c r="A24" s="41" t="s">
        <v>130</v>
      </c>
      <c r="B24" s="41" t="s">
        <v>129</v>
      </c>
      <c r="C24" s="41" t="s">
        <v>131</v>
      </c>
      <c r="D24" s="44">
        <v>209000</v>
      </c>
      <c r="E24" s="42">
        <v>2705.2959999999998</v>
      </c>
      <c r="F24" s="43">
        <v>1.4148962301054999</v>
      </c>
      <c r="G24" s="42"/>
      <c r="H24" s="42"/>
      <c r="I24" s="45"/>
    </row>
    <row r="25" spans="1:9" x14ac:dyDescent="0.2">
      <c r="A25" s="41" t="s">
        <v>133</v>
      </c>
      <c r="B25" s="41" t="s">
        <v>132</v>
      </c>
      <c r="C25" s="41" t="s">
        <v>87</v>
      </c>
      <c r="D25" s="44">
        <v>174100</v>
      </c>
      <c r="E25" s="42">
        <v>2545.0808499999998</v>
      </c>
      <c r="F25" s="43">
        <v>1.33110214186495</v>
      </c>
      <c r="G25" s="42"/>
      <c r="H25" s="42"/>
      <c r="I25" s="45"/>
    </row>
    <row r="26" spans="1:9" x14ac:dyDescent="0.2">
      <c r="A26" s="41" t="s">
        <v>135</v>
      </c>
      <c r="B26" s="41" t="s">
        <v>134</v>
      </c>
      <c r="C26" s="41" t="s">
        <v>136</v>
      </c>
      <c r="D26" s="44">
        <v>420000</v>
      </c>
      <c r="E26" s="42">
        <v>2501.31</v>
      </c>
      <c r="F26" s="43">
        <v>1.30820955981348</v>
      </c>
      <c r="G26" s="42"/>
      <c r="H26" s="42"/>
      <c r="I26" s="45"/>
    </row>
    <row r="27" spans="1:9" x14ac:dyDescent="0.2">
      <c r="A27" s="41" t="s">
        <v>141</v>
      </c>
      <c r="B27" s="41" t="s">
        <v>140</v>
      </c>
      <c r="C27" s="41" t="s">
        <v>142</v>
      </c>
      <c r="D27" s="44">
        <v>41800</v>
      </c>
      <c r="E27" s="42">
        <v>2440.7856000000002</v>
      </c>
      <c r="F27" s="43">
        <v>1.2765547074833199</v>
      </c>
      <c r="G27" s="42"/>
      <c r="H27" s="42"/>
      <c r="I27" s="45"/>
    </row>
    <row r="28" spans="1:9" x14ac:dyDescent="0.2">
      <c r="A28" s="41" t="s">
        <v>138</v>
      </c>
      <c r="B28" s="41" t="s">
        <v>137</v>
      </c>
      <c r="C28" s="41" t="s">
        <v>139</v>
      </c>
      <c r="D28" s="44">
        <v>587000</v>
      </c>
      <c r="E28" s="42">
        <v>2302.5075000000002</v>
      </c>
      <c r="F28" s="43">
        <v>1.20423391064772</v>
      </c>
      <c r="G28" s="42"/>
      <c r="H28" s="42"/>
      <c r="I28" s="45"/>
    </row>
    <row r="29" spans="1:9" x14ac:dyDescent="0.2">
      <c r="A29" s="41" t="s">
        <v>146</v>
      </c>
      <c r="B29" s="41" t="s">
        <v>145</v>
      </c>
      <c r="C29" s="41" t="s">
        <v>147</v>
      </c>
      <c r="D29" s="44">
        <v>196000</v>
      </c>
      <c r="E29" s="42">
        <v>2272.424</v>
      </c>
      <c r="F29" s="43">
        <v>1.18849994632796</v>
      </c>
      <c r="G29" s="42">
        <v>-760.14014999999995</v>
      </c>
      <c r="H29" s="42">
        <v>-0.39756072259258401</v>
      </c>
      <c r="I29" s="45"/>
    </row>
    <row r="30" spans="1:9" x14ac:dyDescent="0.2">
      <c r="A30" s="41" t="s">
        <v>157</v>
      </c>
      <c r="B30" s="41" t="s">
        <v>156</v>
      </c>
      <c r="C30" s="41" t="s">
        <v>155</v>
      </c>
      <c r="D30" s="44">
        <v>135500</v>
      </c>
      <c r="E30" s="42">
        <v>1966.7147500000001</v>
      </c>
      <c r="F30" s="43">
        <v>1.02861102277454</v>
      </c>
      <c r="G30" s="42"/>
      <c r="H30" s="42"/>
      <c r="I30" s="45"/>
    </row>
    <row r="31" spans="1:9" x14ac:dyDescent="0.2">
      <c r="A31" s="41" t="s">
        <v>149</v>
      </c>
      <c r="B31" s="41" t="s">
        <v>148</v>
      </c>
      <c r="C31" s="41" t="s">
        <v>150</v>
      </c>
      <c r="D31" s="44">
        <v>730000</v>
      </c>
      <c r="E31" s="42">
        <v>1929.7550000000001</v>
      </c>
      <c r="F31" s="43">
        <v>1.0092807125457699</v>
      </c>
      <c r="G31" s="42"/>
      <c r="H31" s="42"/>
      <c r="I31" s="45"/>
    </row>
    <row r="32" spans="1:9" x14ac:dyDescent="0.2">
      <c r="A32" s="41" t="s">
        <v>154</v>
      </c>
      <c r="B32" s="41" t="s">
        <v>153</v>
      </c>
      <c r="C32" s="41" t="s">
        <v>155</v>
      </c>
      <c r="D32" s="44">
        <v>373400</v>
      </c>
      <c r="E32" s="42">
        <v>1844.596</v>
      </c>
      <c r="F32" s="43">
        <v>0.96474172381420698</v>
      </c>
      <c r="G32" s="42"/>
      <c r="H32" s="42"/>
      <c r="I32" s="45"/>
    </row>
    <row r="33" spans="1:9" x14ac:dyDescent="0.2">
      <c r="A33" s="41" t="s">
        <v>161</v>
      </c>
      <c r="B33" s="41" t="s">
        <v>160</v>
      </c>
      <c r="C33" s="41" t="s">
        <v>162</v>
      </c>
      <c r="D33" s="44">
        <v>333000</v>
      </c>
      <c r="E33" s="42">
        <v>1831.0005000000001</v>
      </c>
      <c r="F33" s="43">
        <v>0.95763114452957399</v>
      </c>
      <c r="G33" s="42"/>
      <c r="H33" s="42"/>
      <c r="I33" s="45"/>
    </row>
    <row r="34" spans="1:9" x14ac:dyDescent="0.2">
      <c r="A34" s="41" t="s">
        <v>200</v>
      </c>
      <c r="B34" s="41" t="s">
        <v>199</v>
      </c>
      <c r="C34" s="41" t="s">
        <v>139</v>
      </c>
      <c r="D34" s="44">
        <v>47000</v>
      </c>
      <c r="E34" s="42">
        <v>1691.4594999999999</v>
      </c>
      <c r="F34" s="43">
        <v>0.88464983865947699</v>
      </c>
      <c r="G34" s="42"/>
      <c r="H34" s="42"/>
      <c r="I34" s="45"/>
    </row>
    <row r="35" spans="1:9" x14ac:dyDescent="0.2">
      <c r="A35" s="41" t="s">
        <v>159</v>
      </c>
      <c r="B35" s="41" t="s">
        <v>158</v>
      </c>
      <c r="C35" s="41" t="s">
        <v>95</v>
      </c>
      <c r="D35" s="44">
        <v>135000</v>
      </c>
      <c r="E35" s="42">
        <v>1658.4075</v>
      </c>
      <c r="F35" s="43">
        <v>0.86736331984695303</v>
      </c>
      <c r="G35" s="42"/>
      <c r="H35" s="42"/>
      <c r="I35" s="45"/>
    </row>
    <row r="36" spans="1:9" x14ac:dyDescent="0.2">
      <c r="A36" s="41" t="s">
        <v>152</v>
      </c>
      <c r="B36" s="41" t="s">
        <v>151</v>
      </c>
      <c r="C36" s="41" t="s">
        <v>111</v>
      </c>
      <c r="D36" s="44">
        <v>13000</v>
      </c>
      <c r="E36" s="42">
        <v>1611.9090000000001</v>
      </c>
      <c r="F36" s="43">
        <v>0.84304415020504997</v>
      </c>
      <c r="G36" s="42"/>
      <c r="H36" s="42"/>
      <c r="I36" s="45"/>
    </row>
    <row r="37" spans="1:9" x14ac:dyDescent="0.2">
      <c r="A37" s="41" t="s">
        <v>164</v>
      </c>
      <c r="B37" s="41" t="s">
        <v>163</v>
      </c>
      <c r="C37" s="41" t="s">
        <v>165</v>
      </c>
      <c r="D37" s="44">
        <v>129500</v>
      </c>
      <c r="E37" s="42">
        <v>1472.73875</v>
      </c>
      <c r="F37" s="43">
        <v>0.77025675020599604</v>
      </c>
      <c r="G37" s="42"/>
      <c r="H37" s="42"/>
      <c r="I37" s="45"/>
    </row>
    <row r="38" spans="1:9" x14ac:dyDescent="0.2">
      <c r="A38" s="41" t="s">
        <v>182</v>
      </c>
      <c r="B38" s="41" t="s">
        <v>181</v>
      </c>
      <c r="C38" s="41" t="s">
        <v>139</v>
      </c>
      <c r="D38" s="44">
        <v>100000</v>
      </c>
      <c r="E38" s="42">
        <v>1359.7</v>
      </c>
      <c r="F38" s="43">
        <v>0.71113637992827605</v>
      </c>
      <c r="G38" s="42"/>
      <c r="H38" s="42"/>
      <c r="I38" s="45"/>
    </row>
    <row r="39" spans="1:9" x14ac:dyDescent="0.2">
      <c r="A39" s="41" t="s">
        <v>167</v>
      </c>
      <c r="B39" s="41" t="s">
        <v>166</v>
      </c>
      <c r="C39" s="41" t="s">
        <v>168</v>
      </c>
      <c r="D39" s="44">
        <v>83784</v>
      </c>
      <c r="E39" s="42">
        <v>1338.4912919999999</v>
      </c>
      <c r="F39" s="43">
        <v>0.70004401850290499</v>
      </c>
      <c r="G39" s="42"/>
      <c r="H39" s="42"/>
      <c r="I39" s="45"/>
    </row>
    <row r="40" spans="1:9" x14ac:dyDescent="0.2">
      <c r="A40" s="41" t="s">
        <v>173</v>
      </c>
      <c r="B40" s="41" t="s">
        <v>172</v>
      </c>
      <c r="C40" s="41" t="s">
        <v>98</v>
      </c>
      <c r="D40" s="44">
        <v>130000</v>
      </c>
      <c r="E40" s="42">
        <v>1330.42</v>
      </c>
      <c r="F40" s="43">
        <v>0.69582265395614895</v>
      </c>
      <c r="G40" s="42"/>
      <c r="H40" s="42"/>
      <c r="I40" s="45"/>
    </row>
    <row r="41" spans="1:9" x14ac:dyDescent="0.2">
      <c r="A41" s="41" t="s">
        <v>187</v>
      </c>
      <c r="B41" s="41" t="s">
        <v>186</v>
      </c>
      <c r="C41" s="41" t="s">
        <v>188</v>
      </c>
      <c r="D41" s="44">
        <v>116000</v>
      </c>
      <c r="E41" s="42">
        <v>1246.826</v>
      </c>
      <c r="F41" s="43">
        <v>0.65210217550963601</v>
      </c>
      <c r="G41" s="42"/>
      <c r="H41" s="42"/>
      <c r="I41" s="45"/>
    </row>
    <row r="42" spans="1:9" x14ac:dyDescent="0.2">
      <c r="A42" s="41" t="s">
        <v>175</v>
      </c>
      <c r="B42" s="41" t="s">
        <v>174</v>
      </c>
      <c r="C42" s="41" t="s">
        <v>176</v>
      </c>
      <c r="D42" s="44">
        <v>737600</v>
      </c>
      <c r="E42" s="42">
        <v>1233.2672</v>
      </c>
      <c r="F42" s="43">
        <v>0.64501079068344502</v>
      </c>
      <c r="G42" s="42"/>
      <c r="H42" s="42"/>
      <c r="I42" s="45"/>
    </row>
    <row r="43" spans="1:9" x14ac:dyDescent="0.2">
      <c r="A43" s="41" t="s">
        <v>195</v>
      </c>
      <c r="B43" s="41" t="s">
        <v>194</v>
      </c>
      <c r="C43" s="41" t="s">
        <v>196</v>
      </c>
      <c r="D43" s="44">
        <v>41912</v>
      </c>
      <c r="E43" s="42">
        <v>1221.692888</v>
      </c>
      <c r="F43" s="43">
        <v>0.63895731246336696</v>
      </c>
      <c r="G43" s="42"/>
      <c r="H43" s="42"/>
      <c r="I43" s="45"/>
    </row>
    <row r="44" spans="1:9" x14ac:dyDescent="0.2">
      <c r="A44" s="41" t="s">
        <v>180</v>
      </c>
      <c r="B44" s="41" t="s">
        <v>179</v>
      </c>
      <c r="C44" s="41" t="s">
        <v>142</v>
      </c>
      <c r="D44" s="44">
        <v>64000</v>
      </c>
      <c r="E44" s="42">
        <v>1220.2560000000001</v>
      </c>
      <c r="F44" s="43">
        <v>0.63820580600555799</v>
      </c>
      <c r="G44" s="42"/>
      <c r="H44" s="42"/>
      <c r="I44" s="45"/>
    </row>
    <row r="45" spans="1:9" x14ac:dyDescent="0.2">
      <c r="A45" s="41" t="s">
        <v>190</v>
      </c>
      <c r="B45" s="41" t="s">
        <v>189</v>
      </c>
      <c r="C45" s="41" t="s">
        <v>191</v>
      </c>
      <c r="D45" s="44">
        <v>34000</v>
      </c>
      <c r="E45" s="42">
        <v>1216.1289999999999</v>
      </c>
      <c r="F45" s="43">
        <v>0.636047344697943</v>
      </c>
      <c r="G45" s="42"/>
      <c r="H45" s="42"/>
      <c r="I45" s="45"/>
    </row>
    <row r="46" spans="1:9" x14ac:dyDescent="0.2">
      <c r="A46" s="41" t="s">
        <v>184</v>
      </c>
      <c r="B46" s="41" t="s">
        <v>183</v>
      </c>
      <c r="C46" s="41" t="s">
        <v>185</v>
      </c>
      <c r="D46" s="44">
        <v>66000</v>
      </c>
      <c r="E46" s="42">
        <v>1171.962</v>
      </c>
      <c r="F46" s="43">
        <v>0.61294757232735297</v>
      </c>
      <c r="G46" s="42"/>
      <c r="H46" s="42"/>
      <c r="I46" s="45"/>
    </row>
    <row r="47" spans="1:9" x14ac:dyDescent="0.2">
      <c r="A47" s="41" t="s">
        <v>193</v>
      </c>
      <c r="B47" s="41" t="s">
        <v>192</v>
      </c>
      <c r="C47" s="41" t="s">
        <v>185</v>
      </c>
      <c r="D47" s="44">
        <v>11600</v>
      </c>
      <c r="E47" s="42">
        <v>1150.1980000000001</v>
      </c>
      <c r="F47" s="43">
        <v>0.60156478776255196</v>
      </c>
      <c r="G47" s="42"/>
      <c r="H47" s="42"/>
      <c r="I47" s="45"/>
    </row>
    <row r="48" spans="1:9" x14ac:dyDescent="0.2">
      <c r="A48" s="41" t="s">
        <v>170</v>
      </c>
      <c r="B48" s="41" t="s">
        <v>169</v>
      </c>
      <c r="C48" s="41" t="s">
        <v>171</v>
      </c>
      <c r="D48" s="44">
        <v>163000</v>
      </c>
      <c r="E48" s="42">
        <v>1128.123</v>
      </c>
      <c r="F48" s="43">
        <v>0.59001934716027504</v>
      </c>
      <c r="G48" s="42"/>
      <c r="H48" s="42"/>
      <c r="I48" s="45"/>
    </row>
    <row r="49" spans="1:9" x14ac:dyDescent="0.2">
      <c r="A49" s="41" t="s">
        <v>178</v>
      </c>
      <c r="B49" s="41" t="s">
        <v>177</v>
      </c>
      <c r="C49" s="41" t="s">
        <v>119</v>
      </c>
      <c r="D49" s="44">
        <v>113000</v>
      </c>
      <c r="E49" s="42">
        <v>1035.193</v>
      </c>
      <c r="F49" s="43">
        <v>0.54141604953084599</v>
      </c>
      <c r="G49" s="42"/>
      <c r="H49" s="42"/>
      <c r="I49" s="45"/>
    </row>
    <row r="50" spans="1:9" x14ac:dyDescent="0.2">
      <c r="A50" s="41" t="s">
        <v>198</v>
      </c>
      <c r="B50" s="41" t="s">
        <v>197</v>
      </c>
      <c r="C50" s="41" t="s">
        <v>155</v>
      </c>
      <c r="D50" s="44">
        <v>496000</v>
      </c>
      <c r="E50" s="42">
        <v>832.28800000000001</v>
      </c>
      <c r="F50" s="43">
        <v>0.435294752796753</v>
      </c>
      <c r="G50" s="42"/>
      <c r="H50" s="42"/>
      <c r="I50" s="45"/>
    </row>
    <row r="51" spans="1:9" x14ac:dyDescent="0.2">
      <c r="A51" s="41" t="s">
        <v>202</v>
      </c>
      <c r="B51" s="41" t="s">
        <v>201</v>
      </c>
      <c r="C51" s="41" t="s">
        <v>203</v>
      </c>
      <c r="D51" s="44">
        <v>195972</v>
      </c>
      <c r="E51" s="42">
        <v>784.86785999999995</v>
      </c>
      <c r="F51" s="43">
        <v>0.41049355643336899</v>
      </c>
      <c r="G51" s="42"/>
      <c r="H51" s="42"/>
      <c r="I51" s="45"/>
    </row>
    <row r="52" spans="1:9" x14ac:dyDescent="0.2">
      <c r="A52" s="41" t="s">
        <v>271</v>
      </c>
      <c r="B52" s="41" t="s">
        <v>270</v>
      </c>
      <c r="C52" s="41" t="s">
        <v>185</v>
      </c>
      <c r="D52" s="44">
        <v>100000</v>
      </c>
      <c r="E52" s="42">
        <v>784.3</v>
      </c>
      <c r="F52" s="43">
        <v>0.41019656010719002</v>
      </c>
      <c r="G52" s="42"/>
      <c r="H52" s="42"/>
      <c r="I52" s="45"/>
    </row>
    <row r="53" spans="1:9" x14ac:dyDescent="0.2">
      <c r="A53" s="41" t="s">
        <v>205</v>
      </c>
      <c r="B53" s="41" t="s">
        <v>204</v>
      </c>
      <c r="C53" s="41" t="s">
        <v>155</v>
      </c>
      <c r="D53" s="44">
        <v>429000</v>
      </c>
      <c r="E53" s="42">
        <v>584.94150000000002</v>
      </c>
      <c r="F53" s="43">
        <v>0.30593011751108001</v>
      </c>
      <c r="G53" s="42"/>
      <c r="H53" s="42"/>
      <c r="I53" s="45"/>
    </row>
    <row r="54" spans="1:9" x14ac:dyDescent="0.2">
      <c r="A54" s="40" t="s">
        <v>24</v>
      </c>
      <c r="B54" s="40"/>
      <c r="C54" s="40"/>
      <c r="D54" s="40"/>
      <c r="E54" s="46">
        <f>SUM(E7:E53)</f>
        <v>126965.93200600003</v>
      </c>
      <c r="F54" s="47">
        <f>SUM(F7:F53)</f>
        <v>66.404422490965914</v>
      </c>
      <c r="G54" s="46">
        <f>SUM(G7:G53)</f>
        <v>-7384.5744374999995</v>
      </c>
      <c r="H54" s="46">
        <f>SUM(H7:H53)</f>
        <v>-3.8622045545301389</v>
      </c>
      <c r="I54" s="40"/>
    </row>
    <row r="55" spans="1:9" x14ac:dyDescent="0.2">
      <c r="A55" s="41"/>
      <c r="B55" s="41"/>
      <c r="C55" s="41"/>
      <c r="D55" s="41"/>
      <c r="E55" s="42"/>
      <c r="F55" s="43"/>
      <c r="G55" s="42"/>
      <c r="H55" s="41"/>
      <c r="I55" s="41"/>
    </row>
    <row r="56" spans="1:9" x14ac:dyDescent="0.2">
      <c r="A56" s="40" t="s">
        <v>299</v>
      </c>
      <c r="B56" s="41"/>
      <c r="C56" s="41"/>
      <c r="D56" s="41"/>
      <c r="E56" s="42"/>
      <c r="F56" s="43"/>
      <c r="G56" s="42"/>
      <c r="H56" s="41"/>
      <c r="I56" s="41"/>
    </row>
    <row r="57" spans="1:9" x14ac:dyDescent="0.2">
      <c r="A57" s="41"/>
      <c r="B57" s="41" t="s">
        <v>1212</v>
      </c>
      <c r="C57" s="41"/>
      <c r="D57" s="41"/>
      <c r="E57" s="42"/>
      <c r="F57" s="43"/>
      <c r="G57" s="42">
        <v>-38307.431250000001</v>
      </c>
      <c r="H57" s="42">
        <v>-20.035160685060202</v>
      </c>
      <c r="I57" s="45"/>
    </row>
    <row r="58" spans="1:9" x14ac:dyDescent="0.2">
      <c r="A58" s="40" t="s">
        <v>24</v>
      </c>
      <c r="B58" s="40"/>
      <c r="C58" s="40"/>
      <c r="D58" s="40"/>
      <c r="E58" s="46"/>
      <c r="F58" s="47"/>
      <c r="G58" s="46">
        <f>SUM(G56:G57)</f>
        <v>-38307.431250000001</v>
      </c>
      <c r="H58" s="46">
        <f>SUM(H56:H57)</f>
        <v>-20.035160685060202</v>
      </c>
      <c r="I58" s="40"/>
    </row>
    <row r="59" spans="1:9" x14ac:dyDescent="0.2">
      <c r="A59" s="41"/>
      <c r="B59" s="41"/>
      <c r="C59" s="41"/>
      <c r="D59" s="41"/>
      <c r="E59" s="42"/>
      <c r="F59" s="43"/>
      <c r="G59" s="42"/>
      <c r="H59" s="41"/>
      <c r="I59" s="41"/>
    </row>
    <row r="60" spans="1:9" x14ac:dyDescent="0.2">
      <c r="A60" s="40" t="s">
        <v>50</v>
      </c>
      <c r="B60" s="41"/>
      <c r="C60" s="41"/>
      <c r="D60" s="41"/>
      <c r="E60" s="42"/>
      <c r="F60" s="43"/>
      <c r="G60" s="42"/>
      <c r="H60" s="41"/>
      <c r="I60" s="41"/>
    </row>
    <row r="61" spans="1:9" x14ac:dyDescent="0.2">
      <c r="A61" s="40" t="s">
        <v>51</v>
      </c>
      <c r="B61" s="41"/>
      <c r="C61" s="41"/>
      <c r="D61" s="41"/>
      <c r="E61" s="42"/>
      <c r="F61" s="43"/>
      <c r="G61" s="42"/>
      <c r="H61" s="41"/>
      <c r="I61" s="41"/>
    </row>
    <row r="62" spans="1:9" x14ac:dyDescent="0.2">
      <c r="A62" s="41" t="s">
        <v>61</v>
      </c>
      <c r="B62" s="41" t="s">
        <v>60</v>
      </c>
      <c r="C62" s="41" t="s">
        <v>62</v>
      </c>
      <c r="D62" s="44">
        <v>5000</v>
      </c>
      <c r="E62" s="42">
        <v>5094.9542466000003</v>
      </c>
      <c r="F62" s="43">
        <v>2.6647108324095901</v>
      </c>
      <c r="G62" s="45"/>
      <c r="H62" s="45"/>
      <c r="I62" s="45">
        <v>8.0897500000000004</v>
      </c>
    </row>
    <row r="63" spans="1:9" x14ac:dyDescent="0.2">
      <c r="A63" s="41" t="s">
        <v>273</v>
      </c>
      <c r="B63" s="41" t="s">
        <v>272</v>
      </c>
      <c r="C63" s="41" t="s">
        <v>54</v>
      </c>
      <c r="D63" s="44">
        <v>5000</v>
      </c>
      <c r="E63" s="42">
        <v>5011.5940411000001</v>
      </c>
      <c r="F63" s="43">
        <v>2.6211126307699999</v>
      </c>
      <c r="G63" s="45"/>
      <c r="H63" s="45"/>
      <c r="I63" s="45">
        <v>7.915</v>
      </c>
    </row>
    <row r="64" spans="1:9" x14ac:dyDescent="0.2">
      <c r="A64" s="41" t="s">
        <v>209</v>
      </c>
      <c r="B64" s="41" t="s">
        <v>208</v>
      </c>
      <c r="C64" s="41" t="s">
        <v>210</v>
      </c>
      <c r="D64" s="44">
        <v>250</v>
      </c>
      <c r="E64" s="42">
        <v>2614.1109289999999</v>
      </c>
      <c r="F64" s="43">
        <v>1.3672055473854501</v>
      </c>
      <c r="G64" s="45"/>
      <c r="H64" s="45"/>
      <c r="I64" s="45">
        <v>8.7875999999999994</v>
      </c>
    </row>
    <row r="65" spans="1:9" x14ac:dyDescent="0.2">
      <c r="A65" s="41" t="s">
        <v>81</v>
      </c>
      <c r="B65" s="41" t="s">
        <v>80</v>
      </c>
      <c r="C65" s="41" t="s">
        <v>62</v>
      </c>
      <c r="D65" s="44">
        <v>2500</v>
      </c>
      <c r="E65" s="42">
        <v>2501.3796917999998</v>
      </c>
      <c r="F65" s="43">
        <v>1.3082460093055499</v>
      </c>
      <c r="G65" s="45"/>
      <c r="H65" s="45"/>
      <c r="I65" s="45">
        <v>7.6600999999999999</v>
      </c>
    </row>
    <row r="66" spans="1:9" x14ac:dyDescent="0.2">
      <c r="A66" s="41" t="s">
        <v>212</v>
      </c>
      <c r="B66" s="41" t="s">
        <v>211</v>
      </c>
      <c r="C66" s="41" t="s">
        <v>54</v>
      </c>
      <c r="D66" s="44">
        <v>200</v>
      </c>
      <c r="E66" s="42">
        <v>2009.6638081999999</v>
      </c>
      <c r="F66" s="43">
        <v>1.0510737996883299</v>
      </c>
      <c r="G66" s="45"/>
      <c r="H66" s="45"/>
      <c r="I66" s="45">
        <v>7.97</v>
      </c>
    </row>
    <row r="67" spans="1:9" x14ac:dyDescent="0.2">
      <c r="A67" s="41" t="s">
        <v>65</v>
      </c>
      <c r="B67" s="41" t="s">
        <v>64</v>
      </c>
      <c r="C67" s="41" t="s">
        <v>63</v>
      </c>
      <c r="D67" s="44">
        <v>1500</v>
      </c>
      <c r="E67" s="42">
        <v>1502.7072945</v>
      </c>
      <c r="F67" s="43">
        <v>0.78593059167650403</v>
      </c>
      <c r="G67" s="45"/>
      <c r="H67" s="45"/>
      <c r="I67" s="45">
        <v>7.6</v>
      </c>
    </row>
    <row r="68" spans="1:9" x14ac:dyDescent="0.2">
      <c r="A68" s="40" t="s">
        <v>24</v>
      </c>
      <c r="B68" s="40"/>
      <c r="C68" s="40"/>
      <c r="D68" s="40"/>
      <c r="E68" s="46">
        <f>SUM(E61:E67)</f>
        <v>18734.410011199998</v>
      </c>
      <c r="F68" s="47">
        <f>SUM(F61:F67)</f>
        <v>9.7982794112354235</v>
      </c>
      <c r="G68" s="46"/>
      <c r="H68" s="40"/>
      <c r="I68" s="40"/>
    </row>
    <row r="69" spans="1:9" x14ac:dyDescent="0.2">
      <c r="A69" s="41"/>
      <c r="B69" s="41"/>
      <c r="C69" s="41"/>
      <c r="D69" s="41"/>
      <c r="E69" s="42"/>
      <c r="F69" s="43"/>
      <c r="G69" s="42"/>
      <c r="H69" s="41"/>
      <c r="I69" s="41"/>
    </row>
    <row r="70" spans="1:9" x14ac:dyDescent="0.2">
      <c r="A70" s="40" t="s">
        <v>44</v>
      </c>
      <c r="B70" s="41"/>
      <c r="C70" s="41"/>
      <c r="D70" s="41"/>
      <c r="E70" s="42"/>
      <c r="F70" s="43"/>
      <c r="G70" s="42"/>
      <c r="H70" s="41"/>
      <c r="I70" s="41"/>
    </row>
    <row r="71" spans="1:9" x14ac:dyDescent="0.2">
      <c r="A71" s="41" t="s">
        <v>301</v>
      </c>
      <c r="B71" s="41" t="s">
        <v>300</v>
      </c>
      <c r="C71" s="41" t="s">
        <v>47</v>
      </c>
      <c r="D71" s="44">
        <v>20000000</v>
      </c>
      <c r="E71" s="42">
        <v>20568.0666667</v>
      </c>
      <c r="F71" s="43">
        <v>10.757299751033701</v>
      </c>
      <c r="G71" s="45"/>
      <c r="H71" s="45"/>
      <c r="I71" s="45">
        <v>6.8887999999999998</v>
      </c>
    </row>
    <row r="72" spans="1:9" x14ac:dyDescent="0.2">
      <c r="A72" s="41" t="s">
        <v>220</v>
      </c>
      <c r="B72" s="41" t="s">
        <v>219</v>
      </c>
      <c r="C72" s="41" t="s">
        <v>47</v>
      </c>
      <c r="D72" s="44">
        <v>2000000</v>
      </c>
      <c r="E72" s="42">
        <v>2020.2553333000001</v>
      </c>
      <c r="F72" s="43">
        <v>1.0566132707610201</v>
      </c>
      <c r="G72" s="45"/>
      <c r="H72" s="45"/>
      <c r="I72" s="45">
        <v>7.1768221953125</v>
      </c>
    </row>
    <row r="73" spans="1:9" x14ac:dyDescent="0.2">
      <c r="A73" s="41" t="s">
        <v>294</v>
      </c>
      <c r="B73" s="41" t="s">
        <v>293</v>
      </c>
      <c r="C73" s="41" t="s">
        <v>47</v>
      </c>
      <c r="D73" s="44">
        <v>480000</v>
      </c>
      <c r="E73" s="42">
        <v>500.0616</v>
      </c>
      <c r="F73" s="43">
        <v>0.26153710080542902</v>
      </c>
      <c r="G73" s="45"/>
      <c r="H73" s="45"/>
      <c r="I73" s="45">
        <v>7.1770757216125096</v>
      </c>
    </row>
    <row r="74" spans="1:9" x14ac:dyDescent="0.2">
      <c r="A74" s="40" t="s">
        <v>24</v>
      </c>
      <c r="B74" s="40"/>
      <c r="C74" s="40"/>
      <c r="D74" s="40"/>
      <c r="E74" s="46">
        <f>SUM(E71:E73)</f>
        <v>23088.383600000001</v>
      </c>
      <c r="F74" s="47">
        <f>SUM(F71:F73)</f>
        <v>12.075450122600149</v>
      </c>
      <c r="G74" s="46"/>
      <c r="H74" s="40"/>
      <c r="I74" s="40"/>
    </row>
    <row r="75" spans="1:9" x14ac:dyDescent="0.2">
      <c r="A75" s="41"/>
      <c r="B75" s="41"/>
      <c r="C75" s="41"/>
      <c r="D75" s="41"/>
      <c r="E75" s="42"/>
      <c r="F75" s="43"/>
      <c r="G75" s="42"/>
      <c r="H75" s="41"/>
      <c r="I75" s="41"/>
    </row>
    <row r="76" spans="1:9" x14ac:dyDescent="0.2">
      <c r="A76" s="40" t="s">
        <v>27</v>
      </c>
      <c r="B76" s="40"/>
      <c r="C76" s="40"/>
      <c r="D76" s="40"/>
      <c r="E76" s="46">
        <f>E54+E58+E68+E74</f>
        <v>168788.72561720002</v>
      </c>
      <c r="F76" s="47">
        <f>F54+F58+F68+F74</f>
        <v>88.278152024801486</v>
      </c>
      <c r="G76" s="46"/>
      <c r="H76" s="40"/>
      <c r="I76" s="40"/>
    </row>
    <row r="77" spans="1:9" x14ac:dyDescent="0.2">
      <c r="A77" s="40"/>
      <c r="B77" s="40"/>
      <c r="C77" s="40"/>
      <c r="D77" s="40"/>
      <c r="E77" s="46"/>
      <c r="F77" s="47"/>
      <c r="G77" s="46"/>
      <c r="H77" s="40"/>
      <c r="I77" s="40"/>
    </row>
    <row r="78" spans="1:9" x14ac:dyDescent="0.2">
      <c r="A78" s="40" t="s">
        <v>276</v>
      </c>
      <c r="B78" s="40"/>
      <c r="C78" s="40"/>
      <c r="D78" s="40"/>
      <c r="E78" s="66">
        <v>7975.7477325</v>
      </c>
      <c r="F78" s="66">
        <f>E78/E82*100</f>
        <v>4.1713939616909625</v>
      </c>
      <c r="G78" s="46"/>
      <c r="H78" s="40"/>
      <c r="I78" s="40"/>
    </row>
    <row r="79" spans="1:9" x14ac:dyDescent="0.2">
      <c r="A79" s="40"/>
      <c r="B79" s="40"/>
      <c r="C79" s="40"/>
      <c r="D79" s="40"/>
      <c r="E79" s="46"/>
      <c r="F79" s="47"/>
      <c r="G79" s="46"/>
      <c r="H79" s="40"/>
      <c r="I79" s="40"/>
    </row>
    <row r="80" spans="1:9" x14ac:dyDescent="0.2">
      <c r="A80" s="40" t="s">
        <v>29</v>
      </c>
      <c r="B80" s="40"/>
      <c r="C80" s="40"/>
      <c r="D80" s="40"/>
      <c r="E80" s="46">
        <f>E82-(E54+E58+E68+E74+E78)</f>
        <v>14436.544960899977</v>
      </c>
      <c r="F80" s="47">
        <f>F82-(F54+F58+F68+F74+F78)</f>
        <v>7.5504540135075473</v>
      </c>
      <c r="G80" s="46"/>
      <c r="H80" s="40"/>
      <c r="I80" s="40"/>
    </row>
    <row r="81" spans="1:9" x14ac:dyDescent="0.2">
      <c r="A81" s="41"/>
      <c r="B81" s="41"/>
      <c r="C81" s="41"/>
      <c r="D81" s="41"/>
      <c r="E81" s="42"/>
      <c r="F81" s="43"/>
      <c r="G81" s="42"/>
      <c r="H81" s="41"/>
      <c r="I81" s="41"/>
    </row>
    <row r="82" spans="1:9" x14ac:dyDescent="0.2">
      <c r="A82" s="48" t="s">
        <v>28</v>
      </c>
      <c r="B82" s="48"/>
      <c r="C82" s="48"/>
      <c r="D82" s="48"/>
      <c r="E82" s="49">
        <v>191201.01831059999</v>
      </c>
      <c r="F82" s="50">
        <v>100</v>
      </c>
      <c r="G82" s="49"/>
      <c r="H82" s="48"/>
      <c r="I82" s="48"/>
    </row>
    <row r="84" spans="1:9" x14ac:dyDescent="0.2">
      <c r="A84" s="14" t="s">
        <v>31</v>
      </c>
    </row>
    <row r="86" spans="1:9" x14ac:dyDescent="0.2">
      <c r="A86" s="14" t="s">
        <v>32</v>
      </c>
    </row>
    <row r="87" spans="1:9" x14ac:dyDescent="0.2">
      <c r="A87" s="14" t="s">
        <v>33</v>
      </c>
    </row>
    <row r="88" spans="1:9" x14ac:dyDescent="0.2">
      <c r="A88" s="14" t="s">
        <v>34</v>
      </c>
      <c r="B88" s="14"/>
      <c r="C88" s="30" t="s">
        <v>36</v>
      </c>
      <c r="D88" s="14" t="s">
        <v>35</v>
      </c>
    </row>
    <row r="89" spans="1:9" x14ac:dyDescent="0.2">
      <c r="A89" s="7" t="s">
        <v>58</v>
      </c>
      <c r="C89" s="31">
        <v>11.6325</v>
      </c>
      <c r="D89" s="31">
        <v>13.080299999999999</v>
      </c>
    </row>
    <row r="90" spans="1:9" x14ac:dyDescent="0.2">
      <c r="A90" s="7" t="s">
        <v>82</v>
      </c>
      <c r="C90" s="31">
        <v>11.6325</v>
      </c>
      <c r="D90" s="31">
        <v>13.080299999999999</v>
      </c>
    </row>
    <row r="91" spans="1:9" x14ac:dyDescent="0.2">
      <c r="A91" s="7" t="s">
        <v>59</v>
      </c>
      <c r="C91" s="31">
        <v>11.903700000000001</v>
      </c>
      <c r="D91" s="31">
        <v>13.488200000000001</v>
      </c>
    </row>
    <row r="92" spans="1:9" x14ac:dyDescent="0.2">
      <c r="A92" s="7" t="s">
        <v>83</v>
      </c>
      <c r="C92" s="31">
        <v>11.903700000000001</v>
      </c>
      <c r="D92" s="31">
        <v>13.488200000000001</v>
      </c>
    </row>
    <row r="94" spans="1:9" x14ac:dyDescent="0.2">
      <c r="A94" s="7" t="s">
        <v>41</v>
      </c>
    </row>
    <row r="96" spans="1:9" x14ac:dyDescent="0.2">
      <c r="A96" s="14" t="s">
        <v>37</v>
      </c>
      <c r="D96" s="30" t="s">
        <v>43</v>
      </c>
    </row>
    <row r="98" spans="1:9" x14ac:dyDescent="0.2">
      <c r="A98" s="14" t="s">
        <v>277</v>
      </c>
      <c r="D98" s="34" t="s">
        <v>302</v>
      </c>
    </row>
    <row r="100" spans="1:9" x14ac:dyDescent="0.2">
      <c r="A100" s="14" t="s">
        <v>279</v>
      </c>
      <c r="D100" s="34">
        <f>ABS(+H54+H58)</f>
        <v>23.897365239590339</v>
      </c>
    </row>
    <row r="102" spans="1:9" x14ac:dyDescent="0.2">
      <c r="A102" s="14" t="s">
        <v>280</v>
      </c>
      <c r="D102" s="51">
        <v>1.6338999999999999</v>
      </c>
    </row>
    <row r="104" spans="1:9" x14ac:dyDescent="0.2">
      <c r="A104" s="14" t="s">
        <v>281</v>
      </c>
      <c r="D104" s="34">
        <v>0.97503516817895697</v>
      </c>
      <c r="E104" s="10" t="s">
        <v>42</v>
      </c>
    </row>
    <row r="106" spans="1:9" x14ac:dyDescent="0.2">
      <c r="A106" s="14" t="s">
        <v>282</v>
      </c>
      <c r="D106" s="30" t="s">
        <v>43</v>
      </c>
    </row>
    <row r="108" spans="1:9" x14ac:dyDescent="0.2">
      <c r="A108" s="14" t="s">
        <v>826</v>
      </c>
      <c r="G108" s="11"/>
      <c r="H108" s="11"/>
      <c r="I108" s="11"/>
    </row>
    <row r="109" spans="1:9" x14ac:dyDescent="0.2">
      <c r="G109" s="11"/>
      <c r="H109" s="11"/>
      <c r="I109" s="11"/>
    </row>
    <row r="110" spans="1:9" x14ac:dyDescent="0.2">
      <c r="A110" s="69" t="s">
        <v>822</v>
      </c>
      <c r="G110" s="11"/>
      <c r="H110" s="11"/>
      <c r="I110" s="11"/>
    </row>
    <row r="111" spans="1:9" x14ac:dyDescent="0.2">
      <c r="G111" s="11"/>
      <c r="H111" s="11"/>
      <c r="I111" s="11"/>
    </row>
    <row r="112" spans="1:9" x14ac:dyDescent="0.2">
      <c r="G112" s="11"/>
      <c r="H112" s="11"/>
      <c r="I112" s="11"/>
    </row>
    <row r="113" spans="1:9" x14ac:dyDescent="0.2">
      <c r="G113" s="11"/>
      <c r="H113" s="11"/>
      <c r="I113" s="11"/>
    </row>
    <row r="114" spans="1:9" x14ac:dyDescent="0.2">
      <c r="G114" s="11"/>
      <c r="H114" s="11"/>
      <c r="I114" s="11"/>
    </row>
    <row r="115" spans="1:9" x14ac:dyDescent="0.2">
      <c r="G115" s="11"/>
      <c r="H115" s="11"/>
      <c r="I115" s="11"/>
    </row>
    <row r="116" spans="1:9" x14ac:dyDescent="0.2">
      <c r="G116" s="11"/>
      <c r="H116" s="11"/>
      <c r="I116" s="11"/>
    </row>
    <row r="117" spans="1:9" x14ac:dyDescent="0.2">
      <c r="G117" s="11"/>
      <c r="H117" s="11"/>
      <c r="I117" s="11"/>
    </row>
    <row r="118" spans="1:9" x14ac:dyDescent="0.2">
      <c r="G118" s="11"/>
      <c r="H118" s="11"/>
      <c r="I118" s="11"/>
    </row>
    <row r="119" spans="1:9" x14ac:dyDescent="0.2">
      <c r="G119" s="11"/>
      <c r="H119" s="11"/>
      <c r="I119" s="11"/>
    </row>
    <row r="120" spans="1:9" x14ac:dyDescent="0.2">
      <c r="G120" s="11"/>
      <c r="H120" s="11"/>
      <c r="I120" s="11"/>
    </row>
    <row r="121" spans="1:9" x14ac:dyDescent="0.2">
      <c r="G121" s="11"/>
      <c r="H121" s="11"/>
      <c r="I121" s="11"/>
    </row>
    <row r="122" spans="1:9" x14ac:dyDescent="0.2">
      <c r="G122" s="11"/>
      <c r="H122" s="11"/>
      <c r="I122" s="11"/>
    </row>
    <row r="123" spans="1:9" x14ac:dyDescent="0.2">
      <c r="G123" s="11"/>
      <c r="H123" s="11"/>
      <c r="I123" s="11"/>
    </row>
    <row r="124" spans="1:9" x14ac:dyDescent="0.2">
      <c r="G124" s="11"/>
      <c r="H124" s="11"/>
      <c r="I124" s="11"/>
    </row>
    <row r="125" spans="1:9" x14ac:dyDescent="0.2">
      <c r="G125" s="11"/>
      <c r="H125" s="11"/>
      <c r="I125" s="11"/>
    </row>
    <row r="126" spans="1:9" x14ac:dyDescent="0.2">
      <c r="A126" s="69" t="s">
        <v>827</v>
      </c>
      <c r="G126" s="11"/>
      <c r="H126" s="11"/>
      <c r="I126" s="11"/>
    </row>
    <row r="127" spans="1:9" x14ac:dyDescent="0.2">
      <c r="G127" s="11"/>
      <c r="H127" s="11"/>
      <c r="I127" s="11"/>
    </row>
    <row r="128" spans="1:9" x14ac:dyDescent="0.2">
      <c r="A128" s="69" t="s">
        <v>823</v>
      </c>
      <c r="G128" s="11"/>
      <c r="H128" s="11"/>
      <c r="I128" s="11"/>
    </row>
    <row r="129" spans="7:9" x14ac:dyDescent="0.2">
      <c r="G129" s="11"/>
      <c r="H129" s="11"/>
      <c r="I129" s="11"/>
    </row>
    <row r="130" spans="7:9" x14ac:dyDescent="0.2">
      <c r="G130" s="11"/>
      <c r="H130" s="11"/>
      <c r="I130" s="11"/>
    </row>
    <row r="131" spans="7:9" x14ac:dyDescent="0.2">
      <c r="G131" s="11"/>
      <c r="H131" s="11"/>
      <c r="I131" s="11"/>
    </row>
    <row r="132" spans="7:9" x14ac:dyDescent="0.2">
      <c r="G132" s="11"/>
      <c r="H132" s="11"/>
      <c r="I132" s="11"/>
    </row>
    <row r="133" spans="7:9" x14ac:dyDescent="0.2">
      <c r="G133" s="11"/>
      <c r="H133" s="11"/>
      <c r="I133" s="11"/>
    </row>
    <row r="134" spans="7:9" x14ac:dyDescent="0.2">
      <c r="G134" s="11"/>
      <c r="H134" s="11"/>
      <c r="I134" s="11"/>
    </row>
    <row r="135" spans="7:9" x14ac:dyDescent="0.2">
      <c r="G135" s="11"/>
      <c r="H135" s="11"/>
      <c r="I135" s="11"/>
    </row>
    <row r="136" spans="7:9" x14ac:dyDescent="0.2">
      <c r="G136" s="11"/>
      <c r="H136" s="11"/>
      <c r="I136" s="11"/>
    </row>
    <row r="137" spans="7:9" x14ac:dyDescent="0.2">
      <c r="G137" s="11"/>
      <c r="H137" s="11"/>
      <c r="I137" s="11"/>
    </row>
    <row r="138" spans="7:9" x14ac:dyDescent="0.2">
      <c r="G138" s="11"/>
      <c r="H138" s="11"/>
      <c r="I138" s="11"/>
    </row>
    <row r="139" spans="7:9" x14ac:dyDescent="0.2">
      <c r="G139" s="11"/>
      <c r="H139" s="11"/>
      <c r="I139" s="11"/>
    </row>
    <row r="140" spans="7:9" x14ac:dyDescent="0.2">
      <c r="G140" s="11"/>
      <c r="H140" s="11"/>
      <c r="I140" s="11"/>
    </row>
    <row r="141" spans="7:9" x14ac:dyDescent="0.2">
      <c r="G141" s="11"/>
      <c r="H141" s="11"/>
      <c r="I141" s="11"/>
    </row>
  </sheetData>
  <mergeCells count="1">
    <mergeCell ref="A1:G1"/>
  </mergeCells>
  <conditionalFormatting sqref="F2:F3 F5:F107 F244:F65536">
    <cfRule type="cellIs" dxfId="62" priority="2" stopIfTrue="1" operator="between">
      <formula>0.009</formula>
      <formula>-0.009</formula>
    </cfRule>
  </conditionalFormatting>
  <conditionalFormatting sqref="F108:I141">
    <cfRule type="cellIs" dxfId="6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19"/>
  <sheetViews>
    <sheetView workbookViewId="0">
      <selection sqref="A1:F1"/>
    </sheetView>
  </sheetViews>
  <sheetFormatPr defaultColWidth="9.28515625" defaultRowHeight="11.25" x14ac:dyDescent="0.2"/>
  <cols>
    <col min="1" max="1" width="40.5703125" style="7" bestFit="1" customWidth="1"/>
    <col min="2" max="2" width="32.28515625" style="7" bestFit="1" customWidth="1"/>
    <col min="3" max="3" width="24.7109375" style="7" bestFit="1" customWidth="1"/>
    <col min="4" max="4" width="15.5703125" style="7" bestFit="1" customWidth="1"/>
    <col min="5" max="5" width="29.28515625" style="10" customWidth="1"/>
    <col min="6" max="6" width="13.5703125" style="11" bestFit="1" customWidth="1"/>
    <col min="7" max="7" width="32.28515625" style="7" customWidth="1"/>
    <col min="8" max="8" width="25" style="7" customWidth="1"/>
    <col min="9" max="16384" width="9.28515625" style="7"/>
  </cols>
  <sheetData>
    <row r="1" spans="1:8" s="1" customFormat="1" ht="15" x14ac:dyDescent="0.2">
      <c r="A1" s="92" t="s">
        <v>11</v>
      </c>
      <c r="B1" s="93"/>
      <c r="C1" s="93"/>
      <c r="D1" s="93"/>
      <c r="E1" s="93"/>
      <c r="F1" s="93"/>
    </row>
    <row r="2" spans="1:8" s="1" customFormat="1" ht="12" x14ac:dyDescent="0.2">
      <c r="E2" s="5"/>
      <c r="F2" s="9"/>
    </row>
    <row r="3" spans="1:8" s="1" customFormat="1" ht="12" x14ac:dyDescent="0.2">
      <c r="A3" s="8" t="s">
        <v>7</v>
      </c>
      <c r="B3" s="2"/>
      <c r="C3" s="3"/>
      <c r="D3" s="3"/>
      <c r="E3" s="4"/>
      <c r="F3" s="9"/>
    </row>
    <row r="4" spans="1:8" s="1" customFormat="1" ht="17.649999999999999" customHeight="1" x14ac:dyDescent="0.2">
      <c r="A4" s="6" t="s">
        <v>2</v>
      </c>
      <c r="B4" s="6" t="s">
        <v>0</v>
      </c>
      <c r="C4" s="13" t="s">
        <v>349</v>
      </c>
      <c r="D4" s="13" t="s">
        <v>1</v>
      </c>
      <c r="E4" s="61" t="s">
        <v>6</v>
      </c>
      <c r="F4" s="12" t="s">
        <v>3</v>
      </c>
      <c r="G4" s="62"/>
      <c r="H4" s="65"/>
    </row>
    <row r="5" spans="1:8" x14ac:dyDescent="0.2">
      <c r="A5" s="16" t="s">
        <v>84</v>
      </c>
      <c r="B5" s="17"/>
      <c r="C5" s="17"/>
      <c r="D5" s="17"/>
      <c r="E5" s="18"/>
      <c r="F5" s="19"/>
    </row>
    <row r="6" spans="1:8" x14ac:dyDescent="0.2">
      <c r="A6" s="20" t="s">
        <v>51</v>
      </c>
      <c r="B6" s="21"/>
      <c r="C6" s="21"/>
      <c r="D6" s="21"/>
      <c r="E6" s="22"/>
      <c r="F6" s="23"/>
    </row>
    <row r="7" spans="1:8" x14ac:dyDescent="0.2">
      <c r="A7" s="21" t="s">
        <v>86</v>
      </c>
      <c r="B7" s="21" t="s">
        <v>85</v>
      </c>
      <c r="C7" s="21" t="s">
        <v>87</v>
      </c>
      <c r="D7" s="24">
        <v>905000</v>
      </c>
      <c r="E7" s="22">
        <v>13860.5275</v>
      </c>
      <c r="F7" s="23">
        <v>7.0072423725281903</v>
      </c>
    </row>
    <row r="8" spans="1:8" x14ac:dyDescent="0.2">
      <c r="A8" s="21" t="s">
        <v>104</v>
      </c>
      <c r="B8" s="21" t="s">
        <v>103</v>
      </c>
      <c r="C8" s="21" t="s">
        <v>105</v>
      </c>
      <c r="D8" s="24">
        <v>375000</v>
      </c>
      <c r="E8" s="22">
        <v>10728</v>
      </c>
      <c r="F8" s="23">
        <v>5.4235811856714999</v>
      </c>
    </row>
    <row r="9" spans="1:8" x14ac:dyDescent="0.2">
      <c r="A9" s="21" t="s">
        <v>89</v>
      </c>
      <c r="B9" s="21" t="s">
        <v>88</v>
      </c>
      <c r="C9" s="21" t="s">
        <v>87</v>
      </c>
      <c r="D9" s="24">
        <v>800000</v>
      </c>
      <c r="E9" s="22">
        <v>8968.4</v>
      </c>
      <c r="F9" s="23">
        <v>4.5340087160306002</v>
      </c>
    </row>
    <row r="10" spans="1:8" x14ac:dyDescent="0.2">
      <c r="A10" s="21" t="s">
        <v>100</v>
      </c>
      <c r="B10" s="21" t="s">
        <v>99</v>
      </c>
      <c r="C10" s="21" t="s">
        <v>87</v>
      </c>
      <c r="D10" s="24">
        <v>950000</v>
      </c>
      <c r="E10" s="22">
        <v>7888.3249999999998</v>
      </c>
      <c r="F10" s="23">
        <v>3.9879726935553799</v>
      </c>
    </row>
    <row r="11" spans="1:8" x14ac:dyDescent="0.2">
      <c r="A11" s="21" t="s">
        <v>127</v>
      </c>
      <c r="B11" s="21" t="s">
        <v>126</v>
      </c>
      <c r="C11" s="21" t="s">
        <v>128</v>
      </c>
      <c r="D11" s="24">
        <v>600000</v>
      </c>
      <c r="E11" s="22">
        <v>7476.6</v>
      </c>
      <c r="F11" s="23">
        <v>3.7798235545107701</v>
      </c>
    </row>
    <row r="12" spans="1:8" x14ac:dyDescent="0.2">
      <c r="A12" s="21" t="s">
        <v>227</v>
      </c>
      <c r="B12" s="21" t="s">
        <v>226</v>
      </c>
      <c r="C12" s="21" t="s">
        <v>228</v>
      </c>
      <c r="D12" s="24">
        <v>1450000</v>
      </c>
      <c r="E12" s="22">
        <v>6183.5249999999996</v>
      </c>
      <c r="F12" s="23">
        <v>3.1261045722529199</v>
      </c>
    </row>
    <row r="13" spans="1:8" x14ac:dyDescent="0.2">
      <c r="A13" s="21" t="s">
        <v>149</v>
      </c>
      <c r="B13" s="21" t="s">
        <v>148</v>
      </c>
      <c r="C13" s="21" t="s">
        <v>150</v>
      </c>
      <c r="D13" s="24">
        <v>2325000</v>
      </c>
      <c r="E13" s="22">
        <v>6146.1374999999998</v>
      </c>
      <c r="F13" s="23">
        <v>3.10720317948826</v>
      </c>
    </row>
    <row r="14" spans="1:8" x14ac:dyDescent="0.2">
      <c r="A14" s="21" t="s">
        <v>124</v>
      </c>
      <c r="B14" s="21" t="s">
        <v>123</v>
      </c>
      <c r="C14" s="21" t="s">
        <v>125</v>
      </c>
      <c r="D14" s="24">
        <v>1500000</v>
      </c>
      <c r="E14" s="22">
        <v>5385</v>
      </c>
      <c r="F14" s="23">
        <v>2.7224072226734699</v>
      </c>
    </row>
    <row r="15" spans="1:8" x14ac:dyDescent="0.2">
      <c r="A15" s="21" t="s">
        <v>116</v>
      </c>
      <c r="B15" s="21" t="s">
        <v>115</v>
      </c>
      <c r="C15" s="21" t="s">
        <v>95</v>
      </c>
      <c r="D15" s="24">
        <v>400000</v>
      </c>
      <c r="E15" s="22">
        <v>5296.4</v>
      </c>
      <c r="F15" s="23">
        <v>2.67761515583432</v>
      </c>
    </row>
    <row r="16" spans="1:8" x14ac:dyDescent="0.2">
      <c r="A16" s="21" t="s">
        <v>102</v>
      </c>
      <c r="B16" s="21" t="s">
        <v>101</v>
      </c>
      <c r="C16" s="21" t="s">
        <v>87</v>
      </c>
      <c r="D16" s="24">
        <v>450000</v>
      </c>
      <c r="E16" s="22">
        <v>5229.6750000000002</v>
      </c>
      <c r="F16" s="23">
        <v>2.6438820784094501</v>
      </c>
    </row>
    <row r="17" spans="1:6" x14ac:dyDescent="0.2">
      <c r="A17" s="21" t="s">
        <v>304</v>
      </c>
      <c r="B17" s="21" t="s">
        <v>303</v>
      </c>
      <c r="C17" s="21" t="s">
        <v>119</v>
      </c>
      <c r="D17" s="24">
        <v>350000</v>
      </c>
      <c r="E17" s="22">
        <v>5065.2</v>
      </c>
      <c r="F17" s="23">
        <v>2.5607311168589901</v>
      </c>
    </row>
    <row r="18" spans="1:6" x14ac:dyDescent="0.2">
      <c r="A18" s="21" t="s">
        <v>306</v>
      </c>
      <c r="B18" s="21" t="s">
        <v>305</v>
      </c>
      <c r="C18" s="21" t="s">
        <v>307</v>
      </c>
      <c r="D18" s="24">
        <v>1025000</v>
      </c>
      <c r="E18" s="22">
        <v>5034.8</v>
      </c>
      <c r="F18" s="23">
        <v>2.5453622812843801</v>
      </c>
    </row>
    <row r="19" spans="1:6" x14ac:dyDescent="0.2">
      <c r="A19" s="21" t="s">
        <v>225</v>
      </c>
      <c r="B19" s="21" t="s">
        <v>224</v>
      </c>
      <c r="C19" s="21" t="s">
        <v>111</v>
      </c>
      <c r="D19" s="24">
        <v>200000</v>
      </c>
      <c r="E19" s="22">
        <v>5012.5</v>
      </c>
      <c r="F19" s="23">
        <v>2.5340884315043302</v>
      </c>
    </row>
    <row r="20" spans="1:6" x14ac:dyDescent="0.2">
      <c r="A20" s="21" t="s">
        <v>180</v>
      </c>
      <c r="B20" s="21" t="s">
        <v>179</v>
      </c>
      <c r="C20" s="21" t="s">
        <v>142</v>
      </c>
      <c r="D20" s="24">
        <v>260000</v>
      </c>
      <c r="E20" s="22">
        <v>4957.29</v>
      </c>
      <c r="F20" s="23">
        <v>2.5061768061071499</v>
      </c>
    </row>
    <row r="21" spans="1:6" x14ac:dyDescent="0.2">
      <c r="A21" s="21" t="s">
        <v>309</v>
      </c>
      <c r="B21" s="21" t="s">
        <v>308</v>
      </c>
      <c r="C21" s="21" t="s">
        <v>111</v>
      </c>
      <c r="D21" s="24">
        <v>800000</v>
      </c>
      <c r="E21" s="22">
        <v>4947.6000000000004</v>
      </c>
      <c r="F21" s="23">
        <v>2.5012779897677402</v>
      </c>
    </row>
    <row r="22" spans="1:6" x14ac:dyDescent="0.2">
      <c r="A22" s="21" t="s">
        <v>121</v>
      </c>
      <c r="B22" s="21" t="s">
        <v>120</v>
      </c>
      <c r="C22" s="21" t="s">
        <v>122</v>
      </c>
      <c r="D22" s="24">
        <v>2400000</v>
      </c>
      <c r="E22" s="22">
        <v>4903.2</v>
      </c>
      <c r="F22" s="23">
        <v>2.4788314009679802</v>
      </c>
    </row>
    <row r="23" spans="1:6" x14ac:dyDescent="0.2">
      <c r="A23" s="21" t="s">
        <v>133</v>
      </c>
      <c r="B23" s="21" t="s">
        <v>132</v>
      </c>
      <c r="C23" s="21" t="s">
        <v>87</v>
      </c>
      <c r="D23" s="24">
        <v>330000</v>
      </c>
      <c r="E23" s="22">
        <v>4824.1049999999996</v>
      </c>
      <c r="F23" s="23">
        <v>2.4388446230149001</v>
      </c>
    </row>
    <row r="24" spans="1:6" x14ac:dyDescent="0.2">
      <c r="A24" s="21" t="s">
        <v>250</v>
      </c>
      <c r="B24" s="21" t="s">
        <v>249</v>
      </c>
      <c r="C24" s="21" t="s">
        <v>87</v>
      </c>
      <c r="D24" s="24">
        <v>265000</v>
      </c>
      <c r="E24" s="22">
        <v>4453.0600000000004</v>
      </c>
      <c r="F24" s="23">
        <v>2.2512614126273598</v>
      </c>
    </row>
    <row r="25" spans="1:6" x14ac:dyDescent="0.2">
      <c r="A25" s="21" t="s">
        <v>311</v>
      </c>
      <c r="B25" s="21" t="s">
        <v>310</v>
      </c>
      <c r="C25" s="21" t="s">
        <v>312</v>
      </c>
      <c r="D25" s="24">
        <v>710000</v>
      </c>
      <c r="E25" s="22">
        <v>4441.05</v>
      </c>
      <c r="F25" s="23">
        <v>2.2451897114677899</v>
      </c>
    </row>
    <row r="26" spans="1:6" x14ac:dyDescent="0.2">
      <c r="A26" s="21" t="s">
        <v>314</v>
      </c>
      <c r="B26" s="21" t="s">
        <v>313</v>
      </c>
      <c r="C26" s="21" t="s">
        <v>185</v>
      </c>
      <c r="D26" s="24">
        <v>190000</v>
      </c>
      <c r="E26" s="22">
        <v>4400.875</v>
      </c>
      <c r="F26" s="23">
        <v>2.2248790874806201</v>
      </c>
    </row>
    <row r="27" spans="1:6" x14ac:dyDescent="0.2">
      <c r="A27" s="21" t="s">
        <v>107</v>
      </c>
      <c r="B27" s="21" t="s">
        <v>106</v>
      </c>
      <c r="C27" s="21" t="s">
        <v>108</v>
      </c>
      <c r="D27" s="24">
        <v>1400000</v>
      </c>
      <c r="E27" s="22">
        <v>4143.3</v>
      </c>
      <c r="F27" s="23">
        <v>2.09466106698292</v>
      </c>
    </row>
    <row r="28" spans="1:6" x14ac:dyDescent="0.2">
      <c r="A28" s="21" t="s">
        <v>266</v>
      </c>
      <c r="B28" s="21" t="s">
        <v>265</v>
      </c>
      <c r="C28" s="21" t="s">
        <v>185</v>
      </c>
      <c r="D28" s="24">
        <v>160000</v>
      </c>
      <c r="E28" s="22">
        <v>4074.24</v>
      </c>
      <c r="F28" s="23">
        <v>2.05974752143086</v>
      </c>
    </row>
    <row r="29" spans="1:6" x14ac:dyDescent="0.2">
      <c r="A29" s="21" t="s">
        <v>138</v>
      </c>
      <c r="B29" s="21" t="s">
        <v>137</v>
      </c>
      <c r="C29" s="21" t="s">
        <v>139</v>
      </c>
      <c r="D29" s="24">
        <v>1000000</v>
      </c>
      <c r="E29" s="22">
        <v>3922.5</v>
      </c>
      <c r="F29" s="23">
        <v>1.9830347875462799</v>
      </c>
    </row>
    <row r="30" spans="1:6" x14ac:dyDescent="0.2">
      <c r="A30" s="21" t="s">
        <v>316</v>
      </c>
      <c r="B30" s="21" t="s">
        <v>315</v>
      </c>
      <c r="C30" s="21" t="s">
        <v>317</v>
      </c>
      <c r="D30" s="24">
        <v>300000</v>
      </c>
      <c r="E30" s="22">
        <v>3921.9</v>
      </c>
      <c r="F30" s="23">
        <v>1.9827314552652</v>
      </c>
    </row>
    <row r="31" spans="1:6" x14ac:dyDescent="0.2">
      <c r="A31" s="21" t="s">
        <v>159</v>
      </c>
      <c r="B31" s="21" t="s">
        <v>158</v>
      </c>
      <c r="C31" s="21" t="s">
        <v>95</v>
      </c>
      <c r="D31" s="24">
        <v>300000</v>
      </c>
      <c r="E31" s="22">
        <v>3685.35</v>
      </c>
      <c r="F31" s="23">
        <v>1.8631427034502701</v>
      </c>
    </row>
    <row r="32" spans="1:6" x14ac:dyDescent="0.2">
      <c r="A32" s="21" t="s">
        <v>319</v>
      </c>
      <c r="B32" s="21" t="s">
        <v>318</v>
      </c>
      <c r="C32" s="21" t="s">
        <v>87</v>
      </c>
      <c r="D32" s="24">
        <v>2300000</v>
      </c>
      <c r="E32" s="22">
        <v>3291.3</v>
      </c>
      <c r="F32" s="23">
        <v>1.66392922785241</v>
      </c>
    </row>
    <row r="33" spans="1:6" x14ac:dyDescent="0.2">
      <c r="A33" s="21" t="s">
        <v>321</v>
      </c>
      <c r="B33" s="21" t="s">
        <v>320</v>
      </c>
      <c r="C33" s="21" t="s">
        <v>162</v>
      </c>
      <c r="D33" s="24">
        <v>600000</v>
      </c>
      <c r="E33" s="22">
        <v>3272.7</v>
      </c>
      <c r="F33" s="23">
        <v>1.65452592713899</v>
      </c>
    </row>
    <row r="34" spans="1:6" x14ac:dyDescent="0.2">
      <c r="A34" s="21" t="s">
        <v>157</v>
      </c>
      <c r="B34" s="21" t="s">
        <v>156</v>
      </c>
      <c r="C34" s="21" t="s">
        <v>155</v>
      </c>
      <c r="D34" s="24">
        <v>225000</v>
      </c>
      <c r="E34" s="22">
        <v>3265.7624999999998</v>
      </c>
      <c r="F34" s="23">
        <v>1.6510186476390301</v>
      </c>
    </row>
    <row r="35" spans="1:6" x14ac:dyDescent="0.2">
      <c r="A35" s="21" t="s">
        <v>248</v>
      </c>
      <c r="B35" s="21" t="s">
        <v>247</v>
      </c>
      <c r="C35" s="21" t="s">
        <v>125</v>
      </c>
      <c r="D35" s="24">
        <v>1000000</v>
      </c>
      <c r="E35" s="22">
        <v>3100</v>
      </c>
      <c r="F35" s="23">
        <v>1.56721678556876</v>
      </c>
    </row>
    <row r="36" spans="1:6" x14ac:dyDescent="0.2">
      <c r="A36" s="21" t="s">
        <v>195</v>
      </c>
      <c r="B36" s="21" t="s">
        <v>194</v>
      </c>
      <c r="C36" s="21" t="s">
        <v>196</v>
      </c>
      <c r="D36" s="24">
        <v>95000</v>
      </c>
      <c r="E36" s="22">
        <v>2769.1550000000002</v>
      </c>
      <c r="F36" s="23">
        <v>1.39995683801344</v>
      </c>
    </row>
    <row r="37" spans="1:6" x14ac:dyDescent="0.2">
      <c r="A37" s="21" t="s">
        <v>323</v>
      </c>
      <c r="B37" s="21" t="s">
        <v>322</v>
      </c>
      <c r="C37" s="21" t="s">
        <v>87</v>
      </c>
      <c r="D37" s="24">
        <v>2100000</v>
      </c>
      <c r="E37" s="22">
        <v>2690.1</v>
      </c>
      <c r="F37" s="23">
        <v>1.3599902822124299</v>
      </c>
    </row>
    <row r="38" spans="1:6" x14ac:dyDescent="0.2">
      <c r="A38" s="21" t="s">
        <v>175</v>
      </c>
      <c r="B38" s="21" t="s">
        <v>174</v>
      </c>
      <c r="C38" s="21" t="s">
        <v>176</v>
      </c>
      <c r="D38" s="24">
        <v>1600000</v>
      </c>
      <c r="E38" s="22">
        <v>2675.2</v>
      </c>
      <c r="F38" s="23">
        <v>1.3524575305656601</v>
      </c>
    </row>
    <row r="39" spans="1:6" x14ac:dyDescent="0.2">
      <c r="A39" s="21" t="s">
        <v>325</v>
      </c>
      <c r="B39" s="21" t="s">
        <v>324</v>
      </c>
      <c r="C39" s="21" t="s">
        <v>185</v>
      </c>
      <c r="D39" s="24">
        <v>830000</v>
      </c>
      <c r="E39" s="22">
        <v>2609.9349999999999</v>
      </c>
      <c r="F39" s="23">
        <v>1.31946256169142</v>
      </c>
    </row>
    <row r="40" spans="1:6" x14ac:dyDescent="0.2">
      <c r="A40" s="21" t="s">
        <v>327</v>
      </c>
      <c r="B40" s="21" t="s">
        <v>326</v>
      </c>
      <c r="C40" s="21" t="s">
        <v>171</v>
      </c>
      <c r="D40" s="24">
        <v>900000</v>
      </c>
      <c r="E40" s="22">
        <v>2408.4</v>
      </c>
      <c r="F40" s="23">
        <v>1.2175757762463899</v>
      </c>
    </row>
    <row r="41" spans="1:6" x14ac:dyDescent="0.2">
      <c r="A41" s="21" t="s">
        <v>329</v>
      </c>
      <c r="B41" s="21" t="s">
        <v>328</v>
      </c>
      <c r="C41" s="21" t="s">
        <v>155</v>
      </c>
      <c r="D41" s="24">
        <v>2253723</v>
      </c>
      <c r="E41" s="22">
        <v>2303.3049059999998</v>
      </c>
      <c r="F41" s="23">
        <v>1.1644445519245401</v>
      </c>
    </row>
    <row r="42" spans="1:6" x14ac:dyDescent="0.2">
      <c r="A42" s="21" t="s">
        <v>331</v>
      </c>
      <c r="B42" s="21" t="s">
        <v>330</v>
      </c>
      <c r="C42" s="21" t="s">
        <v>332</v>
      </c>
      <c r="D42" s="24">
        <v>300000</v>
      </c>
      <c r="E42" s="22">
        <v>2068.0500000000002</v>
      </c>
      <c r="F42" s="23">
        <v>1.04551053980499</v>
      </c>
    </row>
    <row r="43" spans="1:6" x14ac:dyDescent="0.2">
      <c r="A43" s="21" t="s">
        <v>334</v>
      </c>
      <c r="B43" s="21" t="s">
        <v>333</v>
      </c>
      <c r="C43" s="21" t="s">
        <v>122</v>
      </c>
      <c r="D43" s="24">
        <v>700000</v>
      </c>
      <c r="E43" s="22">
        <v>2030</v>
      </c>
      <c r="F43" s="23">
        <v>1.02627421764664</v>
      </c>
    </row>
    <row r="44" spans="1:6" x14ac:dyDescent="0.2">
      <c r="A44" s="21" t="s">
        <v>271</v>
      </c>
      <c r="B44" s="21" t="s">
        <v>270</v>
      </c>
      <c r="C44" s="21" t="s">
        <v>185</v>
      </c>
      <c r="D44" s="24">
        <v>240000</v>
      </c>
      <c r="E44" s="22">
        <v>1882.32</v>
      </c>
      <c r="F44" s="23">
        <v>0.95161403219735097</v>
      </c>
    </row>
    <row r="45" spans="1:6" x14ac:dyDescent="0.2">
      <c r="A45" s="21" t="s">
        <v>336</v>
      </c>
      <c r="B45" s="21" t="s">
        <v>335</v>
      </c>
      <c r="C45" s="21" t="s">
        <v>188</v>
      </c>
      <c r="D45" s="24">
        <v>1700000</v>
      </c>
      <c r="E45" s="22">
        <v>1671.1</v>
      </c>
      <c r="F45" s="23">
        <v>0.844830958181921</v>
      </c>
    </row>
    <row r="46" spans="1:6" x14ac:dyDescent="0.2">
      <c r="A46" s="21" t="s">
        <v>338</v>
      </c>
      <c r="B46" s="21" t="s">
        <v>337</v>
      </c>
      <c r="C46" s="21" t="s">
        <v>139</v>
      </c>
      <c r="D46" s="24">
        <v>60000</v>
      </c>
      <c r="E46" s="22">
        <v>1539.33</v>
      </c>
      <c r="F46" s="23">
        <v>0.778214133719213</v>
      </c>
    </row>
    <row r="47" spans="1:6" x14ac:dyDescent="0.2">
      <c r="A47" s="21" t="s">
        <v>167</v>
      </c>
      <c r="B47" s="21" t="s">
        <v>166</v>
      </c>
      <c r="C47" s="21" t="s">
        <v>168</v>
      </c>
      <c r="D47" s="24">
        <v>85685</v>
      </c>
      <c r="E47" s="22">
        <v>1368.8607179999999</v>
      </c>
      <c r="F47" s="23">
        <v>0.69203274011461402</v>
      </c>
    </row>
    <row r="48" spans="1:6" x14ac:dyDescent="0.2">
      <c r="A48" s="21" t="s">
        <v>340</v>
      </c>
      <c r="B48" s="21" t="s">
        <v>339</v>
      </c>
      <c r="C48" s="21" t="s">
        <v>171</v>
      </c>
      <c r="D48" s="24">
        <v>10000</v>
      </c>
      <c r="E48" s="22">
        <v>1151.0450000000001</v>
      </c>
      <c r="F48" s="23">
        <v>0.58191517578870799</v>
      </c>
    </row>
    <row r="49" spans="1:9" x14ac:dyDescent="0.2">
      <c r="A49" s="21" t="s">
        <v>173</v>
      </c>
      <c r="B49" s="21" t="s">
        <v>172</v>
      </c>
      <c r="C49" s="21" t="s">
        <v>98</v>
      </c>
      <c r="D49" s="24">
        <v>84636</v>
      </c>
      <c r="E49" s="22">
        <v>866.16482399999995</v>
      </c>
      <c r="F49" s="23">
        <v>0.437892919755487</v>
      </c>
    </row>
    <row r="50" spans="1:9" x14ac:dyDescent="0.2">
      <c r="A50" s="21" t="s">
        <v>342</v>
      </c>
      <c r="B50" s="21" t="s">
        <v>341</v>
      </c>
      <c r="C50" s="21" t="s">
        <v>95</v>
      </c>
      <c r="D50" s="24">
        <v>44125</v>
      </c>
      <c r="E50" s="22">
        <v>269.20662499999997</v>
      </c>
      <c r="F50" s="23">
        <v>0.13609843273752101</v>
      </c>
    </row>
    <row r="51" spans="1:9" x14ac:dyDescent="0.2">
      <c r="A51" s="21" t="s">
        <v>344</v>
      </c>
      <c r="B51" s="21" t="s">
        <v>343</v>
      </c>
      <c r="C51" s="21" t="s">
        <v>125</v>
      </c>
      <c r="D51" s="24">
        <v>106492</v>
      </c>
      <c r="E51" s="22">
        <v>156.596486</v>
      </c>
      <c r="F51" s="23">
        <v>7.9167948845252703E-2</v>
      </c>
    </row>
    <row r="52" spans="1:9" x14ac:dyDescent="0.2">
      <c r="A52" s="21" t="s">
        <v>345</v>
      </c>
      <c r="B52" s="21" t="s">
        <v>313</v>
      </c>
      <c r="C52" s="21" t="s">
        <v>185</v>
      </c>
      <c r="D52" s="24">
        <v>6368</v>
      </c>
      <c r="E52" s="22">
        <v>65.014095999999995</v>
      </c>
      <c r="F52" s="23">
        <v>3.2868123403154398E-2</v>
      </c>
    </row>
    <row r="53" spans="1:9" x14ac:dyDescent="0.2">
      <c r="A53" s="20" t="s">
        <v>24</v>
      </c>
      <c r="B53" s="20"/>
      <c r="C53" s="20"/>
      <c r="D53" s="20"/>
      <c r="E53" s="25">
        <f>SUM(E7:E52)</f>
        <v>186403.105155</v>
      </c>
      <c r="F53" s="26">
        <f>SUM(F7:F52)</f>
        <v>94.236798477759564</v>
      </c>
      <c r="G53" s="14"/>
      <c r="H53" s="14"/>
      <c r="I53" s="14"/>
    </row>
    <row r="54" spans="1:9" x14ac:dyDescent="0.2">
      <c r="A54" s="21"/>
      <c r="B54" s="21"/>
      <c r="C54" s="21"/>
      <c r="D54" s="21"/>
      <c r="E54" s="22"/>
      <c r="F54" s="23"/>
    </row>
    <row r="55" spans="1:9" x14ac:dyDescent="0.2">
      <c r="A55" s="20" t="s">
        <v>346</v>
      </c>
      <c r="B55" s="21"/>
      <c r="C55" s="21"/>
      <c r="D55" s="21"/>
      <c r="E55" s="22"/>
      <c r="F55" s="23"/>
    </row>
    <row r="56" spans="1:9" x14ac:dyDescent="0.2">
      <c r="A56" s="21" t="s">
        <v>348</v>
      </c>
      <c r="B56" s="21" t="s">
        <v>347</v>
      </c>
      <c r="C56" s="21" t="s">
        <v>168</v>
      </c>
      <c r="D56" s="24">
        <v>1700000</v>
      </c>
      <c r="E56" s="22">
        <v>4425.4399999999996</v>
      </c>
      <c r="F56" s="23">
        <v>2.2372980166217502</v>
      </c>
    </row>
    <row r="57" spans="1:9" x14ac:dyDescent="0.2">
      <c r="A57" s="20" t="s">
        <v>24</v>
      </c>
      <c r="B57" s="20"/>
      <c r="C57" s="20"/>
      <c r="D57" s="20"/>
      <c r="E57" s="25">
        <f>SUM(E55:E56)</f>
        <v>4425.4399999999996</v>
      </c>
      <c r="F57" s="26">
        <f>SUM(F55:F56)</f>
        <v>2.2372980166217502</v>
      </c>
      <c r="G57" s="14"/>
      <c r="H57" s="14"/>
      <c r="I57" s="14"/>
    </row>
    <row r="58" spans="1:9" x14ac:dyDescent="0.2">
      <c r="A58" s="21"/>
      <c r="B58" s="21"/>
      <c r="C58" s="21"/>
      <c r="D58" s="21"/>
      <c r="E58" s="22"/>
      <c r="F58" s="23"/>
    </row>
    <row r="59" spans="1:9" x14ac:dyDescent="0.2">
      <c r="A59" s="20" t="s">
        <v>27</v>
      </c>
      <c r="B59" s="20"/>
      <c r="C59" s="20"/>
      <c r="D59" s="20"/>
      <c r="E59" s="25">
        <f>E53+E57</f>
        <v>190828.545155</v>
      </c>
      <c r="F59" s="26">
        <f>F53+F57</f>
        <v>96.474096494381314</v>
      </c>
      <c r="G59" s="14"/>
      <c r="H59" s="14"/>
      <c r="I59" s="14"/>
    </row>
    <row r="60" spans="1:9" x14ac:dyDescent="0.2">
      <c r="A60" s="20"/>
      <c r="B60" s="20"/>
      <c r="C60" s="20"/>
      <c r="D60" s="20"/>
      <c r="E60" s="25"/>
      <c r="F60" s="26"/>
      <c r="G60" s="14"/>
      <c r="H60" s="14"/>
      <c r="I60" s="14"/>
    </row>
    <row r="61" spans="1:9" x14ac:dyDescent="0.2">
      <c r="A61" s="20" t="s">
        <v>29</v>
      </c>
      <c r="B61" s="20"/>
      <c r="C61" s="20"/>
      <c r="D61" s="20"/>
      <c r="E61" s="25">
        <f>E63-(E53+E57)</f>
        <v>6974.3388203000068</v>
      </c>
      <c r="F61" s="26">
        <f>F63-(F53+F57)</f>
        <v>3.525903505618686</v>
      </c>
      <c r="G61" s="14"/>
      <c r="H61" s="14"/>
      <c r="I61" s="14"/>
    </row>
    <row r="62" spans="1:9" x14ac:dyDescent="0.2">
      <c r="A62" s="20"/>
      <c r="B62" s="20"/>
      <c r="C62" s="20"/>
      <c r="D62" s="20"/>
      <c r="E62" s="25"/>
      <c r="F62" s="26"/>
      <c r="G62" s="14"/>
      <c r="H62" s="14"/>
      <c r="I62" s="14"/>
    </row>
    <row r="63" spans="1:9" x14ac:dyDescent="0.2">
      <c r="A63" s="27" t="s">
        <v>28</v>
      </c>
      <c r="B63" s="27"/>
      <c r="C63" s="27"/>
      <c r="D63" s="27"/>
      <c r="E63" s="28">
        <v>197802.88397530001</v>
      </c>
      <c r="F63" s="29">
        <v>100</v>
      </c>
      <c r="G63" s="14"/>
      <c r="H63" s="14"/>
      <c r="I63" s="14"/>
    </row>
    <row r="65" spans="1:4" x14ac:dyDescent="0.2">
      <c r="A65" s="14" t="s">
        <v>32</v>
      </c>
    </row>
    <row r="66" spans="1:4" x14ac:dyDescent="0.2">
      <c r="A66" s="14" t="s">
        <v>33</v>
      </c>
    </row>
    <row r="67" spans="1:4" x14ac:dyDescent="0.2">
      <c r="A67" s="14" t="s">
        <v>34</v>
      </c>
      <c r="B67" s="14"/>
      <c r="C67" s="30" t="s">
        <v>36</v>
      </c>
      <c r="D67" s="14" t="s">
        <v>35</v>
      </c>
    </row>
    <row r="68" spans="1:4" x14ac:dyDescent="0.2">
      <c r="A68" s="7" t="s">
        <v>58</v>
      </c>
      <c r="C68" s="31">
        <v>555.36069999999995</v>
      </c>
      <c r="D68" s="31">
        <v>677.27890000000002</v>
      </c>
    </row>
    <row r="69" spans="1:4" x14ac:dyDescent="0.2">
      <c r="A69" s="7" t="s">
        <v>82</v>
      </c>
      <c r="C69" s="31">
        <v>93.992800000000003</v>
      </c>
      <c r="D69" s="31">
        <v>105.715</v>
      </c>
    </row>
    <row r="70" spans="1:4" x14ac:dyDescent="0.2">
      <c r="A70" s="7" t="s">
        <v>59</v>
      </c>
      <c r="C70" s="31">
        <v>607.63009999999997</v>
      </c>
      <c r="D70" s="31">
        <v>745.28300000000002</v>
      </c>
    </row>
    <row r="71" spans="1:4" x14ac:dyDescent="0.2">
      <c r="A71" s="7" t="s">
        <v>83</v>
      </c>
      <c r="C71" s="31">
        <v>106.2514</v>
      </c>
      <c r="D71" s="31">
        <v>120.0887</v>
      </c>
    </row>
    <row r="73" spans="1:4" x14ac:dyDescent="0.2">
      <c r="A73" s="14" t="s">
        <v>37</v>
      </c>
    </row>
    <row r="74" spans="1:4" x14ac:dyDescent="0.2">
      <c r="A74" s="94" t="s">
        <v>38</v>
      </c>
      <c r="B74" s="95"/>
      <c r="C74" s="32" t="s">
        <v>39</v>
      </c>
    </row>
    <row r="75" spans="1:4" x14ac:dyDescent="0.2">
      <c r="A75" s="90" t="s">
        <v>82</v>
      </c>
      <c r="B75" s="91"/>
      <c r="C75" s="33">
        <v>7.75</v>
      </c>
    </row>
    <row r="76" spans="1:4" x14ac:dyDescent="0.2">
      <c r="A76" s="90" t="s">
        <v>83</v>
      </c>
      <c r="B76" s="91"/>
      <c r="C76" s="33">
        <v>8.85</v>
      </c>
    </row>
    <row r="77" spans="1:4" x14ac:dyDescent="0.2">
      <c r="A77" s="7" t="s">
        <v>40</v>
      </c>
    </row>
    <row r="78" spans="1:4" x14ac:dyDescent="0.2">
      <c r="A78" s="7" t="s">
        <v>41</v>
      </c>
    </row>
    <row r="80" spans="1:4" x14ac:dyDescent="0.2">
      <c r="A80" s="14" t="s">
        <v>296</v>
      </c>
      <c r="D80" s="51">
        <v>0.1583</v>
      </c>
    </row>
    <row r="82" spans="1:4" x14ac:dyDescent="0.2">
      <c r="A82" s="96" t="s">
        <v>817</v>
      </c>
      <c r="B82" s="96"/>
      <c r="C82" s="96"/>
      <c r="D82" s="30" t="s">
        <v>43</v>
      </c>
    </row>
    <row r="84" spans="1:4" x14ac:dyDescent="0.2">
      <c r="A84" s="14" t="s">
        <v>824</v>
      </c>
    </row>
    <row r="85" spans="1:4" x14ac:dyDescent="0.2">
      <c r="A85" s="68"/>
    </row>
    <row r="86" spans="1:4" x14ac:dyDescent="0.2">
      <c r="A86" s="69" t="s">
        <v>822</v>
      </c>
    </row>
    <row r="87" spans="1:4" x14ac:dyDescent="0.2">
      <c r="A87" s="70"/>
    </row>
    <row r="88" spans="1:4" x14ac:dyDescent="0.2">
      <c r="A88" s="71"/>
    </row>
    <row r="89" spans="1:4" x14ac:dyDescent="0.2">
      <c r="A89" s="71"/>
    </row>
    <row r="90" spans="1:4" x14ac:dyDescent="0.2">
      <c r="A90" s="71"/>
    </row>
    <row r="91" spans="1:4" x14ac:dyDescent="0.2">
      <c r="A91" s="71"/>
    </row>
    <row r="92" spans="1:4" x14ac:dyDescent="0.2">
      <c r="A92" s="71"/>
    </row>
    <row r="93" spans="1:4" x14ac:dyDescent="0.2">
      <c r="A93" s="71"/>
    </row>
    <row r="94" spans="1:4" x14ac:dyDescent="0.2">
      <c r="A94" s="71"/>
    </row>
    <row r="95" spans="1:4" x14ac:dyDescent="0.2">
      <c r="A95" s="71"/>
    </row>
    <row r="96" spans="1:4" x14ac:dyDescent="0.2">
      <c r="A96" s="71"/>
    </row>
    <row r="97" spans="1:1" x14ac:dyDescent="0.2">
      <c r="A97" s="71"/>
    </row>
    <row r="98" spans="1:1" x14ac:dyDescent="0.2">
      <c r="A98" s="71"/>
    </row>
    <row r="99" spans="1:1" x14ac:dyDescent="0.2">
      <c r="A99" s="71"/>
    </row>
    <row r="100" spans="1:1" x14ac:dyDescent="0.2">
      <c r="A100" s="69" t="s">
        <v>828</v>
      </c>
    </row>
    <row r="101" spans="1:1" x14ac:dyDescent="0.2">
      <c r="A101" s="71"/>
    </row>
    <row r="102" spans="1:1" x14ac:dyDescent="0.2">
      <c r="A102" s="69" t="s">
        <v>1206</v>
      </c>
    </row>
    <row r="103" spans="1:1" x14ac:dyDescent="0.2">
      <c r="A103" s="71"/>
    </row>
    <row r="104" spans="1:1" x14ac:dyDescent="0.2">
      <c r="A104" s="71"/>
    </row>
    <row r="105" spans="1:1" x14ac:dyDescent="0.2">
      <c r="A105" s="71"/>
    </row>
    <row r="106" spans="1:1" x14ac:dyDescent="0.2">
      <c r="A106" s="71"/>
    </row>
    <row r="107" spans="1:1" x14ac:dyDescent="0.2">
      <c r="A107" s="71"/>
    </row>
    <row r="108" spans="1:1" x14ac:dyDescent="0.2">
      <c r="A108" s="71"/>
    </row>
    <row r="109" spans="1:1" x14ac:dyDescent="0.2">
      <c r="A109" s="71"/>
    </row>
    <row r="110" spans="1:1" x14ac:dyDescent="0.2">
      <c r="A110" s="71"/>
    </row>
    <row r="111" spans="1:1" x14ac:dyDescent="0.2">
      <c r="A111" s="71"/>
    </row>
    <row r="112" spans="1:1" x14ac:dyDescent="0.2">
      <c r="A112" s="71"/>
    </row>
    <row r="113" spans="1:1" x14ac:dyDescent="0.2">
      <c r="A113" s="71"/>
    </row>
    <row r="114" spans="1:1" x14ac:dyDescent="0.2">
      <c r="A114" s="71"/>
    </row>
    <row r="117" spans="1:1" x14ac:dyDescent="0.2">
      <c r="A117" s="14" t="s">
        <v>829</v>
      </c>
    </row>
    <row r="119" spans="1:1" x14ac:dyDescent="0.2">
      <c r="A119" s="69" t="s">
        <v>1207</v>
      </c>
    </row>
  </sheetData>
  <mergeCells count="5">
    <mergeCell ref="A1:F1"/>
    <mergeCell ref="A74:B74"/>
    <mergeCell ref="A75:B75"/>
    <mergeCell ref="A76:B76"/>
    <mergeCell ref="A82:C82"/>
  </mergeCells>
  <conditionalFormatting sqref="F2:F3 F222:F65536">
    <cfRule type="cellIs" dxfId="60" priority="2" stopIfTrue="1" operator="between">
      <formula>0.009</formula>
      <formula>-0.009</formula>
    </cfRule>
  </conditionalFormatting>
  <conditionalFormatting sqref="F5:F135">
    <cfRule type="cellIs" dxfId="59" priority="1" stopIfTrue="1" operator="between">
      <formula>0.009</formula>
      <formula>-0.009</formula>
    </cfRule>
  </conditionalFormatting>
  <hyperlinks>
    <hyperlink ref="A85"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23"/>
  <sheetViews>
    <sheetView workbookViewId="0">
      <selection sqref="A1:F1"/>
    </sheetView>
  </sheetViews>
  <sheetFormatPr defaultColWidth="9.28515625" defaultRowHeight="11.25" x14ac:dyDescent="0.2"/>
  <cols>
    <col min="1" max="1" width="40.5703125" style="7" bestFit="1" customWidth="1"/>
    <col min="2" max="2" width="36.28515625" style="7" bestFit="1" customWidth="1"/>
    <col min="3" max="3" width="24.7109375" style="7" bestFit="1" customWidth="1"/>
    <col min="4" max="4" width="15.5703125" style="7" bestFit="1" customWidth="1"/>
    <col min="5" max="5" width="29.28515625" style="10" customWidth="1"/>
    <col min="6" max="6" width="13.5703125" style="11" bestFit="1" customWidth="1"/>
    <col min="7" max="7" width="32.28515625" style="7" customWidth="1"/>
    <col min="8" max="8" width="25" style="7" customWidth="1"/>
    <col min="9" max="16384" width="9.28515625" style="7"/>
  </cols>
  <sheetData>
    <row r="1" spans="1:8" s="1" customFormat="1" ht="15" x14ac:dyDescent="0.2">
      <c r="A1" s="92" t="s">
        <v>12</v>
      </c>
      <c r="B1" s="93"/>
      <c r="C1" s="93"/>
      <c r="D1" s="93"/>
      <c r="E1" s="93"/>
      <c r="F1" s="93"/>
    </row>
    <row r="2" spans="1:8" s="1" customFormat="1" ht="12" x14ac:dyDescent="0.2">
      <c r="E2" s="5"/>
      <c r="F2" s="9"/>
    </row>
    <row r="3" spans="1:8" s="1" customFormat="1" ht="12" x14ac:dyDescent="0.2">
      <c r="A3" s="8" t="s">
        <v>7</v>
      </c>
      <c r="B3" s="2"/>
      <c r="C3" s="3"/>
      <c r="D3" s="3"/>
      <c r="E3" s="4"/>
      <c r="F3" s="9"/>
    </row>
    <row r="4" spans="1:8" s="1" customFormat="1" ht="17.649999999999999" customHeight="1" x14ac:dyDescent="0.2">
      <c r="A4" s="6" t="s">
        <v>2</v>
      </c>
      <c r="B4" s="6" t="s">
        <v>0</v>
      </c>
      <c r="C4" s="13" t="s">
        <v>349</v>
      </c>
      <c r="D4" s="13" t="s">
        <v>1</v>
      </c>
      <c r="E4" s="61" t="s">
        <v>6</v>
      </c>
      <c r="F4" s="12" t="s">
        <v>3</v>
      </c>
      <c r="G4" s="62"/>
      <c r="H4" s="65"/>
    </row>
    <row r="5" spans="1:8" x14ac:dyDescent="0.2">
      <c r="A5" s="16" t="s">
        <v>84</v>
      </c>
      <c r="B5" s="17"/>
      <c r="C5" s="17"/>
      <c r="D5" s="17"/>
      <c r="E5" s="18"/>
      <c r="F5" s="19"/>
    </row>
    <row r="6" spans="1:8" x14ac:dyDescent="0.2">
      <c r="A6" s="20" t="s">
        <v>51</v>
      </c>
      <c r="B6" s="21"/>
      <c r="C6" s="21"/>
      <c r="D6" s="21"/>
      <c r="E6" s="22"/>
      <c r="F6" s="23"/>
    </row>
    <row r="7" spans="1:8" x14ac:dyDescent="0.2">
      <c r="A7" s="21" t="s">
        <v>351</v>
      </c>
      <c r="B7" s="21" t="s">
        <v>350</v>
      </c>
      <c r="C7" s="21" t="s">
        <v>125</v>
      </c>
      <c r="D7" s="24">
        <v>14000000</v>
      </c>
      <c r="E7" s="22">
        <v>15015</v>
      </c>
      <c r="F7" s="23">
        <v>6.7920319350296499</v>
      </c>
    </row>
    <row r="8" spans="1:8" x14ac:dyDescent="0.2">
      <c r="A8" s="21" t="s">
        <v>124</v>
      </c>
      <c r="B8" s="21" t="s">
        <v>123</v>
      </c>
      <c r="C8" s="21" t="s">
        <v>125</v>
      </c>
      <c r="D8" s="24">
        <v>3800000</v>
      </c>
      <c r="E8" s="22">
        <v>13642</v>
      </c>
      <c r="F8" s="23">
        <v>6.1709556881568099</v>
      </c>
    </row>
    <row r="9" spans="1:8" x14ac:dyDescent="0.2">
      <c r="A9" s="21" t="s">
        <v>248</v>
      </c>
      <c r="B9" s="21" t="s">
        <v>247</v>
      </c>
      <c r="C9" s="21" t="s">
        <v>125</v>
      </c>
      <c r="D9" s="24">
        <v>3800000</v>
      </c>
      <c r="E9" s="22">
        <v>11780</v>
      </c>
      <c r="F9" s="23">
        <v>5.3286803992440399</v>
      </c>
    </row>
    <row r="10" spans="1:8" x14ac:dyDescent="0.2">
      <c r="A10" s="21" t="s">
        <v>121</v>
      </c>
      <c r="B10" s="21" t="s">
        <v>120</v>
      </c>
      <c r="C10" s="21" t="s">
        <v>122</v>
      </c>
      <c r="D10" s="24">
        <v>5250000</v>
      </c>
      <c r="E10" s="22">
        <v>10725.75</v>
      </c>
      <c r="F10" s="23">
        <v>4.8517906444984504</v>
      </c>
    </row>
    <row r="11" spans="1:8" x14ac:dyDescent="0.2">
      <c r="A11" s="21" t="s">
        <v>149</v>
      </c>
      <c r="B11" s="21" t="s">
        <v>148</v>
      </c>
      <c r="C11" s="21" t="s">
        <v>150</v>
      </c>
      <c r="D11" s="24">
        <v>3500000</v>
      </c>
      <c r="E11" s="22">
        <v>9252.25</v>
      </c>
      <c r="F11" s="23">
        <v>4.1852532448137296</v>
      </c>
    </row>
    <row r="12" spans="1:8" x14ac:dyDescent="0.2">
      <c r="A12" s="21" t="s">
        <v>306</v>
      </c>
      <c r="B12" s="21" t="s">
        <v>305</v>
      </c>
      <c r="C12" s="21" t="s">
        <v>307</v>
      </c>
      <c r="D12" s="24">
        <v>1713809</v>
      </c>
      <c r="E12" s="22">
        <v>8418.229808</v>
      </c>
      <c r="F12" s="23">
        <v>3.8079843950952101</v>
      </c>
    </row>
    <row r="13" spans="1:8" x14ac:dyDescent="0.2">
      <c r="A13" s="21" t="s">
        <v>232</v>
      </c>
      <c r="B13" s="21" t="s">
        <v>231</v>
      </c>
      <c r="C13" s="21" t="s">
        <v>105</v>
      </c>
      <c r="D13" s="24">
        <v>1500000</v>
      </c>
      <c r="E13" s="22">
        <v>8060.25</v>
      </c>
      <c r="F13" s="23">
        <v>3.6460523079802001</v>
      </c>
    </row>
    <row r="14" spans="1:8" x14ac:dyDescent="0.2">
      <c r="A14" s="21" t="s">
        <v>94</v>
      </c>
      <c r="B14" s="21" t="s">
        <v>93</v>
      </c>
      <c r="C14" s="21" t="s">
        <v>95</v>
      </c>
      <c r="D14" s="24">
        <v>500000</v>
      </c>
      <c r="E14" s="22">
        <v>7034.5</v>
      </c>
      <c r="F14" s="23">
        <v>3.1820545219424599</v>
      </c>
    </row>
    <row r="15" spans="1:8" x14ac:dyDescent="0.2">
      <c r="A15" s="21" t="s">
        <v>116</v>
      </c>
      <c r="B15" s="21" t="s">
        <v>115</v>
      </c>
      <c r="C15" s="21" t="s">
        <v>95</v>
      </c>
      <c r="D15" s="24">
        <v>530000</v>
      </c>
      <c r="E15" s="22">
        <v>7017.73</v>
      </c>
      <c r="F15" s="23">
        <v>3.1744686161449001</v>
      </c>
    </row>
    <row r="16" spans="1:8" x14ac:dyDescent="0.2">
      <c r="A16" s="21" t="s">
        <v>86</v>
      </c>
      <c r="B16" s="21" t="s">
        <v>85</v>
      </c>
      <c r="C16" s="21" t="s">
        <v>87</v>
      </c>
      <c r="D16" s="24">
        <v>420000</v>
      </c>
      <c r="E16" s="22">
        <v>6432.51</v>
      </c>
      <c r="F16" s="23">
        <v>2.9097444783481601</v>
      </c>
    </row>
    <row r="17" spans="1:6" x14ac:dyDescent="0.2">
      <c r="A17" s="21" t="s">
        <v>227</v>
      </c>
      <c r="B17" s="21" t="s">
        <v>226</v>
      </c>
      <c r="C17" s="21" t="s">
        <v>228</v>
      </c>
      <c r="D17" s="24">
        <v>1500000</v>
      </c>
      <c r="E17" s="22">
        <v>6396.75</v>
      </c>
      <c r="F17" s="23">
        <v>2.89356845024315</v>
      </c>
    </row>
    <row r="18" spans="1:6" x14ac:dyDescent="0.2">
      <c r="A18" s="21" t="s">
        <v>353</v>
      </c>
      <c r="B18" s="21" t="s">
        <v>352</v>
      </c>
      <c r="C18" s="21" t="s">
        <v>105</v>
      </c>
      <c r="D18" s="24">
        <v>2700000</v>
      </c>
      <c r="E18" s="22">
        <v>5266.35</v>
      </c>
      <c r="F18" s="23">
        <v>2.3822322598097498</v>
      </c>
    </row>
    <row r="19" spans="1:6" x14ac:dyDescent="0.2">
      <c r="A19" s="21" t="s">
        <v>107</v>
      </c>
      <c r="B19" s="21" t="s">
        <v>106</v>
      </c>
      <c r="C19" s="21" t="s">
        <v>108</v>
      </c>
      <c r="D19" s="24">
        <v>1700000</v>
      </c>
      <c r="E19" s="22">
        <v>5031.1499999999996</v>
      </c>
      <c r="F19" s="23">
        <v>2.2758395917365601</v>
      </c>
    </row>
    <row r="20" spans="1:6" x14ac:dyDescent="0.2">
      <c r="A20" s="21" t="s">
        <v>344</v>
      </c>
      <c r="B20" s="21" t="s">
        <v>343</v>
      </c>
      <c r="C20" s="21" t="s">
        <v>125</v>
      </c>
      <c r="D20" s="24">
        <v>3290000</v>
      </c>
      <c r="E20" s="22">
        <v>4837.9449999999997</v>
      </c>
      <c r="F20" s="23">
        <v>2.1884433526418299</v>
      </c>
    </row>
    <row r="21" spans="1:6" x14ac:dyDescent="0.2">
      <c r="A21" s="21" t="s">
        <v>355</v>
      </c>
      <c r="B21" s="21" t="s">
        <v>354</v>
      </c>
      <c r="C21" s="21" t="s">
        <v>122</v>
      </c>
      <c r="D21" s="24">
        <v>1500000</v>
      </c>
      <c r="E21" s="22">
        <v>4460.25</v>
      </c>
      <c r="F21" s="23">
        <v>2.0175931027782901</v>
      </c>
    </row>
    <row r="22" spans="1:6" x14ac:dyDescent="0.2">
      <c r="A22" s="21" t="s">
        <v>256</v>
      </c>
      <c r="B22" s="21" t="s">
        <v>255</v>
      </c>
      <c r="C22" s="21" t="s">
        <v>95</v>
      </c>
      <c r="D22" s="24">
        <v>118847</v>
      </c>
      <c r="E22" s="22">
        <v>4362.8139469999996</v>
      </c>
      <c r="F22" s="23">
        <v>1.9735179257154001</v>
      </c>
    </row>
    <row r="23" spans="1:6" x14ac:dyDescent="0.2">
      <c r="A23" s="21" t="s">
        <v>159</v>
      </c>
      <c r="B23" s="21" t="s">
        <v>158</v>
      </c>
      <c r="C23" s="21" t="s">
        <v>95</v>
      </c>
      <c r="D23" s="24">
        <v>350000</v>
      </c>
      <c r="E23" s="22">
        <v>4299.5749999999998</v>
      </c>
      <c r="F23" s="23">
        <v>1.94491180200167</v>
      </c>
    </row>
    <row r="24" spans="1:6" x14ac:dyDescent="0.2">
      <c r="A24" s="21" t="s">
        <v>258</v>
      </c>
      <c r="B24" s="21" t="s">
        <v>257</v>
      </c>
      <c r="C24" s="21" t="s">
        <v>105</v>
      </c>
      <c r="D24" s="24">
        <v>2550000</v>
      </c>
      <c r="E24" s="22">
        <v>4141.2</v>
      </c>
      <c r="F24" s="23">
        <v>1.8732709057172701</v>
      </c>
    </row>
    <row r="25" spans="1:6" x14ac:dyDescent="0.2">
      <c r="A25" s="21" t="s">
        <v>311</v>
      </c>
      <c r="B25" s="21" t="s">
        <v>310</v>
      </c>
      <c r="C25" s="21" t="s">
        <v>312</v>
      </c>
      <c r="D25" s="24">
        <v>478474</v>
      </c>
      <c r="E25" s="22">
        <v>2992.8548700000001</v>
      </c>
      <c r="F25" s="23">
        <v>1.3538172396902399</v>
      </c>
    </row>
    <row r="26" spans="1:6" x14ac:dyDescent="0.2">
      <c r="A26" s="21" t="s">
        <v>338</v>
      </c>
      <c r="B26" s="21" t="s">
        <v>337</v>
      </c>
      <c r="C26" s="21" t="s">
        <v>139</v>
      </c>
      <c r="D26" s="24">
        <v>115000</v>
      </c>
      <c r="E26" s="22">
        <v>2950.3825000000002</v>
      </c>
      <c r="F26" s="23">
        <v>1.33460487249768</v>
      </c>
    </row>
    <row r="27" spans="1:6" x14ac:dyDescent="0.2">
      <c r="A27" s="21" t="s">
        <v>234</v>
      </c>
      <c r="B27" s="21" t="s">
        <v>233</v>
      </c>
      <c r="C27" s="21" t="s">
        <v>228</v>
      </c>
      <c r="D27" s="24">
        <v>120000</v>
      </c>
      <c r="E27" s="22">
        <v>2794.86</v>
      </c>
      <c r="F27" s="23">
        <v>1.2642543039585099</v>
      </c>
    </row>
    <row r="28" spans="1:6" x14ac:dyDescent="0.2">
      <c r="A28" s="21" t="s">
        <v>357</v>
      </c>
      <c r="B28" s="21" t="s">
        <v>356</v>
      </c>
      <c r="C28" s="21" t="s">
        <v>312</v>
      </c>
      <c r="D28" s="24">
        <v>100000</v>
      </c>
      <c r="E28" s="22">
        <v>2657.35</v>
      </c>
      <c r="F28" s="23">
        <v>1.20205168581759</v>
      </c>
    </row>
    <row r="29" spans="1:6" x14ac:dyDescent="0.2">
      <c r="A29" s="21" t="s">
        <v>359</v>
      </c>
      <c r="B29" s="21" t="s">
        <v>358</v>
      </c>
      <c r="C29" s="21" t="s">
        <v>360</v>
      </c>
      <c r="D29" s="24">
        <v>335961</v>
      </c>
      <c r="E29" s="22">
        <v>2607.5613020000001</v>
      </c>
      <c r="F29" s="23">
        <v>1.1795297792695001</v>
      </c>
    </row>
    <row r="30" spans="1:6" x14ac:dyDescent="0.2">
      <c r="A30" s="21" t="s">
        <v>334</v>
      </c>
      <c r="B30" s="21" t="s">
        <v>333</v>
      </c>
      <c r="C30" s="21" t="s">
        <v>122</v>
      </c>
      <c r="D30" s="24">
        <v>840000</v>
      </c>
      <c r="E30" s="22">
        <v>2436</v>
      </c>
      <c r="F30" s="23">
        <v>1.10192406218663</v>
      </c>
    </row>
    <row r="31" spans="1:6" x14ac:dyDescent="0.2">
      <c r="A31" s="21" t="s">
        <v>314</v>
      </c>
      <c r="B31" s="21" t="s">
        <v>313</v>
      </c>
      <c r="C31" s="21" t="s">
        <v>185</v>
      </c>
      <c r="D31" s="24">
        <v>100000</v>
      </c>
      <c r="E31" s="22">
        <v>2316.25</v>
      </c>
      <c r="F31" s="23">
        <v>1.0477551761246999</v>
      </c>
    </row>
    <row r="32" spans="1:6" x14ac:dyDescent="0.2">
      <c r="A32" s="21" t="s">
        <v>362</v>
      </c>
      <c r="B32" s="21" t="s">
        <v>361</v>
      </c>
      <c r="C32" s="21" t="s">
        <v>317</v>
      </c>
      <c r="D32" s="24">
        <v>579157</v>
      </c>
      <c r="E32" s="22">
        <v>2253.7894660000002</v>
      </c>
      <c r="F32" s="23">
        <v>1.0195011673596699</v>
      </c>
    </row>
    <row r="33" spans="1:9" x14ac:dyDescent="0.2">
      <c r="A33" s="21" t="s">
        <v>364</v>
      </c>
      <c r="B33" s="21" t="s">
        <v>363</v>
      </c>
      <c r="C33" s="21" t="s">
        <v>128</v>
      </c>
      <c r="D33" s="24">
        <v>500000</v>
      </c>
      <c r="E33" s="22">
        <v>1557.75</v>
      </c>
      <c r="F33" s="23">
        <v>0.704647868584245</v>
      </c>
    </row>
    <row r="34" spans="1:9" x14ac:dyDescent="0.2">
      <c r="A34" s="21" t="s">
        <v>366</v>
      </c>
      <c r="B34" s="21" t="s">
        <v>365</v>
      </c>
      <c r="C34" s="21" t="s">
        <v>122</v>
      </c>
      <c r="D34" s="24">
        <v>117258</v>
      </c>
      <c r="E34" s="22">
        <v>1522.00884</v>
      </c>
      <c r="F34" s="23">
        <v>0.68848036274907998</v>
      </c>
    </row>
    <row r="35" spans="1:9" x14ac:dyDescent="0.2">
      <c r="A35" s="21" t="s">
        <v>368</v>
      </c>
      <c r="B35" s="21" t="s">
        <v>367</v>
      </c>
      <c r="C35" s="21" t="s">
        <v>317</v>
      </c>
      <c r="D35" s="24">
        <v>500000</v>
      </c>
      <c r="E35" s="22">
        <v>1284.25</v>
      </c>
      <c r="F35" s="23">
        <v>0.58093020396682205</v>
      </c>
    </row>
    <row r="36" spans="1:9" x14ac:dyDescent="0.2">
      <c r="A36" s="21" t="s">
        <v>345</v>
      </c>
      <c r="B36" s="21" t="s">
        <v>313</v>
      </c>
      <c r="C36" s="21" t="s">
        <v>185</v>
      </c>
      <c r="D36" s="24">
        <v>3351</v>
      </c>
      <c r="E36" s="22">
        <v>34.212034500000001</v>
      </c>
      <c r="F36" s="23">
        <v>1.54758062528362E-2</v>
      </c>
    </row>
    <row r="37" spans="1:9" x14ac:dyDescent="0.2">
      <c r="A37" s="20" t="s">
        <v>24</v>
      </c>
      <c r="B37" s="20"/>
      <c r="C37" s="20"/>
      <c r="D37" s="20"/>
      <c r="E37" s="25">
        <f>SUM(E7:E36)</f>
        <v>161581.52276749999</v>
      </c>
      <c r="F37" s="26">
        <f>SUM(F7:F36)</f>
        <v>73.091366150355014</v>
      </c>
      <c r="G37" s="14"/>
      <c r="H37" s="14"/>
      <c r="I37" s="14"/>
    </row>
    <row r="38" spans="1:9" x14ac:dyDescent="0.2">
      <c r="A38" s="21"/>
      <c r="B38" s="21"/>
      <c r="C38" s="21"/>
      <c r="D38" s="21"/>
      <c r="E38" s="22"/>
      <c r="F38" s="23"/>
    </row>
    <row r="39" spans="1:9" x14ac:dyDescent="0.2">
      <c r="A39" s="20" t="s">
        <v>346</v>
      </c>
      <c r="B39" s="21"/>
      <c r="C39" s="21"/>
      <c r="D39" s="21"/>
      <c r="E39" s="22"/>
      <c r="F39" s="23"/>
    </row>
    <row r="40" spans="1:9" x14ac:dyDescent="0.2">
      <c r="A40" s="21" t="s">
        <v>370</v>
      </c>
      <c r="B40" s="21" t="s">
        <v>369</v>
      </c>
      <c r="C40" s="21" t="s">
        <v>168</v>
      </c>
      <c r="D40" s="24">
        <v>1900000</v>
      </c>
      <c r="E40" s="22">
        <v>6647.34</v>
      </c>
      <c r="F40" s="23">
        <v>3.0069227814185799</v>
      </c>
    </row>
    <row r="41" spans="1:9" x14ac:dyDescent="0.2">
      <c r="A41" s="21" t="s">
        <v>348</v>
      </c>
      <c r="B41" s="21" t="s">
        <v>347</v>
      </c>
      <c r="C41" s="21" t="s">
        <v>168</v>
      </c>
      <c r="D41" s="24">
        <v>2350000</v>
      </c>
      <c r="E41" s="22">
        <v>6117.52</v>
      </c>
      <c r="F41" s="23">
        <v>2.7672588213907798</v>
      </c>
    </row>
    <row r="42" spans="1:9" x14ac:dyDescent="0.2">
      <c r="A42" s="20" t="s">
        <v>24</v>
      </c>
      <c r="B42" s="20"/>
      <c r="C42" s="20"/>
      <c r="D42" s="20"/>
      <c r="E42" s="25">
        <f>SUM(E39:E41)</f>
        <v>12764.86</v>
      </c>
      <c r="F42" s="26">
        <f>SUM(F39:F41)</f>
        <v>5.7741816028093602</v>
      </c>
      <c r="G42" s="14"/>
      <c r="H42" s="14"/>
      <c r="I42" s="14"/>
    </row>
    <row r="43" spans="1:9" x14ac:dyDescent="0.2">
      <c r="A43" s="21"/>
      <c r="B43" s="21"/>
      <c r="C43" s="21"/>
      <c r="D43" s="21"/>
      <c r="E43" s="22"/>
      <c r="F43" s="23"/>
    </row>
    <row r="44" spans="1:9" x14ac:dyDescent="0.2">
      <c r="A44" s="20" t="s">
        <v>371</v>
      </c>
      <c r="B44" s="21"/>
      <c r="C44" s="21"/>
      <c r="D44" s="21"/>
      <c r="E44" s="22"/>
      <c r="F44" s="23"/>
    </row>
    <row r="45" spans="1:9" x14ac:dyDescent="0.2">
      <c r="A45" s="21" t="s">
        <v>373</v>
      </c>
      <c r="B45" s="21" t="s">
        <v>372</v>
      </c>
      <c r="C45" s="21" t="s">
        <v>374</v>
      </c>
      <c r="D45" s="24">
        <v>155000</v>
      </c>
      <c r="E45" s="22">
        <v>4919.7215249999999</v>
      </c>
      <c r="F45" s="23">
        <v>2.2254349456711799</v>
      </c>
    </row>
    <row r="46" spans="1:9" x14ac:dyDescent="0.2">
      <c r="A46" s="21" t="s">
        <v>376</v>
      </c>
      <c r="B46" s="21" t="s">
        <v>375</v>
      </c>
      <c r="C46" s="21" t="s">
        <v>377</v>
      </c>
      <c r="D46" s="24">
        <v>86900</v>
      </c>
      <c r="E46" s="22">
        <v>3971.076904</v>
      </c>
      <c r="F46" s="23">
        <v>1.7963157608009801</v>
      </c>
    </row>
    <row r="47" spans="1:9" x14ac:dyDescent="0.2">
      <c r="A47" s="21" t="s">
        <v>379</v>
      </c>
      <c r="B47" s="21" t="s">
        <v>378</v>
      </c>
      <c r="C47" s="21" t="s">
        <v>374</v>
      </c>
      <c r="D47" s="24">
        <v>187038</v>
      </c>
      <c r="E47" s="22">
        <v>2850.5351999999998</v>
      </c>
      <c r="F47" s="23">
        <v>1.28943896838669</v>
      </c>
    </row>
    <row r="48" spans="1:9" x14ac:dyDescent="0.2">
      <c r="A48" s="21" t="s">
        <v>381</v>
      </c>
      <c r="B48" s="21" t="s">
        <v>380</v>
      </c>
      <c r="C48" s="21" t="s">
        <v>374</v>
      </c>
      <c r="D48" s="24">
        <v>858000</v>
      </c>
      <c r="E48" s="22">
        <v>2227.1554289999999</v>
      </c>
      <c r="F48" s="23">
        <v>1.0074532666029099</v>
      </c>
    </row>
    <row r="49" spans="1:9" x14ac:dyDescent="0.2">
      <c r="A49" s="21" t="s">
        <v>383</v>
      </c>
      <c r="B49" s="21" t="s">
        <v>382</v>
      </c>
      <c r="C49" s="21" t="s">
        <v>111</v>
      </c>
      <c r="D49" s="24">
        <v>12220</v>
      </c>
      <c r="E49" s="22">
        <v>1865.3120369999999</v>
      </c>
      <c r="F49" s="23">
        <v>0.84377348811849495</v>
      </c>
    </row>
    <row r="50" spans="1:9" x14ac:dyDescent="0.2">
      <c r="A50" s="21" t="s">
        <v>385</v>
      </c>
      <c r="B50" s="21" t="s">
        <v>384</v>
      </c>
      <c r="C50" s="21" t="s">
        <v>139</v>
      </c>
      <c r="D50" s="24">
        <v>65000</v>
      </c>
      <c r="E50" s="22">
        <v>1545.145368</v>
      </c>
      <c r="F50" s="23">
        <v>0.698946166081861</v>
      </c>
    </row>
    <row r="51" spans="1:9" x14ac:dyDescent="0.2">
      <c r="A51" s="21" t="s">
        <v>387</v>
      </c>
      <c r="B51" s="21" t="s">
        <v>386</v>
      </c>
      <c r="C51" s="21" t="s">
        <v>312</v>
      </c>
      <c r="D51" s="24">
        <v>1316500</v>
      </c>
      <c r="E51" s="22">
        <v>1433.450008</v>
      </c>
      <c r="F51" s="23">
        <v>0.64842079464565505</v>
      </c>
    </row>
    <row r="52" spans="1:9" x14ac:dyDescent="0.2">
      <c r="A52" s="21" t="s">
        <v>389</v>
      </c>
      <c r="B52" s="21" t="s">
        <v>388</v>
      </c>
      <c r="C52" s="21" t="s">
        <v>165</v>
      </c>
      <c r="D52" s="24">
        <v>25300</v>
      </c>
      <c r="E52" s="22">
        <v>1396.8660669999999</v>
      </c>
      <c r="F52" s="23">
        <v>0.63187205701120697</v>
      </c>
    </row>
    <row r="53" spans="1:9" x14ac:dyDescent="0.2">
      <c r="A53" s="21" t="s">
        <v>391</v>
      </c>
      <c r="B53" s="21" t="s">
        <v>390</v>
      </c>
      <c r="C53" s="21" t="s">
        <v>98</v>
      </c>
      <c r="D53" s="24">
        <v>43300</v>
      </c>
      <c r="E53" s="22">
        <v>1332.3485029999999</v>
      </c>
      <c r="F53" s="23">
        <v>0.60268755117981698</v>
      </c>
    </row>
    <row r="54" spans="1:9" x14ac:dyDescent="0.2">
      <c r="A54" s="21" t="s">
        <v>393</v>
      </c>
      <c r="B54" s="21" t="s">
        <v>392</v>
      </c>
      <c r="C54" s="21" t="s">
        <v>139</v>
      </c>
      <c r="D54" s="24">
        <v>2297307</v>
      </c>
      <c r="E54" s="22">
        <v>1329.1678830000001</v>
      </c>
      <c r="F54" s="23">
        <v>0.60124879842502499</v>
      </c>
    </row>
    <row r="55" spans="1:9" x14ac:dyDescent="0.2">
      <c r="A55" s="21" t="s">
        <v>395</v>
      </c>
      <c r="B55" s="21" t="s">
        <v>394</v>
      </c>
      <c r="C55" s="21" t="s">
        <v>147</v>
      </c>
      <c r="D55" s="24">
        <v>4177000</v>
      </c>
      <c r="E55" s="22">
        <v>1276.4783159999999</v>
      </c>
      <c r="F55" s="23">
        <v>0.57741468442523303</v>
      </c>
    </row>
    <row r="56" spans="1:9" x14ac:dyDescent="0.2">
      <c r="A56" s="21" t="s">
        <v>397</v>
      </c>
      <c r="B56" s="21" t="s">
        <v>396</v>
      </c>
      <c r="C56" s="21" t="s">
        <v>398</v>
      </c>
      <c r="D56" s="24">
        <v>244000</v>
      </c>
      <c r="E56" s="22">
        <v>1078.5993100000001</v>
      </c>
      <c r="F56" s="23">
        <v>0.48790415974831502</v>
      </c>
    </row>
    <row r="57" spans="1:9" x14ac:dyDescent="0.2">
      <c r="A57" s="21" t="s">
        <v>400</v>
      </c>
      <c r="B57" s="21" t="s">
        <v>399</v>
      </c>
      <c r="C57" s="21" t="s">
        <v>398</v>
      </c>
      <c r="D57" s="24">
        <v>1575983</v>
      </c>
      <c r="E57" s="22">
        <v>864.72131379999996</v>
      </c>
      <c r="F57" s="23">
        <v>0.39115649538663999</v>
      </c>
    </row>
    <row r="58" spans="1:9" x14ac:dyDescent="0.2">
      <c r="A58" s="20" t="s">
        <v>24</v>
      </c>
      <c r="B58" s="20"/>
      <c r="C58" s="20"/>
      <c r="D58" s="20"/>
      <c r="E58" s="25">
        <f>SUM(E44:E57)</f>
        <v>26090.577863800001</v>
      </c>
      <c r="F58" s="26">
        <f>SUM(F44:F57)</f>
        <v>11.802067136484011</v>
      </c>
      <c r="G58" s="14"/>
      <c r="H58" s="14"/>
      <c r="I58" s="14"/>
    </row>
    <row r="59" spans="1:9" x14ac:dyDescent="0.2">
      <c r="A59" s="21"/>
      <c r="B59" s="21"/>
      <c r="C59" s="21"/>
      <c r="D59" s="21"/>
      <c r="E59" s="22"/>
      <c r="F59" s="23"/>
    </row>
    <row r="60" spans="1:9" x14ac:dyDescent="0.2">
      <c r="A60" s="20" t="s">
        <v>816</v>
      </c>
      <c r="B60" s="21"/>
      <c r="C60" s="21"/>
      <c r="D60" s="21"/>
      <c r="E60" s="22"/>
      <c r="F60" s="23"/>
    </row>
    <row r="61" spans="1:9" x14ac:dyDescent="0.2">
      <c r="A61" s="21" t="s">
        <v>403</v>
      </c>
      <c r="B61" s="21" t="s">
        <v>402</v>
      </c>
      <c r="C61" s="21" t="s">
        <v>816</v>
      </c>
      <c r="D61" s="24">
        <v>3408000</v>
      </c>
      <c r="E61" s="22">
        <v>3497.3634040000002</v>
      </c>
      <c r="F61" s="23">
        <v>1.58203156366114</v>
      </c>
    </row>
    <row r="62" spans="1:9" x14ac:dyDescent="0.2">
      <c r="A62" s="20" t="s">
        <v>24</v>
      </c>
      <c r="B62" s="20"/>
      <c r="C62" s="20"/>
      <c r="D62" s="20"/>
      <c r="E62" s="25">
        <f>SUM(E61:E61)</f>
        <v>3497.3634040000002</v>
      </c>
      <c r="F62" s="26">
        <f>SUM(F61:F61)</f>
        <v>1.58203156366114</v>
      </c>
      <c r="G62" s="14"/>
      <c r="H62" s="14"/>
      <c r="I62" s="14"/>
    </row>
    <row r="63" spans="1:9" x14ac:dyDescent="0.2">
      <c r="A63" s="21"/>
      <c r="B63" s="21"/>
      <c r="C63" s="21"/>
      <c r="D63" s="21"/>
      <c r="E63" s="22"/>
      <c r="F63" s="23"/>
    </row>
    <row r="64" spans="1:9" x14ac:dyDescent="0.2">
      <c r="A64" s="20" t="s">
        <v>27</v>
      </c>
      <c r="B64" s="20"/>
      <c r="C64" s="20"/>
      <c r="D64" s="20"/>
      <c r="E64" s="25">
        <f>E37+E42+E58+E62</f>
        <v>203934.3240353</v>
      </c>
      <c r="F64" s="26">
        <f>F37+F42+F58+F62</f>
        <v>92.249646453309538</v>
      </c>
      <c r="G64" s="14"/>
      <c r="H64" s="14"/>
      <c r="I64" s="14"/>
    </row>
    <row r="65" spans="1:9" x14ac:dyDescent="0.2">
      <c r="A65" s="20"/>
      <c r="B65" s="20"/>
      <c r="C65" s="20"/>
      <c r="D65" s="20"/>
      <c r="E65" s="25"/>
      <c r="F65" s="26"/>
      <c r="G65" s="14"/>
      <c r="H65" s="14"/>
      <c r="I65" s="14"/>
    </row>
    <row r="66" spans="1:9" x14ac:dyDescent="0.2">
      <c r="A66" s="20" t="s">
        <v>29</v>
      </c>
      <c r="B66" s="20"/>
      <c r="C66" s="20"/>
      <c r="D66" s="20"/>
      <c r="E66" s="25">
        <f>E68-(E37+E42+E58+E62)</f>
        <v>17133.541128300014</v>
      </c>
      <c r="F66" s="26">
        <f>F68-(F37+F42+F58+F62)</f>
        <v>7.7503535466904623</v>
      </c>
      <c r="G66" s="14"/>
      <c r="H66" s="14"/>
      <c r="I66" s="14"/>
    </row>
    <row r="67" spans="1:9" x14ac:dyDescent="0.2">
      <c r="A67" s="20"/>
      <c r="B67" s="20"/>
      <c r="C67" s="20"/>
      <c r="D67" s="20"/>
      <c r="E67" s="25"/>
      <c r="F67" s="26"/>
      <c r="G67" s="14"/>
      <c r="H67" s="14"/>
      <c r="I67" s="14"/>
    </row>
    <row r="68" spans="1:9" x14ac:dyDescent="0.2">
      <c r="A68" s="27" t="s">
        <v>28</v>
      </c>
      <c r="B68" s="27"/>
      <c r="C68" s="27"/>
      <c r="D68" s="27"/>
      <c r="E68" s="28">
        <v>221067.86516360001</v>
      </c>
      <c r="F68" s="29">
        <v>100</v>
      </c>
      <c r="G68" s="14"/>
      <c r="H68" s="14"/>
      <c r="I68" s="14"/>
    </row>
    <row r="70" spans="1:9" x14ac:dyDescent="0.2">
      <c r="A70" s="14" t="s">
        <v>32</v>
      </c>
    </row>
    <row r="71" spans="1:9" x14ac:dyDescent="0.2">
      <c r="A71" s="14" t="s">
        <v>33</v>
      </c>
    </row>
    <row r="72" spans="1:9" x14ac:dyDescent="0.2">
      <c r="A72" s="14" t="s">
        <v>34</v>
      </c>
      <c r="B72" s="14"/>
      <c r="C72" s="30" t="s">
        <v>36</v>
      </c>
      <c r="D72" s="14" t="s">
        <v>35</v>
      </c>
    </row>
    <row r="73" spans="1:9" x14ac:dyDescent="0.2">
      <c r="A73" s="7" t="s">
        <v>58</v>
      </c>
      <c r="C73" s="31">
        <v>104.2103</v>
      </c>
      <c r="D73" s="31">
        <v>131.27950000000001</v>
      </c>
    </row>
    <row r="74" spans="1:9" x14ac:dyDescent="0.2">
      <c r="A74" s="7" t="s">
        <v>82</v>
      </c>
      <c r="C74" s="31">
        <v>22.127600000000001</v>
      </c>
      <c r="D74" s="31">
        <v>26.811900000000001</v>
      </c>
    </row>
    <row r="75" spans="1:9" x14ac:dyDescent="0.2">
      <c r="A75" s="7" t="s">
        <v>59</v>
      </c>
      <c r="C75" s="31">
        <v>112.5376</v>
      </c>
      <c r="D75" s="31">
        <v>142.31659999999999</v>
      </c>
    </row>
    <row r="76" spans="1:9" x14ac:dyDescent="0.2">
      <c r="A76" s="7" t="s">
        <v>83</v>
      </c>
      <c r="C76" s="31">
        <v>24.6982</v>
      </c>
      <c r="D76" s="31">
        <v>30.004300000000001</v>
      </c>
    </row>
    <row r="78" spans="1:9" x14ac:dyDescent="0.2">
      <c r="A78" s="14" t="s">
        <v>37</v>
      </c>
    </row>
    <row r="79" spans="1:9" x14ac:dyDescent="0.2">
      <c r="A79" s="94" t="s">
        <v>38</v>
      </c>
      <c r="B79" s="95"/>
      <c r="C79" s="32" t="s">
        <v>39</v>
      </c>
    </row>
    <row r="80" spans="1:9" x14ac:dyDescent="0.2">
      <c r="A80" s="90" t="s">
        <v>82</v>
      </c>
      <c r="B80" s="91"/>
      <c r="C80" s="33">
        <v>1</v>
      </c>
    </row>
    <row r="81" spans="1:4" x14ac:dyDescent="0.2">
      <c r="A81" s="90" t="s">
        <v>83</v>
      </c>
      <c r="B81" s="91"/>
      <c r="C81" s="33">
        <v>1.1499999999999999</v>
      </c>
    </row>
    <row r="82" spans="1:4" x14ac:dyDescent="0.2">
      <c r="A82" s="7" t="s">
        <v>40</v>
      </c>
    </row>
    <row r="83" spans="1:4" x14ac:dyDescent="0.2">
      <c r="A83" s="7" t="s">
        <v>41</v>
      </c>
    </row>
    <row r="85" spans="1:4" x14ac:dyDescent="0.2">
      <c r="A85" s="14" t="s">
        <v>296</v>
      </c>
      <c r="D85" s="51">
        <v>2.3099999999999999E-2</v>
      </c>
    </row>
    <row r="87" spans="1:4" x14ac:dyDescent="0.2">
      <c r="A87" s="96" t="s">
        <v>817</v>
      </c>
      <c r="B87" s="96"/>
      <c r="C87" s="96"/>
      <c r="D87" s="30" t="s">
        <v>43</v>
      </c>
    </row>
    <row r="89" spans="1:4" x14ac:dyDescent="0.2">
      <c r="A89" s="14" t="s">
        <v>830</v>
      </c>
    </row>
    <row r="90" spans="1:4" x14ac:dyDescent="0.2">
      <c r="A90" s="68"/>
    </row>
    <row r="91" spans="1:4" x14ac:dyDescent="0.2">
      <c r="A91" s="69" t="s">
        <v>822</v>
      </c>
    </row>
    <row r="92" spans="1:4" x14ac:dyDescent="0.2">
      <c r="A92" s="70"/>
    </row>
    <row r="93" spans="1:4" x14ac:dyDescent="0.2">
      <c r="A93" s="71"/>
    </row>
    <row r="94" spans="1:4" x14ac:dyDescent="0.2">
      <c r="A94" s="71"/>
    </row>
    <row r="95" spans="1:4" x14ac:dyDescent="0.2">
      <c r="A95" s="71"/>
    </row>
    <row r="96" spans="1:4" x14ac:dyDescent="0.2">
      <c r="A96" s="71"/>
    </row>
    <row r="97" spans="1:1" x14ac:dyDescent="0.2">
      <c r="A97" s="71"/>
    </row>
    <row r="98" spans="1:1" x14ac:dyDescent="0.2">
      <c r="A98" s="71"/>
    </row>
    <row r="99" spans="1:1" x14ac:dyDescent="0.2">
      <c r="A99" s="71"/>
    </row>
    <row r="100" spans="1:1" x14ac:dyDescent="0.2">
      <c r="A100" s="71"/>
    </row>
    <row r="101" spans="1:1" x14ac:dyDescent="0.2">
      <c r="A101" s="71"/>
    </row>
    <row r="102" spans="1:1" x14ac:dyDescent="0.2">
      <c r="A102" s="71"/>
    </row>
    <row r="103" spans="1:1" x14ac:dyDescent="0.2">
      <c r="A103" s="71"/>
    </row>
    <row r="104" spans="1:1" x14ac:dyDescent="0.2">
      <c r="A104" s="69" t="s">
        <v>831</v>
      </c>
    </row>
    <row r="105" spans="1:1" x14ac:dyDescent="0.2">
      <c r="A105" s="71"/>
    </row>
    <row r="106" spans="1:1" x14ac:dyDescent="0.2">
      <c r="A106" s="69" t="s">
        <v>1206</v>
      </c>
    </row>
    <row r="107" spans="1:1" x14ac:dyDescent="0.2">
      <c r="A107" s="71"/>
    </row>
    <row r="108" spans="1:1" x14ac:dyDescent="0.2">
      <c r="A108" s="71"/>
    </row>
    <row r="109" spans="1:1" x14ac:dyDescent="0.2">
      <c r="A109" s="71"/>
    </row>
    <row r="110" spans="1:1" x14ac:dyDescent="0.2">
      <c r="A110" s="71"/>
    </row>
    <row r="111" spans="1:1" x14ac:dyDescent="0.2">
      <c r="A111" s="71"/>
    </row>
    <row r="112" spans="1:1" x14ac:dyDescent="0.2">
      <c r="A112" s="71"/>
    </row>
    <row r="113" spans="1:1" x14ac:dyDescent="0.2">
      <c r="A113" s="71"/>
    </row>
    <row r="114" spans="1:1" x14ac:dyDescent="0.2">
      <c r="A114" s="71"/>
    </row>
    <row r="115" spans="1:1" x14ac:dyDescent="0.2">
      <c r="A115" s="71"/>
    </row>
    <row r="116" spans="1:1" x14ac:dyDescent="0.2">
      <c r="A116" s="71"/>
    </row>
    <row r="117" spans="1:1" x14ac:dyDescent="0.2">
      <c r="A117" s="71"/>
    </row>
    <row r="118" spans="1:1" x14ac:dyDescent="0.2">
      <c r="A118" s="71"/>
    </row>
    <row r="121" spans="1:1" x14ac:dyDescent="0.2">
      <c r="A121" s="14" t="s">
        <v>832</v>
      </c>
    </row>
    <row r="123" spans="1:1" x14ac:dyDescent="0.2">
      <c r="A123" s="69" t="s">
        <v>1207</v>
      </c>
    </row>
  </sheetData>
  <mergeCells count="5">
    <mergeCell ref="A1:F1"/>
    <mergeCell ref="A79:B79"/>
    <mergeCell ref="A80:B80"/>
    <mergeCell ref="A81:B81"/>
    <mergeCell ref="A87:C87"/>
  </mergeCells>
  <conditionalFormatting sqref="F2:F3 F226:F65536">
    <cfRule type="cellIs" dxfId="58" priority="2" stopIfTrue="1" operator="between">
      <formula>0.009</formula>
      <formula>-0.009</formula>
    </cfRule>
  </conditionalFormatting>
  <conditionalFormatting sqref="F5:F137">
    <cfRule type="cellIs" dxfId="57" priority="1" stopIfTrue="1" operator="between">
      <formula>0.009</formula>
      <formula>-0.009</formula>
    </cfRule>
  </conditionalFormatting>
  <hyperlinks>
    <hyperlink ref="A92"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09"/>
  <sheetViews>
    <sheetView workbookViewId="0">
      <selection sqref="A1:F1"/>
    </sheetView>
  </sheetViews>
  <sheetFormatPr defaultColWidth="9.28515625" defaultRowHeight="11.25" x14ac:dyDescent="0.2"/>
  <cols>
    <col min="1" max="1" width="38.7109375" style="7" bestFit="1" customWidth="1"/>
    <col min="2" max="2" width="29.7109375" style="7" bestFit="1" customWidth="1"/>
    <col min="3" max="3" width="23.5703125" style="7" bestFit="1" customWidth="1"/>
    <col min="4" max="4" width="15.5703125" style="7" bestFit="1" customWidth="1"/>
    <col min="5" max="5" width="29.28515625" style="10" customWidth="1"/>
    <col min="6" max="6" width="13.5703125" style="11" bestFit="1" customWidth="1"/>
    <col min="7" max="7" width="32.28515625" style="7" customWidth="1"/>
    <col min="8" max="8" width="25" style="7" customWidth="1"/>
    <col min="9" max="16384" width="9.28515625" style="7"/>
  </cols>
  <sheetData>
    <row r="1" spans="1:8" s="1" customFormat="1" ht="15" x14ac:dyDescent="0.2">
      <c r="A1" s="92" t="s">
        <v>13</v>
      </c>
      <c r="B1" s="93"/>
      <c r="C1" s="93"/>
      <c r="D1" s="93"/>
      <c r="E1" s="93"/>
      <c r="F1" s="93"/>
    </row>
    <row r="2" spans="1:8" s="1" customFormat="1" ht="12" x14ac:dyDescent="0.2">
      <c r="E2" s="5"/>
      <c r="F2" s="9"/>
    </row>
    <row r="3" spans="1:8" s="1" customFormat="1" ht="12" x14ac:dyDescent="0.2">
      <c r="A3" s="8" t="s">
        <v>7</v>
      </c>
      <c r="B3" s="2"/>
      <c r="C3" s="3"/>
      <c r="D3" s="3"/>
      <c r="E3" s="4"/>
      <c r="F3" s="9"/>
    </row>
    <row r="4" spans="1:8" s="1" customFormat="1" ht="17.649999999999999" customHeight="1" x14ac:dyDescent="0.2">
      <c r="A4" s="6" t="s">
        <v>2</v>
      </c>
      <c r="B4" s="6" t="s">
        <v>0</v>
      </c>
      <c r="C4" s="13" t="s">
        <v>349</v>
      </c>
      <c r="D4" s="13" t="s">
        <v>1</v>
      </c>
      <c r="E4" s="61" t="s">
        <v>6</v>
      </c>
      <c r="F4" s="12" t="s">
        <v>3</v>
      </c>
      <c r="G4" s="62"/>
      <c r="H4" s="65"/>
    </row>
    <row r="5" spans="1:8" x14ac:dyDescent="0.2">
      <c r="A5" s="16" t="s">
        <v>84</v>
      </c>
      <c r="B5" s="17"/>
      <c r="C5" s="17"/>
      <c r="D5" s="17"/>
      <c r="E5" s="18"/>
      <c r="F5" s="19"/>
    </row>
    <row r="6" spans="1:8" x14ac:dyDescent="0.2">
      <c r="A6" s="20" t="s">
        <v>51</v>
      </c>
      <c r="B6" s="21"/>
      <c r="C6" s="21"/>
      <c r="D6" s="21"/>
      <c r="E6" s="22"/>
      <c r="F6" s="23"/>
    </row>
    <row r="7" spans="1:8" x14ac:dyDescent="0.2">
      <c r="A7" s="21" t="s">
        <v>130</v>
      </c>
      <c r="B7" s="21" t="s">
        <v>129</v>
      </c>
      <c r="C7" s="21" t="s">
        <v>131</v>
      </c>
      <c r="D7" s="24">
        <v>1073629</v>
      </c>
      <c r="E7" s="22">
        <v>13897.05378</v>
      </c>
      <c r="F7" s="23">
        <v>9.6831199270058903</v>
      </c>
    </row>
    <row r="8" spans="1:8" x14ac:dyDescent="0.2">
      <c r="A8" s="21" t="s">
        <v>113</v>
      </c>
      <c r="B8" s="21" t="s">
        <v>112</v>
      </c>
      <c r="C8" s="21" t="s">
        <v>114</v>
      </c>
      <c r="D8" s="24">
        <v>7219179</v>
      </c>
      <c r="E8" s="22">
        <v>12933.159180000001</v>
      </c>
      <c r="F8" s="23">
        <v>9.0115022477085898</v>
      </c>
    </row>
    <row r="9" spans="1:8" x14ac:dyDescent="0.2">
      <c r="A9" s="21" t="s">
        <v>195</v>
      </c>
      <c r="B9" s="21" t="s">
        <v>194</v>
      </c>
      <c r="C9" s="21" t="s">
        <v>196</v>
      </c>
      <c r="D9" s="24">
        <v>232786</v>
      </c>
      <c r="E9" s="22">
        <v>6785.4791139999998</v>
      </c>
      <c r="F9" s="23">
        <v>4.7279523461019304</v>
      </c>
    </row>
    <row r="10" spans="1:8" x14ac:dyDescent="0.2">
      <c r="A10" s="21" t="s">
        <v>406</v>
      </c>
      <c r="B10" s="21" t="s">
        <v>405</v>
      </c>
      <c r="C10" s="21" t="s">
        <v>114</v>
      </c>
      <c r="D10" s="24">
        <v>114279</v>
      </c>
      <c r="E10" s="22">
        <v>6510.5889090000001</v>
      </c>
      <c r="F10" s="23">
        <v>4.5364157179854701</v>
      </c>
    </row>
    <row r="11" spans="1:8" x14ac:dyDescent="0.2">
      <c r="A11" s="21" t="s">
        <v>408</v>
      </c>
      <c r="B11" s="21" t="s">
        <v>407</v>
      </c>
      <c r="C11" s="21" t="s">
        <v>114</v>
      </c>
      <c r="D11" s="24">
        <v>243652</v>
      </c>
      <c r="E11" s="22">
        <v>5890.7744039999998</v>
      </c>
      <c r="F11" s="23">
        <v>4.1045444538006697</v>
      </c>
    </row>
    <row r="12" spans="1:8" x14ac:dyDescent="0.2">
      <c r="A12" s="21" t="s">
        <v>410</v>
      </c>
      <c r="B12" s="21" t="s">
        <v>409</v>
      </c>
      <c r="C12" s="21" t="s">
        <v>95</v>
      </c>
      <c r="D12" s="24">
        <v>302952</v>
      </c>
      <c r="E12" s="22">
        <v>5809.7105039999997</v>
      </c>
      <c r="F12" s="23">
        <v>4.0480611532481099</v>
      </c>
    </row>
    <row r="13" spans="1:8" x14ac:dyDescent="0.2">
      <c r="A13" s="21" t="s">
        <v>412</v>
      </c>
      <c r="B13" s="21" t="s">
        <v>411</v>
      </c>
      <c r="C13" s="21" t="s">
        <v>95</v>
      </c>
      <c r="D13" s="24">
        <v>252200</v>
      </c>
      <c r="E13" s="22">
        <v>5760.5002000000004</v>
      </c>
      <c r="F13" s="23">
        <v>4.0137726426889699</v>
      </c>
    </row>
    <row r="14" spans="1:8" x14ac:dyDescent="0.2">
      <c r="A14" s="21" t="s">
        <v>414</v>
      </c>
      <c r="B14" s="21" t="s">
        <v>413</v>
      </c>
      <c r="C14" s="21" t="s">
        <v>95</v>
      </c>
      <c r="D14" s="24">
        <v>736169</v>
      </c>
      <c r="E14" s="22">
        <v>5143.612803</v>
      </c>
      <c r="F14" s="23">
        <v>3.5839409142397298</v>
      </c>
    </row>
    <row r="15" spans="1:8" x14ac:dyDescent="0.2">
      <c r="A15" s="21" t="s">
        <v>342</v>
      </c>
      <c r="B15" s="21" t="s">
        <v>341</v>
      </c>
      <c r="C15" s="21" t="s">
        <v>95</v>
      </c>
      <c r="D15" s="24">
        <v>815623</v>
      </c>
      <c r="E15" s="22">
        <v>4976.1159230000003</v>
      </c>
      <c r="F15" s="23">
        <v>3.4672332723096502</v>
      </c>
    </row>
    <row r="16" spans="1:8" x14ac:dyDescent="0.2">
      <c r="A16" s="21" t="s">
        <v>416</v>
      </c>
      <c r="B16" s="21" t="s">
        <v>415</v>
      </c>
      <c r="C16" s="21" t="s">
        <v>95</v>
      </c>
      <c r="D16" s="24">
        <v>82000</v>
      </c>
      <c r="E16" s="22">
        <v>4076.22</v>
      </c>
      <c r="F16" s="23">
        <v>2.8402082724659299</v>
      </c>
    </row>
    <row r="17" spans="1:6" x14ac:dyDescent="0.2">
      <c r="A17" s="21" t="s">
        <v>159</v>
      </c>
      <c r="B17" s="21" t="s">
        <v>158</v>
      </c>
      <c r="C17" s="21" t="s">
        <v>95</v>
      </c>
      <c r="D17" s="24">
        <v>331477</v>
      </c>
      <c r="E17" s="22">
        <v>4072.029207</v>
      </c>
      <c r="F17" s="23">
        <v>2.8372882325890898</v>
      </c>
    </row>
    <row r="18" spans="1:6" x14ac:dyDescent="0.2">
      <c r="A18" s="21" t="s">
        <v>418</v>
      </c>
      <c r="B18" s="21" t="s">
        <v>417</v>
      </c>
      <c r="C18" s="21" t="s">
        <v>114</v>
      </c>
      <c r="D18" s="24">
        <v>426415</v>
      </c>
      <c r="E18" s="22">
        <v>3975.4670449999999</v>
      </c>
      <c r="F18" s="23">
        <v>2.77000613021983</v>
      </c>
    </row>
    <row r="19" spans="1:6" x14ac:dyDescent="0.2">
      <c r="A19" s="21" t="s">
        <v>116</v>
      </c>
      <c r="B19" s="21" t="s">
        <v>115</v>
      </c>
      <c r="C19" s="21" t="s">
        <v>95</v>
      </c>
      <c r="D19" s="24">
        <v>287738</v>
      </c>
      <c r="E19" s="22">
        <v>3809.938858</v>
      </c>
      <c r="F19" s="23">
        <v>2.65467022439441</v>
      </c>
    </row>
    <row r="20" spans="1:6" x14ac:dyDescent="0.2">
      <c r="A20" s="21" t="s">
        <v>420</v>
      </c>
      <c r="B20" s="21" t="s">
        <v>419</v>
      </c>
      <c r="C20" s="21" t="s">
        <v>95</v>
      </c>
      <c r="D20" s="24">
        <v>623743</v>
      </c>
      <c r="E20" s="22">
        <v>3771.4620500000001</v>
      </c>
      <c r="F20" s="23">
        <v>2.6278605457265098</v>
      </c>
    </row>
    <row r="21" spans="1:6" x14ac:dyDescent="0.2">
      <c r="A21" s="21" t="s">
        <v>94</v>
      </c>
      <c r="B21" s="21" t="s">
        <v>93</v>
      </c>
      <c r="C21" s="21" t="s">
        <v>95</v>
      </c>
      <c r="D21" s="24">
        <v>227165</v>
      </c>
      <c r="E21" s="22">
        <v>3195.9843850000002</v>
      </c>
      <c r="F21" s="23">
        <v>2.22688208412425</v>
      </c>
    </row>
    <row r="22" spans="1:6" x14ac:dyDescent="0.2">
      <c r="A22" s="21" t="s">
        <v>256</v>
      </c>
      <c r="B22" s="21" t="s">
        <v>255</v>
      </c>
      <c r="C22" s="21" t="s">
        <v>95</v>
      </c>
      <c r="D22" s="24">
        <v>77783</v>
      </c>
      <c r="E22" s="22">
        <v>2855.375039</v>
      </c>
      <c r="F22" s="23">
        <v>1.9895540002160199</v>
      </c>
    </row>
    <row r="23" spans="1:6" x14ac:dyDescent="0.2">
      <c r="A23" s="21" t="s">
        <v>97</v>
      </c>
      <c r="B23" s="21" t="s">
        <v>96</v>
      </c>
      <c r="C23" s="21" t="s">
        <v>98</v>
      </c>
      <c r="D23" s="24">
        <v>207058</v>
      </c>
      <c r="E23" s="22">
        <v>2842.3886950000001</v>
      </c>
      <c r="F23" s="23">
        <v>1.9805054401142801</v>
      </c>
    </row>
    <row r="24" spans="1:6" x14ac:dyDescent="0.2">
      <c r="A24" s="21" t="s">
        <v>422</v>
      </c>
      <c r="B24" s="21" t="s">
        <v>421</v>
      </c>
      <c r="C24" s="21" t="s">
        <v>95</v>
      </c>
      <c r="D24" s="24">
        <v>276101</v>
      </c>
      <c r="E24" s="22">
        <v>2535.4354830000002</v>
      </c>
      <c r="F24" s="23">
        <v>1.76662810965067</v>
      </c>
    </row>
    <row r="25" spans="1:6" x14ac:dyDescent="0.2">
      <c r="A25" s="21" t="s">
        <v>424</v>
      </c>
      <c r="B25" s="21" t="s">
        <v>423</v>
      </c>
      <c r="C25" s="21" t="s">
        <v>95</v>
      </c>
      <c r="D25" s="24">
        <v>274165</v>
      </c>
      <c r="E25" s="22">
        <v>2517.7942779999998</v>
      </c>
      <c r="F25" s="23">
        <v>1.7543361586820601</v>
      </c>
    </row>
    <row r="26" spans="1:6" x14ac:dyDescent="0.2">
      <c r="A26" s="21" t="s">
        <v>164</v>
      </c>
      <c r="B26" s="21" t="s">
        <v>163</v>
      </c>
      <c r="C26" s="21" t="s">
        <v>165</v>
      </c>
      <c r="D26" s="24">
        <v>199722</v>
      </c>
      <c r="E26" s="22">
        <v>2271.3384449999999</v>
      </c>
      <c r="F26" s="23">
        <v>1.5826118906876701</v>
      </c>
    </row>
    <row r="27" spans="1:6" x14ac:dyDescent="0.2">
      <c r="A27" s="21" t="s">
        <v>426</v>
      </c>
      <c r="B27" s="21" t="s">
        <v>425</v>
      </c>
      <c r="C27" s="21" t="s">
        <v>114</v>
      </c>
      <c r="D27" s="24">
        <v>1012395</v>
      </c>
      <c r="E27" s="22">
        <v>1662.35259</v>
      </c>
      <c r="F27" s="23">
        <v>1.1582857593243701</v>
      </c>
    </row>
    <row r="28" spans="1:6" x14ac:dyDescent="0.2">
      <c r="A28" s="21" t="s">
        <v>428</v>
      </c>
      <c r="B28" s="21" t="s">
        <v>427</v>
      </c>
      <c r="C28" s="21" t="s">
        <v>196</v>
      </c>
      <c r="D28" s="24">
        <v>853369</v>
      </c>
      <c r="E28" s="22">
        <v>1564.225377</v>
      </c>
      <c r="F28" s="23">
        <v>1.08991316851312</v>
      </c>
    </row>
    <row r="29" spans="1:6" x14ac:dyDescent="0.2">
      <c r="A29" s="21" t="s">
        <v>430</v>
      </c>
      <c r="B29" s="21" t="s">
        <v>429</v>
      </c>
      <c r="C29" s="21" t="s">
        <v>165</v>
      </c>
      <c r="D29" s="24">
        <v>80555</v>
      </c>
      <c r="E29" s="22">
        <v>1397.4278629999999</v>
      </c>
      <c r="F29" s="23">
        <v>0.97369282734175</v>
      </c>
    </row>
    <row r="30" spans="1:6" x14ac:dyDescent="0.2">
      <c r="A30" s="21" t="s">
        <v>432</v>
      </c>
      <c r="B30" s="21" t="s">
        <v>431</v>
      </c>
      <c r="C30" s="21" t="s">
        <v>95</v>
      </c>
      <c r="D30" s="24">
        <v>35830</v>
      </c>
      <c r="E30" s="22">
        <v>1221.98215</v>
      </c>
      <c r="F30" s="23">
        <v>0.85144663713825697</v>
      </c>
    </row>
    <row r="31" spans="1:6" x14ac:dyDescent="0.2">
      <c r="A31" s="21" t="s">
        <v>434</v>
      </c>
      <c r="B31" s="21" t="s">
        <v>433</v>
      </c>
      <c r="C31" s="21" t="s">
        <v>165</v>
      </c>
      <c r="D31" s="24">
        <v>95389</v>
      </c>
      <c r="E31" s="22">
        <v>982.69747800000005</v>
      </c>
      <c r="F31" s="23">
        <v>0.684719054993844</v>
      </c>
    </row>
    <row r="32" spans="1:6" x14ac:dyDescent="0.2">
      <c r="A32" s="21" t="s">
        <v>436</v>
      </c>
      <c r="B32" s="21" t="s">
        <v>435</v>
      </c>
      <c r="C32" s="21" t="s">
        <v>131</v>
      </c>
      <c r="D32" s="24">
        <v>263463</v>
      </c>
      <c r="E32" s="22">
        <v>950.44277250000005</v>
      </c>
      <c r="F32" s="23">
        <v>0.66224478192049396</v>
      </c>
    </row>
    <row r="33" spans="1:9" x14ac:dyDescent="0.2">
      <c r="A33" s="21" t="s">
        <v>438</v>
      </c>
      <c r="B33" s="21" t="s">
        <v>437</v>
      </c>
      <c r="C33" s="21" t="s">
        <v>165</v>
      </c>
      <c r="D33" s="24">
        <v>122326</v>
      </c>
      <c r="E33" s="22">
        <v>931.57365300000004</v>
      </c>
      <c r="F33" s="23">
        <v>0.64909725080145497</v>
      </c>
    </row>
    <row r="34" spans="1:9" x14ac:dyDescent="0.2">
      <c r="A34" s="21" t="s">
        <v>440</v>
      </c>
      <c r="B34" s="21" t="s">
        <v>439</v>
      </c>
      <c r="C34" s="21" t="s">
        <v>95</v>
      </c>
      <c r="D34" s="24">
        <v>16835</v>
      </c>
      <c r="E34" s="22">
        <v>791.56486500000005</v>
      </c>
      <c r="F34" s="23">
        <v>0.551542624727414</v>
      </c>
    </row>
    <row r="35" spans="1:9" x14ac:dyDescent="0.2">
      <c r="A35" s="21" t="s">
        <v>442</v>
      </c>
      <c r="B35" s="21" t="s">
        <v>441</v>
      </c>
      <c r="C35" s="21" t="s">
        <v>196</v>
      </c>
      <c r="D35" s="24">
        <v>576588</v>
      </c>
      <c r="E35" s="22">
        <v>477.12657000000002</v>
      </c>
      <c r="F35" s="23">
        <v>0.33244987540596299</v>
      </c>
    </row>
    <row r="36" spans="1:9" x14ac:dyDescent="0.2">
      <c r="A36" s="21" t="s">
        <v>444</v>
      </c>
      <c r="B36" s="21" t="s">
        <v>443</v>
      </c>
      <c r="C36" s="21" t="s">
        <v>374</v>
      </c>
      <c r="D36" s="24">
        <v>19000</v>
      </c>
      <c r="E36" s="22">
        <v>445.18900000000002</v>
      </c>
      <c r="F36" s="23">
        <v>0.31019657442700199</v>
      </c>
    </row>
    <row r="37" spans="1:9" x14ac:dyDescent="0.2">
      <c r="A37" s="21" t="s">
        <v>446</v>
      </c>
      <c r="B37" s="21" t="s">
        <v>445</v>
      </c>
      <c r="C37" s="21" t="s">
        <v>95</v>
      </c>
      <c r="D37" s="24">
        <v>63629</v>
      </c>
      <c r="E37" s="22">
        <v>76.672944999999999</v>
      </c>
      <c r="F37" s="23">
        <v>5.3423792794139002E-2</v>
      </c>
    </row>
    <row r="38" spans="1:9" x14ac:dyDescent="0.2">
      <c r="A38" s="20" t="s">
        <v>24</v>
      </c>
      <c r="B38" s="20"/>
      <c r="C38" s="20"/>
      <c r="D38" s="20"/>
      <c r="E38" s="25">
        <f>SUM(E7:E37)</f>
        <v>114131.68356549999</v>
      </c>
      <c r="F38" s="26">
        <f>SUM(F7:F37)</f>
        <v>79.524106111347535</v>
      </c>
      <c r="G38" s="14"/>
      <c r="H38" s="14"/>
      <c r="I38" s="14"/>
    </row>
    <row r="39" spans="1:9" x14ac:dyDescent="0.2">
      <c r="A39" s="21"/>
      <c r="B39" s="21"/>
      <c r="C39" s="21"/>
      <c r="D39" s="21"/>
      <c r="E39" s="22"/>
      <c r="F39" s="23"/>
    </row>
    <row r="40" spans="1:9" x14ac:dyDescent="0.2">
      <c r="A40" s="20" t="s">
        <v>371</v>
      </c>
      <c r="B40" s="21"/>
      <c r="C40" s="21"/>
      <c r="D40" s="21"/>
      <c r="E40" s="22"/>
      <c r="F40" s="23"/>
    </row>
    <row r="41" spans="1:9" x14ac:dyDescent="0.2">
      <c r="A41" s="21" t="s">
        <v>389</v>
      </c>
      <c r="B41" s="21" t="s">
        <v>388</v>
      </c>
      <c r="C41" s="21" t="s">
        <v>165</v>
      </c>
      <c r="D41" s="24">
        <v>49633</v>
      </c>
      <c r="E41" s="22">
        <v>2740.3420350000001</v>
      </c>
      <c r="F41" s="23">
        <v>1.9094018765408001</v>
      </c>
    </row>
    <row r="42" spans="1:9" x14ac:dyDescent="0.2">
      <c r="A42" s="21" t="s">
        <v>448</v>
      </c>
      <c r="B42" s="21" t="s">
        <v>447</v>
      </c>
      <c r="C42" s="21" t="s">
        <v>114</v>
      </c>
      <c r="D42" s="24">
        <v>9314</v>
      </c>
      <c r="E42" s="22">
        <v>1371.6322270000001</v>
      </c>
      <c r="F42" s="23">
        <v>0.95571907254914301</v>
      </c>
    </row>
    <row r="43" spans="1:9" x14ac:dyDescent="0.2">
      <c r="A43" s="21" t="s">
        <v>450</v>
      </c>
      <c r="B43" s="21" t="s">
        <v>449</v>
      </c>
      <c r="C43" s="21" t="s">
        <v>95</v>
      </c>
      <c r="D43" s="24">
        <v>9392</v>
      </c>
      <c r="E43" s="22">
        <v>1352.233158</v>
      </c>
      <c r="F43" s="23">
        <v>0.94220228585658505</v>
      </c>
    </row>
    <row r="44" spans="1:9" x14ac:dyDescent="0.2">
      <c r="A44" s="21" t="s">
        <v>452</v>
      </c>
      <c r="B44" s="21" t="s">
        <v>451</v>
      </c>
      <c r="C44" s="21" t="s">
        <v>95</v>
      </c>
      <c r="D44" s="24">
        <v>3349</v>
      </c>
      <c r="E44" s="22">
        <v>1304.9032199999999</v>
      </c>
      <c r="F44" s="23">
        <v>0.90922396735490996</v>
      </c>
    </row>
    <row r="45" spans="1:9" x14ac:dyDescent="0.2">
      <c r="A45" s="21" t="s">
        <v>454</v>
      </c>
      <c r="B45" s="21" t="s">
        <v>453</v>
      </c>
      <c r="C45" s="21" t="s">
        <v>95</v>
      </c>
      <c r="D45" s="24">
        <v>3698</v>
      </c>
      <c r="E45" s="22">
        <v>1281.3135649999999</v>
      </c>
      <c r="F45" s="23">
        <v>0.89278728501793703</v>
      </c>
    </row>
    <row r="46" spans="1:9" x14ac:dyDescent="0.2">
      <c r="A46" s="21" t="s">
        <v>456</v>
      </c>
      <c r="B46" s="21" t="s">
        <v>455</v>
      </c>
      <c r="C46" s="21" t="s">
        <v>374</v>
      </c>
      <c r="D46" s="24">
        <v>6859</v>
      </c>
      <c r="E46" s="22">
        <v>1100.6051709999999</v>
      </c>
      <c r="F46" s="23">
        <v>0.76687419015484404</v>
      </c>
    </row>
    <row r="47" spans="1:9" x14ac:dyDescent="0.2">
      <c r="A47" s="21" t="s">
        <v>458</v>
      </c>
      <c r="B47" s="21" t="s">
        <v>457</v>
      </c>
      <c r="C47" s="21" t="s">
        <v>165</v>
      </c>
      <c r="D47" s="24">
        <v>94899</v>
      </c>
      <c r="E47" s="22">
        <v>1020.191961</v>
      </c>
      <c r="F47" s="23">
        <v>0.71084427414011997</v>
      </c>
    </row>
    <row r="48" spans="1:9" x14ac:dyDescent="0.2">
      <c r="A48" s="21" t="s">
        <v>460</v>
      </c>
      <c r="B48" s="21" t="s">
        <v>459</v>
      </c>
      <c r="C48" s="21" t="s">
        <v>95</v>
      </c>
      <c r="D48" s="24">
        <v>25217</v>
      </c>
      <c r="E48" s="22">
        <v>968.53672649999999</v>
      </c>
      <c r="F48" s="23">
        <v>0.67485219708268296</v>
      </c>
    </row>
    <row r="49" spans="1:9" x14ac:dyDescent="0.2">
      <c r="A49" s="21" t="s">
        <v>462</v>
      </c>
      <c r="B49" s="21" t="s">
        <v>461</v>
      </c>
      <c r="C49" s="21" t="s">
        <v>114</v>
      </c>
      <c r="D49" s="24">
        <v>111883</v>
      </c>
      <c r="E49" s="22">
        <v>894.55580190000001</v>
      </c>
      <c r="F49" s="23">
        <v>0.62330413685688602</v>
      </c>
    </row>
    <row r="50" spans="1:9" x14ac:dyDescent="0.2">
      <c r="A50" s="21" t="s">
        <v>464</v>
      </c>
      <c r="B50" s="21" t="s">
        <v>463</v>
      </c>
      <c r="C50" s="21" t="s">
        <v>95</v>
      </c>
      <c r="D50" s="24">
        <v>7250</v>
      </c>
      <c r="E50" s="22">
        <v>371.18137480000001</v>
      </c>
      <c r="F50" s="23">
        <v>0.25862990989010298</v>
      </c>
    </row>
    <row r="51" spans="1:9" x14ac:dyDescent="0.2">
      <c r="A51" s="20" t="s">
        <v>24</v>
      </c>
      <c r="B51" s="20"/>
      <c r="C51" s="20"/>
      <c r="D51" s="20"/>
      <c r="E51" s="25">
        <f>SUM(E40:E50)</f>
        <v>12405.4952402</v>
      </c>
      <c r="F51" s="26">
        <f>SUM(F40:F50)</f>
        <v>8.6438391954440128</v>
      </c>
      <c r="G51" s="14"/>
      <c r="H51" s="14"/>
      <c r="I51" s="14"/>
    </row>
    <row r="52" spans="1:9" x14ac:dyDescent="0.2">
      <c r="A52" s="21"/>
      <c r="B52" s="21"/>
      <c r="C52" s="21"/>
      <c r="D52" s="21"/>
      <c r="E52" s="22"/>
      <c r="F52" s="23"/>
    </row>
    <row r="53" spans="1:9" x14ac:dyDescent="0.2">
      <c r="A53" s="20" t="s">
        <v>401</v>
      </c>
      <c r="B53" s="21"/>
      <c r="C53" s="21"/>
      <c r="D53" s="21"/>
      <c r="E53" s="22"/>
      <c r="F53" s="23"/>
    </row>
    <row r="54" spans="1:9" x14ac:dyDescent="0.2">
      <c r="A54" s="21" t="s">
        <v>466</v>
      </c>
      <c r="B54" s="21" t="s">
        <v>465</v>
      </c>
      <c r="C54" s="21" t="s">
        <v>404</v>
      </c>
      <c r="D54" s="24">
        <v>175810.12400000001</v>
      </c>
      <c r="E54" s="22">
        <v>9561.573187</v>
      </c>
      <c r="F54" s="23">
        <v>6.6622653496390898</v>
      </c>
    </row>
    <row r="55" spans="1:9" x14ac:dyDescent="0.2">
      <c r="A55" s="20" t="s">
        <v>24</v>
      </c>
      <c r="B55" s="20"/>
      <c r="C55" s="20"/>
      <c r="D55" s="20"/>
      <c r="E55" s="25">
        <f>SUM(E54:E54)</f>
        <v>9561.573187</v>
      </c>
      <c r="F55" s="26">
        <f>SUM(F54:F54)</f>
        <v>6.6622653496390898</v>
      </c>
      <c r="G55" s="14"/>
      <c r="H55" s="14"/>
      <c r="I55" s="14"/>
    </row>
    <row r="56" spans="1:9" x14ac:dyDescent="0.2">
      <c r="A56" s="21"/>
      <c r="B56" s="21"/>
      <c r="C56" s="21"/>
      <c r="D56" s="21"/>
      <c r="E56" s="22"/>
      <c r="F56" s="23"/>
    </row>
    <row r="57" spans="1:9" x14ac:dyDescent="0.2">
      <c r="A57" s="20" t="s">
        <v>27</v>
      </c>
      <c r="B57" s="20"/>
      <c r="C57" s="20"/>
      <c r="D57" s="20"/>
      <c r="E57" s="25">
        <f>E38+E51+E55</f>
        <v>136098.75199269998</v>
      </c>
      <c r="F57" s="26">
        <f>F38+F51+F55</f>
        <v>94.830210656430637</v>
      </c>
      <c r="G57" s="14"/>
      <c r="H57" s="14"/>
      <c r="I57" s="14"/>
    </row>
    <row r="58" spans="1:9" x14ac:dyDescent="0.2">
      <c r="A58" s="20"/>
      <c r="B58" s="20"/>
      <c r="C58" s="20"/>
      <c r="D58" s="20"/>
      <c r="E58" s="25"/>
      <c r="F58" s="26"/>
      <c r="G58" s="14"/>
      <c r="H58" s="14"/>
      <c r="I58" s="14"/>
    </row>
    <row r="59" spans="1:9" x14ac:dyDescent="0.2">
      <c r="A59" s="20" t="s">
        <v>29</v>
      </c>
      <c r="B59" s="20"/>
      <c r="C59" s="20"/>
      <c r="D59" s="20"/>
      <c r="E59" s="25">
        <f>E61-(E38+E51+E55)</f>
        <v>7419.5962748000165</v>
      </c>
      <c r="F59" s="26">
        <f>F61-(F38+F51+F55)</f>
        <v>5.1697893435693629</v>
      </c>
      <c r="G59" s="14"/>
      <c r="H59" s="14"/>
      <c r="I59" s="14"/>
    </row>
    <row r="60" spans="1:9" x14ac:dyDescent="0.2">
      <c r="A60" s="20"/>
      <c r="B60" s="20"/>
      <c r="C60" s="20"/>
      <c r="D60" s="20"/>
      <c r="E60" s="25"/>
      <c r="F60" s="26"/>
      <c r="G60" s="14"/>
      <c r="H60" s="14"/>
      <c r="I60" s="14"/>
    </row>
    <row r="61" spans="1:9" x14ac:dyDescent="0.2">
      <c r="A61" s="27" t="s">
        <v>28</v>
      </c>
      <c r="B61" s="27"/>
      <c r="C61" s="27"/>
      <c r="D61" s="27"/>
      <c r="E61" s="28">
        <v>143518.3482675</v>
      </c>
      <c r="F61" s="29">
        <v>100</v>
      </c>
      <c r="G61" s="14"/>
      <c r="H61" s="14"/>
      <c r="I61" s="14"/>
    </row>
    <row r="63" spans="1:9" x14ac:dyDescent="0.2">
      <c r="A63" s="14" t="s">
        <v>32</v>
      </c>
    </row>
    <row r="64" spans="1:9" x14ac:dyDescent="0.2">
      <c r="A64" s="14" t="s">
        <v>33</v>
      </c>
    </row>
    <row r="65" spans="1:4" x14ac:dyDescent="0.2">
      <c r="A65" s="14" t="s">
        <v>34</v>
      </c>
      <c r="B65" s="14"/>
      <c r="C65" s="30" t="s">
        <v>36</v>
      </c>
      <c r="D65" s="14" t="s">
        <v>35</v>
      </c>
    </row>
    <row r="66" spans="1:4" x14ac:dyDescent="0.2">
      <c r="A66" s="7" t="s">
        <v>58</v>
      </c>
      <c r="C66" s="31">
        <v>402.15</v>
      </c>
      <c r="D66" s="31">
        <v>447.68369999999999</v>
      </c>
    </row>
    <row r="67" spans="1:4" x14ac:dyDescent="0.2">
      <c r="A67" s="7" t="s">
        <v>82</v>
      </c>
      <c r="C67" s="31">
        <v>41.221899999999998</v>
      </c>
      <c r="D67" s="31">
        <v>45.889299999999999</v>
      </c>
    </row>
    <row r="68" spans="1:4" x14ac:dyDescent="0.2">
      <c r="A68" s="7" t="s">
        <v>59</v>
      </c>
      <c r="C68" s="31">
        <v>435.4228</v>
      </c>
      <c r="D68" s="31">
        <v>487.14620000000002</v>
      </c>
    </row>
    <row r="69" spans="1:4" x14ac:dyDescent="0.2">
      <c r="A69" s="7" t="s">
        <v>83</v>
      </c>
      <c r="C69" s="31">
        <v>45.348799999999997</v>
      </c>
      <c r="D69" s="31">
        <v>50.731999999999999</v>
      </c>
    </row>
    <row r="71" spans="1:4" x14ac:dyDescent="0.2">
      <c r="A71" s="7" t="s">
        <v>41</v>
      </c>
    </row>
    <row r="73" spans="1:4" x14ac:dyDescent="0.2">
      <c r="A73" s="14" t="s">
        <v>37</v>
      </c>
      <c r="D73" s="30" t="s">
        <v>43</v>
      </c>
    </row>
    <row r="75" spans="1:4" x14ac:dyDescent="0.2">
      <c r="A75" s="14" t="s">
        <v>296</v>
      </c>
      <c r="D75" s="51">
        <v>0.1525</v>
      </c>
    </row>
    <row r="77" spans="1:4" x14ac:dyDescent="0.2">
      <c r="A77" s="96" t="s">
        <v>817</v>
      </c>
      <c r="B77" s="96"/>
      <c r="C77" s="96"/>
      <c r="D77" s="30" t="s">
        <v>43</v>
      </c>
    </row>
    <row r="79" spans="1:4" x14ac:dyDescent="0.2">
      <c r="A79" s="14" t="s">
        <v>830</v>
      </c>
    </row>
    <row r="80" spans="1:4" x14ac:dyDescent="0.2">
      <c r="A80" s="14"/>
    </row>
    <row r="81" spans="1:1" x14ac:dyDescent="0.2">
      <c r="A81" s="69" t="s">
        <v>822</v>
      </c>
    </row>
    <row r="82" spans="1:1" x14ac:dyDescent="0.2">
      <c r="A82" s="70"/>
    </row>
    <row r="83" spans="1:1" x14ac:dyDescent="0.2">
      <c r="A83" s="71"/>
    </row>
    <row r="84" spans="1:1" x14ac:dyDescent="0.2">
      <c r="A84" s="71"/>
    </row>
    <row r="85" spans="1:1" x14ac:dyDescent="0.2">
      <c r="A85" s="71"/>
    </row>
    <row r="86" spans="1:1" x14ac:dyDescent="0.2">
      <c r="A86" s="71"/>
    </row>
    <row r="87" spans="1:1" x14ac:dyDescent="0.2">
      <c r="A87" s="71"/>
    </row>
    <row r="88" spans="1:1" x14ac:dyDescent="0.2">
      <c r="A88" s="71"/>
    </row>
    <row r="89" spans="1:1" x14ac:dyDescent="0.2">
      <c r="A89" s="71"/>
    </row>
    <row r="90" spans="1:1" x14ac:dyDescent="0.2">
      <c r="A90" s="71"/>
    </row>
    <row r="91" spans="1:1" x14ac:dyDescent="0.2">
      <c r="A91" s="71"/>
    </row>
    <row r="92" spans="1:1" x14ac:dyDescent="0.2">
      <c r="A92" s="71"/>
    </row>
    <row r="93" spans="1:1" x14ac:dyDescent="0.2">
      <c r="A93" s="71"/>
    </row>
    <row r="94" spans="1:1" x14ac:dyDescent="0.2">
      <c r="A94" s="71"/>
    </row>
    <row r="95" spans="1:1" x14ac:dyDescent="0.2">
      <c r="A95" s="69" t="s">
        <v>833</v>
      </c>
    </row>
    <row r="96" spans="1:1" x14ac:dyDescent="0.2">
      <c r="A96" s="71"/>
    </row>
    <row r="97" spans="1:1" x14ac:dyDescent="0.2">
      <c r="A97" s="69" t="s">
        <v>823</v>
      </c>
    </row>
    <row r="98" spans="1:1" x14ac:dyDescent="0.2">
      <c r="A98" s="71"/>
    </row>
    <row r="99" spans="1:1" x14ac:dyDescent="0.2">
      <c r="A99" s="71"/>
    </row>
    <row r="100" spans="1:1" x14ac:dyDescent="0.2">
      <c r="A100" s="71"/>
    </row>
    <row r="101" spans="1:1" x14ac:dyDescent="0.2">
      <c r="A101" s="71"/>
    </row>
    <row r="102" spans="1:1" x14ac:dyDescent="0.2">
      <c r="A102" s="71"/>
    </row>
    <row r="103" spans="1:1" x14ac:dyDescent="0.2">
      <c r="A103" s="71"/>
    </row>
    <row r="104" spans="1:1" x14ac:dyDescent="0.2">
      <c r="A104" s="71"/>
    </row>
    <row r="105" spans="1:1" x14ac:dyDescent="0.2">
      <c r="A105" s="71"/>
    </row>
    <row r="106" spans="1:1" x14ac:dyDescent="0.2">
      <c r="A106" s="71"/>
    </row>
    <row r="107" spans="1:1" x14ac:dyDescent="0.2">
      <c r="A107" s="71"/>
    </row>
    <row r="108" spans="1:1" x14ac:dyDescent="0.2">
      <c r="A108" s="71"/>
    </row>
    <row r="109" spans="1:1" x14ac:dyDescent="0.2">
      <c r="A109" s="71"/>
    </row>
  </sheetData>
  <mergeCells count="2">
    <mergeCell ref="A1:F1"/>
    <mergeCell ref="A77:C77"/>
  </mergeCells>
  <conditionalFormatting sqref="F2:F3 F212:F65536">
    <cfRule type="cellIs" dxfId="56" priority="2" stopIfTrue="1" operator="between">
      <formula>0.009</formula>
      <formula>-0.009</formula>
    </cfRule>
  </conditionalFormatting>
  <conditionalFormatting sqref="F5:F111">
    <cfRule type="cellIs" dxfId="5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57"/>
  <sheetViews>
    <sheetView workbookViewId="0">
      <selection sqref="A1:F1"/>
    </sheetView>
  </sheetViews>
  <sheetFormatPr defaultColWidth="9.28515625" defaultRowHeight="11.25" x14ac:dyDescent="0.2"/>
  <cols>
    <col min="1" max="1" width="38.7109375" style="7" bestFit="1" customWidth="1"/>
    <col min="2" max="2" width="42.7109375" style="7" bestFit="1" customWidth="1"/>
    <col min="3" max="3" width="25.5703125" style="7" bestFit="1" customWidth="1"/>
    <col min="4" max="4" width="15.5703125" style="7" bestFit="1" customWidth="1"/>
    <col min="5" max="5" width="29.28515625" style="10" customWidth="1"/>
    <col min="6" max="6" width="13.5703125" style="11" bestFit="1" customWidth="1"/>
    <col min="7" max="7" width="4.42578125" style="7" bestFit="1" customWidth="1"/>
    <col min="8" max="8" width="25" style="7" customWidth="1"/>
    <col min="9" max="16384" width="9.28515625" style="7"/>
  </cols>
  <sheetData>
    <row r="1" spans="1:8" s="1" customFormat="1" ht="15" x14ac:dyDescent="0.2">
      <c r="A1" s="92" t="s">
        <v>14</v>
      </c>
      <c r="B1" s="93"/>
      <c r="C1" s="93"/>
      <c r="D1" s="93"/>
      <c r="E1" s="93"/>
      <c r="F1" s="93"/>
    </row>
    <row r="2" spans="1:8" s="1" customFormat="1" ht="12" x14ac:dyDescent="0.2">
      <c r="E2" s="5"/>
      <c r="F2" s="9"/>
    </row>
    <row r="3" spans="1:8" s="1" customFormat="1" ht="12" x14ac:dyDescent="0.2">
      <c r="A3" s="8" t="s">
        <v>7</v>
      </c>
      <c r="B3" s="2"/>
      <c r="C3" s="3"/>
      <c r="D3" s="3"/>
      <c r="E3" s="4"/>
      <c r="F3" s="9"/>
    </row>
    <row r="4" spans="1:8" s="1" customFormat="1" ht="17.649999999999999" customHeight="1" x14ac:dyDescent="0.2">
      <c r="A4" s="6" t="s">
        <v>2</v>
      </c>
      <c r="B4" s="6" t="s">
        <v>0</v>
      </c>
      <c r="C4" s="13" t="s">
        <v>4</v>
      </c>
      <c r="D4" s="13" t="s">
        <v>1</v>
      </c>
      <c r="E4" s="61" t="s">
        <v>6</v>
      </c>
      <c r="F4" s="12" t="s">
        <v>3</v>
      </c>
      <c r="G4" s="39" t="s">
        <v>5</v>
      </c>
      <c r="H4" s="65"/>
    </row>
    <row r="5" spans="1:8" x14ac:dyDescent="0.2">
      <c r="A5" s="16" t="s">
        <v>84</v>
      </c>
      <c r="B5" s="17"/>
      <c r="C5" s="17"/>
      <c r="D5" s="17"/>
      <c r="E5" s="18"/>
      <c r="F5" s="19"/>
      <c r="G5" s="41"/>
    </row>
    <row r="6" spans="1:8" x14ac:dyDescent="0.2">
      <c r="A6" s="20" t="s">
        <v>51</v>
      </c>
      <c r="B6" s="21"/>
      <c r="C6" s="21"/>
      <c r="D6" s="21"/>
      <c r="E6" s="22"/>
      <c r="F6" s="23"/>
      <c r="G6" s="41"/>
    </row>
    <row r="7" spans="1:8" x14ac:dyDescent="0.2">
      <c r="A7" s="21" t="s">
        <v>468</v>
      </c>
      <c r="B7" s="21" t="s">
        <v>467</v>
      </c>
      <c r="C7" s="21" t="s">
        <v>168</v>
      </c>
      <c r="D7" s="24">
        <v>4168691</v>
      </c>
      <c r="E7" s="22">
        <v>53509.31768</v>
      </c>
      <c r="F7" s="23">
        <v>4.1813016197542803</v>
      </c>
      <c r="G7" s="45"/>
    </row>
    <row r="8" spans="1:8" x14ac:dyDescent="0.2">
      <c r="A8" s="21" t="s">
        <v>470</v>
      </c>
      <c r="B8" s="21" t="s">
        <v>469</v>
      </c>
      <c r="C8" s="21" t="s">
        <v>87</v>
      </c>
      <c r="D8" s="24">
        <v>48064081</v>
      </c>
      <c r="E8" s="22">
        <v>44507.339010000003</v>
      </c>
      <c r="F8" s="23">
        <v>3.4778729530132502</v>
      </c>
      <c r="G8" s="45"/>
    </row>
    <row r="9" spans="1:8" x14ac:dyDescent="0.2">
      <c r="A9" s="21" t="s">
        <v>472</v>
      </c>
      <c r="B9" s="21" t="s">
        <v>471</v>
      </c>
      <c r="C9" s="21" t="s">
        <v>139</v>
      </c>
      <c r="D9" s="24">
        <v>8763469</v>
      </c>
      <c r="E9" s="22">
        <v>34041.695330000002</v>
      </c>
      <c r="F9" s="23">
        <v>2.6600712173856098</v>
      </c>
      <c r="G9" s="45"/>
    </row>
    <row r="10" spans="1:8" x14ac:dyDescent="0.2">
      <c r="A10" s="21" t="s">
        <v>474</v>
      </c>
      <c r="B10" s="21" t="s">
        <v>473</v>
      </c>
      <c r="C10" s="21" t="s">
        <v>475</v>
      </c>
      <c r="D10" s="24">
        <v>1387967</v>
      </c>
      <c r="E10" s="22">
        <v>30414.52087</v>
      </c>
      <c r="F10" s="23">
        <v>2.3766381425064198</v>
      </c>
      <c r="G10" s="45"/>
    </row>
    <row r="11" spans="1:8" x14ac:dyDescent="0.2">
      <c r="A11" s="21" t="s">
        <v>477</v>
      </c>
      <c r="B11" s="21" t="s">
        <v>476</v>
      </c>
      <c r="C11" s="21" t="s">
        <v>87</v>
      </c>
      <c r="D11" s="24">
        <v>15398917</v>
      </c>
      <c r="E11" s="22">
        <v>30351.26541</v>
      </c>
      <c r="F11" s="23">
        <v>2.3716952621105598</v>
      </c>
      <c r="G11" s="45"/>
    </row>
    <row r="12" spans="1:8" x14ac:dyDescent="0.2">
      <c r="A12" s="21" t="s">
        <v>479</v>
      </c>
      <c r="B12" s="21" t="s">
        <v>478</v>
      </c>
      <c r="C12" s="21" t="s">
        <v>128</v>
      </c>
      <c r="D12" s="24">
        <v>1812883</v>
      </c>
      <c r="E12" s="22">
        <v>28886.477719999999</v>
      </c>
      <c r="F12" s="23">
        <v>2.2572344652560701</v>
      </c>
      <c r="G12" s="45"/>
    </row>
    <row r="13" spans="1:8" x14ac:dyDescent="0.2">
      <c r="A13" s="21" t="s">
        <v>138</v>
      </c>
      <c r="B13" s="21" t="s">
        <v>137</v>
      </c>
      <c r="C13" s="21" t="s">
        <v>139</v>
      </c>
      <c r="D13" s="24">
        <v>6900000</v>
      </c>
      <c r="E13" s="22">
        <v>27065.25</v>
      </c>
      <c r="F13" s="23">
        <v>2.1149208879999</v>
      </c>
      <c r="G13" s="45"/>
    </row>
    <row r="14" spans="1:8" x14ac:dyDescent="0.2">
      <c r="A14" s="21" t="s">
        <v>127</v>
      </c>
      <c r="B14" s="21" t="s">
        <v>126</v>
      </c>
      <c r="C14" s="21" t="s">
        <v>128</v>
      </c>
      <c r="D14" s="24">
        <v>2108245</v>
      </c>
      <c r="E14" s="22">
        <v>26270.840950000002</v>
      </c>
      <c r="F14" s="23">
        <v>2.0528445246387199</v>
      </c>
      <c r="G14" s="45"/>
    </row>
    <row r="15" spans="1:8" x14ac:dyDescent="0.2">
      <c r="A15" s="21" t="s">
        <v>481</v>
      </c>
      <c r="B15" s="21" t="s">
        <v>480</v>
      </c>
      <c r="C15" s="21" t="s">
        <v>119</v>
      </c>
      <c r="D15" s="24">
        <v>1448723</v>
      </c>
      <c r="E15" s="22">
        <v>25669.922839999999</v>
      </c>
      <c r="F15" s="23">
        <v>2.0058878453981301</v>
      </c>
      <c r="G15" s="45"/>
    </row>
    <row r="16" spans="1:8" x14ac:dyDescent="0.2">
      <c r="A16" s="21" t="s">
        <v>483</v>
      </c>
      <c r="B16" s="21" t="s">
        <v>482</v>
      </c>
      <c r="C16" s="21" t="s">
        <v>168</v>
      </c>
      <c r="D16" s="24">
        <v>1344345</v>
      </c>
      <c r="E16" s="22">
        <v>25539.866310000001</v>
      </c>
      <c r="F16" s="23">
        <v>1.9957250251057701</v>
      </c>
      <c r="G16" s="45"/>
    </row>
    <row r="17" spans="1:7" x14ac:dyDescent="0.2">
      <c r="A17" s="21" t="s">
        <v>89</v>
      </c>
      <c r="B17" s="21" t="s">
        <v>88</v>
      </c>
      <c r="C17" s="21" t="s">
        <v>87</v>
      </c>
      <c r="D17" s="24">
        <v>2259945</v>
      </c>
      <c r="E17" s="22">
        <v>25335.113420000001</v>
      </c>
      <c r="F17" s="23">
        <v>1.97972531463056</v>
      </c>
      <c r="G17" s="45"/>
    </row>
    <row r="18" spans="1:7" x14ac:dyDescent="0.2">
      <c r="A18" s="21" t="s">
        <v>485</v>
      </c>
      <c r="B18" s="21" t="s">
        <v>484</v>
      </c>
      <c r="C18" s="21" t="s">
        <v>139</v>
      </c>
      <c r="D18" s="24">
        <v>1605632</v>
      </c>
      <c r="E18" s="22">
        <v>25311.985659999998</v>
      </c>
      <c r="F18" s="23">
        <v>1.97791807535818</v>
      </c>
      <c r="G18" s="45"/>
    </row>
    <row r="19" spans="1:7" x14ac:dyDescent="0.2">
      <c r="A19" s="21" t="s">
        <v>487</v>
      </c>
      <c r="B19" s="21" t="s">
        <v>486</v>
      </c>
      <c r="C19" s="21" t="s">
        <v>92</v>
      </c>
      <c r="D19" s="24">
        <v>1645174</v>
      </c>
      <c r="E19" s="22">
        <v>23334.325430000001</v>
      </c>
      <c r="F19" s="23">
        <v>1.8233806175555101</v>
      </c>
      <c r="G19" s="45"/>
    </row>
    <row r="20" spans="1:7" x14ac:dyDescent="0.2">
      <c r="A20" s="21" t="s">
        <v>489</v>
      </c>
      <c r="B20" s="21" t="s">
        <v>488</v>
      </c>
      <c r="C20" s="21" t="s">
        <v>142</v>
      </c>
      <c r="D20" s="24">
        <v>6218780</v>
      </c>
      <c r="E20" s="22">
        <v>22633.249810000001</v>
      </c>
      <c r="F20" s="23">
        <v>1.7685974741223101</v>
      </c>
      <c r="G20" s="45"/>
    </row>
    <row r="21" spans="1:7" x14ac:dyDescent="0.2">
      <c r="A21" s="21" t="s">
        <v>491</v>
      </c>
      <c r="B21" s="21" t="s">
        <v>490</v>
      </c>
      <c r="C21" s="21" t="s">
        <v>191</v>
      </c>
      <c r="D21" s="24">
        <v>4118888</v>
      </c>
      <c r="E21" s="22">
        <v>20110.470659999999</v>
      </c>
      <c r="F21" s="23">
        <v>1.5714635728967301</v>
      </c>
      <c r="G21" s="45"/>
    </row>
    <row r="22" spans="1:7" x14ac:dyDescent="0.2">
      <c r="A22" s="21" t="s">
        <v>493</v>
      </c>
      <c r="B22" s="21" t="s">
        <v>492</v>
      </c>
      <c r="C22" s="21" t="s">
        <v>128</v>
      </c>
      <c r="D22" s="24">
        <v>1393898</v>
      </c>
      <c r="E22" s="22">
        <v>20008.011890000002</v>
      </c>
      <c r="F22" s="23">
        <v>1.5634572846551</v>
      </c>
      <c r="G22" s="45"/>
    </row>
    <row r="23" spans="1:7" x14ac:dyDescent="0.2">
      <c r="A23" s="21" t="s">
        <v>495</v>
      </c>
      <c r="B23" s="21" t="s">
        <v>494</v>
      </c>
      <c r="C23" s="21" t="s">
        <v>191</v>
      </c>
      <c r="D23" s="24">
        <v>1669819</v>
      </c>
      <c r="E23" s="22">
        <v>19726.406760000002</v>
      </c>
      <c r="F23" s="23">
        <v>1.54145222016817</v>
      </c>
      <c r="G23" s="45"/>
    </row>
    <row r="24" spans="1:7" x14ac:dyDescent="0.2">
      <c r="A24" s="21" t="s">
        <v>497</v>
      </c>
      <c r="B24" s="21" t="s">
        <v>496</v>
      </c>
      <c r="C24" s="21" t="s">
        <v>360</v>
      </c>
      <c r="D24" s="24">
        <v>529140</v>
      </c>
      <c r="E24" s="22">
        <v>19214.92539</v>
      </c>
      <c r="F24" s="23">
        <v>1.5014842674156199</v>
      </c>
      <c r="G24" s="45"/>
    </row>
    <row r="25" spans="1:7" x14ac:dyDescent="0.2">
      <c r="A25" s="21" t="s">
        <v>359</v>
      </c>
      <c r="B25" s="21" t="s">
        <v>358</v>
      </c>
      <c r="C25" s="21" t="s">
        <v>360</v>
      </c>
      <c r="D25" s="24">
        <v>2452684</v>
      </c>
      <c r="E25" s="22">
        <v>19036.506870000001</v>
      </c>
      <c r="F25" s="23">
        <v>1.48754236572419</v>
      </c>
      <c r="G25" s="45"/>
    </row>
    <row r="26" spans="1:7" x14ac:dyDescent="0.2">
      <c r="A26" s="21" t="s">
        <v>499</v>
      </c>
      <c r="B26" s="21" t="s">
        <v>498</v>
      </c>
      <c r="C26" s="21" t="s">
        <v>398</v>
      </c>
      <c r="D26" s="24">
        <v>1313808</v>
      </c>
      <c r="E26" s="22">
        <v>18599.579860000002</v>
      </c>
      <c r="F26" s="23">
        <v>1.45340020705282</v>
      </c>
      <c r="G26" s="45"/>
    </row>
    <row r="27" spans="1:7" x14ac:dyDescent="0.2">
      <c r="A27" s="21" t="s">
        <v>501</v>
      </c>
      <c r="B27" s="21" t="s">
        <v>500</v>
      </c>
      <c r="C27" s="21" t="s">
        <v>95</v>
      </c>
      <c r="D27" s="24">
        <v>1272610</v>
      </c>
      <c r="E27" s="22">
        <v>18545.109229999998</v>
      </c>
      <c r="F27" s="23">
        <v>1.44914378698762</v>
      </c>
      <c r="G27" s="45"/>
    </row>
    <row r="28" spans="1:7" x14ac:dyDescent="0.2">
      <c r="A28" s="21" t="s">
        <v>342</v>
      </c>
      <c r="B28" s="21" t="s">
        <v>341</v>
      </c>
      <c r="C28" s="21" t="s">
        <v>95</v>
      </c>
      <c r="D28" s="24">
        <v>2932033</v>
      </c>
      <c r="E28" s="22">
        <v>17888.333330000001</v>
      </c>
      <c r="F28" s="23">
        <v>1.3978222928338699</v>
      </c>
      <c r="G28" s="45"/>
    </row>
    <row r="29" spans="1:7" x14ac:dyDescent="0.2">
      <c r="A29" s="21" t="s">
        <v>205</v>
      </c>
      <c r="B29" s="21" t="s">
        <v>204</v>
      </c>
      <c r="C29" s="21" t="s">
        <v>155</v>
      </c>
      <c r="D29" s="24">
        <v>12988074</v>
      </c>
      <c r="E29" s="22">
        <v>17709.2389</v>
      </c>
      <c r="F29" s="23">
        <v>1.3838275744798401</v>
      </c>
      <c r="G29" s="45"/>
    </row>
    <row r="30" spans="1:7" x14ac:dyDescent="0.2">
      <c r="A30" s="21" t="s">
        <v>311</v>
      </c>
      <c r="B30" s="21" t="s">
        <v>310</v>
      </c>
      <c r="C30" s="21" t="s">
        <v>312</v>
      </c>
      <c r="D30" s="24">
        <v>2750000</v>
      </c>
      <c r="E30" s="22">
        <v>17201.25</v>
      </c>
      <c r="F30" s="23">
        <v>1.34413252878537</v>
      </c>
      <c r="G30" s="45"/>
    </row>
    <row r="31" spans="1:7" x14ac:dyDescent="0.2">
      <c r="A31" s="21" t="s">
        <v>422</v>
      </c>
      <c r="B31" s="21" t="s">
        <v>421</v>
      </c>
      <c r="C31" s="21" t="s">
        <v>95</v>
      </c>
      <c r="D31" s="24">
        <v>1856444</v>
      </c>
      <c r="E31" s="22">
        <v>17047.72525</v>
      </c>
      <c r="F31" s="23">
        <v>1.3321358651447299</v>
      </c>
      <c r="G31" s="45"/>
    </row>
    <row r="32" spans="1:7" x14ac:dyDescent="0.2">
      <c r="A32" s="21" t="s">
        <v>503</v>
      </c>
      <c r="B32" s="21" t="s">
        <v>502</v>
      </c>
      <c r="C32" s="21" t="s">
        <v>92</v>
      </c>
      <c r="D32" s="24">
        <v>5297684</v>
      </c>
      <c r="E32" s="22">
        <v>16841.337439999999</v>
      </c>
      <c r="F32" s="23">
        <v>1.31600839946835</v>
      </c>
      <c r="G32" s="45"/>
    </row>
    <row r="33" spans="1:7" x14ac:dyDescent="0.2">
      <c r="A33" s="21" t="s">
        <v>271</v>
      </c>
      <c r="B33" s="21" t="s">
        <v>270</v>
      </c>
      <c r="C33" s="21" t="s">
        <v>185</v>
      </c>
      <c r="D33" s="24">
        <v>2098727</v>
      </c>
      <c r="E33" s="22">
        <v>16460.315859999999</v>
      </c>
      <c r="F33" s="23">
        <v>1.2862347783741199</v>
      </c>
      <c r="G33" s="45"/>
    </row>
    <row r="34" spans="1:7" x14ac:dyDescent="0.2">
      <c r="A34" s="21" t="s">
        <v>505</v>
      </c>
      <c r="B34" s="21" t="s">
        <v>504</v>
      </c>
      <c r="C34" s="21" t="s">
        <v>136</v>
      </c>
      <c r="D34" s="24">
        <v>2860279</v>
      </c>
      <c r="E34" s="22">
        <v>16383.678110000001</v>
      </c>
      <c r="F34" s="23">
        <v>1.28024618494585</v>
      </c>
      <c r="G34" s="45"/>
    </row>
    <row r="35" spans="1:7" x14ac:dyDescent="0.2">
      <c r="A35" s="21" t="s">
        <v>195</v>
      </c>
      <c r="B35" s="21" t="s">
        <v>194</v>
      </c>
      <c r="C35" s="21" t="s">
        <v>196</v>
      </c>
      <c r="D35" s="24">
        <v>553887</v>
      </c>
      <c r="E35" s="22">
        <v>16145.25216</v>
      </c>
      <c r="F35" s="23">
        <v>1.26161520899343</v>
      </c>
      <c r="G35" s="45"/>
    </row>
    <row r="36" spans="1:7" x14ac:dyDescent="0.2">
      <c r="A36" s="21" t="s">
        <v>507</v>
      </c>
      <c r="B36" s="21" t="s">
        <v>506</v>
      </c>
      <c r="C36" s="21" t="s">
        <v>377</v>
      </c>
      <c r="D36" s="24">
        <v>1267102</v>
      </c>
      <c r="E36" s="22">
        <v>16027.573200000001</v>
      </c>
      <c r="F36" s="23">
        <v>1.25241959134416</v>
      </c>
      <c r="G36" s="45"/>
    </row>
    <row r="37" spans="1:7" x14ac:dyDescent="0.2">
      <c r="A37" s="21" t="s">
        <v>364</v>
      </c>
      <c r="B37" s="21" t="s">
        <v>363</v>
      </c>
      <c r="C37" s="21" t="s">
        <v>128</v>
      </c>
      <c r="D37" s="24">
        <v>5096450</v>
      </c>
      <c r="E37" s="22">
        <v>15877.98998</v>
      </c>
      <c r="F37" s="23">
        <v>1.2407309250110401</v>
      </c>
      <c r="G37" s="45"/>
    </row>
    <row r="38" spans="1:7" x14ac:dyDescent="0.2">
      <c r="A38" s="21" t="s">
        <v>86</v>
      </c>
      <c r="B38" s="21" t="s">
        <v>85</v>
      </c>
      <c r="C38" s="21" t="s">
        <v>87</v>
      </c>
      <c r="D38" s="24">
        <v>1036125</v>
      </c>
      <c r="E38" s="22">
        <v>15868.772440000001</v>
      </c>
      <c r="F38" s="23">
        <v>1.2400106520454499</v>
      </c>
      <c r="G38" s="45"/>
    </row>
    <row r="39" spans="1:7" x14ac:dyDescent="0.2">
      <c r="A39" s="21" t="s">
        <v>509</v>
      </c>
      <c r="B39" s="21" t="s">
        <v>508</v>
      </c>
      <c r="C39" s="21" t="s">
        <v>510</v>
      </c>
      <c r="D39" s="24">
        <v>2060963</v>
      </c>
      <c r="E39" s="22">
        <v>15864.26269</v>
      </c>
      <c r="F39" s="23">
        <v>1.23965825314004</v>
      </c>
      <c r="G39" s="45"/>
    </row>
    <row r="40" spans="1:7" x14ac:dyDescent="0.2">
      <c r="A40" s="21" t="s">
        <v>430</v>
      </c>
      <c r="B40" s="21" t="s">
        <v>429</v>
      </c>
      <c r="C40" s="21" t="s">
        <v>165</v>
      </c>
      <c r="D40" s="24">
        <v>910911</v>
      </c>
      <c r="E40" s="22">
        <v>15802.02857</v>
      </c>
      <c r="F40" s="23">
        <v>1.2347951818462499</v>
      </c>
      <c r="G40" s="45"/>
    </row>
    <row r="41" spans="1:7" x14ac:dyDescent="0.2">
      <c r="A41" s="21" t="s">
        <v>178</v>
      </c>
      <c r="B41" s="21" t="s">
        <v>177</v>
      </c>
      <c r="C41" s="21" t="s">
        <v>119</v>
      </c>
      <c r="D41" s="24">
        <v>1710900</v>
      </c>
      <c r="E41" s="22">
        <v>15673.554899999999</v>
      </c>
      <c r="F41" s="23">
        <v>1.2247560487053799</v>
      </c>
      <c r="G41" s="45"/>
    </row>
    <row r="42" spans="1:7" x14ac:dyDescent="0.2">
      <c r="A42" s="21" t="s">
        <v>323</v>
      </c>
      <c r="B42" s="21" t="s">
        <v>322</v>
      </c>
      <c r="C42" s="21" t="s">
        <v>87</v>
      </c>
      <c r="D42" s="24">
        <v>12199095</v>
      </c>
      <c r="E42" s="22">
        <v>15627.0407</v>
      </c>
      <c r="F42" s="23">
        <v>1.2211213565015899</v>
      </c>
      <c r="G42" s="45"/>
    </row>
    <row r="43" spans="1:7" x14ac:dyDescent="0.2">
      <c r="A43" s="21" t="s">
        <v>512</v>
      </c>
      <c r="B43" s="21" t="s">
        <v>511</v>
      </c>
      <c r="C43" s="21" t="s">
        <v>475</v>
      </c>
      <c r="D43" s="24">
        <v>3214678</v>
      </c>
      <c r="E43" s="22">
        <v>15107.37926</v>
      </c>
      <c r="F43" s="23">
        <v>1.1805142003089</v>
      </c>
      <c r="G43" s="45"/>
    </row>
    <row r="44" spans="1:7" x14ac:dyDescent="0.2">
      <c r="A44" s="21" t="s">
        <v>180</v>
      </c>
      <c r="B44" s="21" t="s">
        <v>179</v>
      </c>
      <c r="C44" s="21" t="s">
        <v>142</v>
      </c>
      <c r="D44" s="24">
        <v>790459</v>
      </c>
      <c r="E44" s="22">
        <v>15071.28652</v>
      </c>
      <c r="F44" s="23">
        <v>1.1776938572590101</v>
      </c>
      <c r="G44" s="45"/>
    </row>
    <row r="45" spans="1:7" x14ac:dyDescent="0.2">
      <c r="A45" s="21" t="s">
        <v>202</v>
      </c>
      <c r="B45" s="21" t="s">
        <v>201</v>
      </c>
      <c r="C45" s="21" t="s">
        <v>203</v>
      </c>
      <c r="D45" s="24">
        <v>3516504</v>
      </c>
      <c r="E45" s="22">
        <v>14083.59852</v>
      </c>
      <c r="F45" s="23">
        <v>1.1005143750067901</v>
      </c>
      <c r="G45" s="45"/>
    </row>
    <row r="46" spans="1:7" x14ac:dyDescent="0.2">
      <c r="A46" s="21" t="s">
        <v>514</v>
      </c>
      <c r="B46" s="21" t="s">
        <v>513</v>
      </c>
      <c r="C46" s="21" t="s">
        <v>398</v>
      </c>
      <c r="D46" s="24">
        <v>2919677</v>
      </c>
      <c r="E46" s="22">
        <v>14015.909439999999</v>
      </c>
      <c r="F46" s="23">
        <v>1.09522504462257</v>
      </c>
      <c r="G46" s="45"/>
    </row>
    <row r="47" spans="1:7" x14ac:dyDescent="0.2">
      <c r="A47" s="21" t="s">
        <v>516</v>
      </c>
      <c r="B47" s="21" t="s">
        <v>515</v>
      </c>
      <c r="C47" s="21" t="s">
        <v>517</v>
      </c>
      <c r="D47" s="24">
        <v>2674074</v>
      </c>
      <c r="E47" s="22">
        <v>13640.45147</v>
      </c>
      <c r="F47" s="23">
        <v>1.06588617269938</v>
      </c>
      <c r="G47" s="45"/>
    </row>
    <row r="48" spans="1:7" x14ac:dyDescent="0.2">
      <c r="A48" s="21" t="s">
        <v>336</v>
      </c>
      <c r="B48" s="21" t="s">
        <v>335</v>
      </c>
      <c r="C48" s="21" t="s">
        <v>188</v>
      </c>
      <c r="D48" s="24">
        <v>13793660</v>
      </c>
      <c r="E48" s="22">
        <v>13559.16778</v>
      </c>
      <c r="F48" s="23">
        <v>1.0595345382665</v>
      </c>
      <c r="G48" s="45"/>
    </row>
    <row r="49" spans="1:7" x14ac:dyDescent="0.2">
      <c r="A49" s="21" t="s">
        <v>519</v>
      </c>
      <c r="B49" s="21" t="s">
        <v>518</v>
      </c>
      <c r="C49" s="21" t="s">
        <v>128</v>
      </c>
      <c r="D49" s="24">
        <v>1095749</v>
      </c>
      <c r="E49" s="22">
        <v>13426.76037</v>
      </c>
      <c r="F49" s="23">
        <v>1.04918801654085</v>
      </c>
      <c r="G49" s="45"/>
    </row>
    <row r="50" spans="1:7" x14ac:dyDescent="0.2">
      <c r="A50" s="21" t="s">
        <v>521</v>
      </c>
      <c r="B50" s="21" t="s">
        <v>520</v>
      </c>
      <c r="C50" s="21" t="s">
        <v>92</v>
      </c>
      <c r="D50" s="24">
        <v>1139035</v>
      </c>
      <c r="E50" s="22">
        <v>13348.35117</v>
      </c>
      <c r="F50" s="23">
        <v>1.04306099924408</v>
      </c>
      <c r="G50" s="45"/>
    </row>
    <row r="51" spans="1:7" x14ac:dyDescent="0.2">
      <c r="A51" s="21" t="s">
        <v>523</v>
      </c>
      <c r="B51" s="21" t="s">
        <v>522</v>
      </c>
      <c r="C51" s="21" t="s">
        <v>398</v>
      </c>
      <c r="D51" s="24">
        <v>1187690</v>
      </c>
      <c r="E51" s="22">
        <v>13172.66979</v>
      </c>
      <c r="F51" s="23">
        <v>1.0293329819453501</v>
      </c>
      <c r="G51" s="45"/>
    </row>
    <row r="52" spans="1:7" x14ac:dyDescent="0.2">
      <c r="A52" s="21" t="s">
        <v>344</v>
      </c>
      <c r="B52" s="21" t="s">
        <v>343</v>
      </c>
      <c r="C52" s="21" t="s">
        <v>125</v>
      </c>
      <c r="D52" s="24">
        <v>8733144</v>
      </c>
      <c r="E52" s="22">
        <v>12842.088250000001</v>
      </c>
      <c r="F52" s="23">
        <v>1.0035008243213399</v>
      </c>
      <c r="G52" s="45"/>
    </row>
    <row r="53" spans="1:7" x14ac:dyDescent="0.2">
      <c r="A53" s="21" t="s">
        <v>525</v>
      </c>
      <c r="B53" s="21" t="s">
        <v>524</v>
      </c>
      <c r="C53" s="21" t="s">
        <v>108</v>
      </c>
      <c r="D53" s="24">
        <v>423732</v>
      </c>
      <c r="E53" s="22">
        <v>12552.636769999999</v>
      </c>
      <c r="F53" s="23">
        <v>0.98088263379605301</v>
      </c>
      <c r="G53" s="45"/>
    </row>
    <row r="54" spans="1:7" x14ac:dyDescent="0.2">
      <c r="A54" s="21" t="s">
        <v>149</v>
      </c>
      <c r="B54" s="21" t="s">
        <v>148</v>
      </c>
      <c r="C54" s="21" t="s">
        <v>150</v>
      </c>
      <c r="D54" s="24">
        <v>4500000</v>
      </c>
      <c r="E54" s="22">
        <v>11895.75</v>
      </c>
      <c r="F54" s="23">
        <v>0.92955247608741298</v>
      </c>
      <c r="G54" s="45"/>
    </row>
    <row r="55" spans="1:7" x14ac:dyDescent="0.2">
      <c r="A55" s="21" t="s">
        <v>527</v>
      </c>
      <c r="B55" s="21" t="s">
        <v>526</v>
      </c>
      <c r="C55" s="21" t="s">
        <v>128</v>
      </c>
      <c r="D55" s="24">
        <v>1783740</v>
      </c>
      <c r="E55" s="22">
        <v>11680.821389999999</v>
      </c>
      <c r="F55" s="23">
        <v>0.91275761896553897</v>
      </c>
      <c r="G55" s="45"/>
    </row>
    <row r="56" spans="1:7" x14ac:dyDescent="0.2">
      <c r="A56" s="21" t="s">
        <v>157</v>
      </c>
      <c r="B56" s="21" t="s">
        <v>156</v>
      </c>
      <c r="C56" s="21" t="s">
        <v>155</v>
      </c>
      <c r="D56" s="24">
        <v>775258</v>
      </c>
      <c r="E56" s="22">
        <v>11252.482239999999</v>
      </c>
      <c r="F56" s="23">
        <v>0.87928652908153204</v>
      </c>
      <c r="G56" s="45"/>
    </row>
    <row r="57" spans="1:7" x14ac:dyDescent="0.2">
      <c r="A57" s="21" t="s">
        <v>190</v>
      </c>
      <c r="B57" s="21" t="s">
        <v>189</v>
      </c>
      <c r="C57" s="21" t="s">
        <v>191</v>
      </c>
      <c r="D57" s="24">
        <v>310000</v>
      </c>
      <c r="E57" s="22">
        <v>11088.235000000001</v>
      </c>
      <c r="F57" s="23">
        <v>0.86645199333283796</v>
      </c>
      <c r="G57" s="45"/>
    </row>
    <row r="58" spans="1:7" x14ac:dyDescent="0.2">
      <c r="A58" s="21" t="s">
        <v>529</v>
      </c>
      <c r="B58" s="21" t="s">
        <v>528</v>
      </c>
      <c r="C58" s="21" t="s">
        <v>171</v>
      </c>
      <c r="D58" s="24">
        <v>952883</v>
      </c>
      <c r="E58" s="22">
        <v>10334.01614</v>
      </c>
      <c r="F58" s="23">
        <v>0.80751615416129996</v>
      </c>
      <c r="G58" s="40"/>
    </row>
    <row r="59" spans="1:7" x14ac:dyDescent="0.2">
      <c r="A59" s="21" t="s">
        <v>531</v>
      </c>
      <c r="B59" s="21" t="s">
        <v>530</v>
      </c>
      <c r="C59" s="21" t="s">
        <v>196</v>
      </c>
      <c r="D59" s="24">
        <v>1210753</v>
      </c>
      <c r="E59" s="22">
        <v>10311.9833</v>
      </c>
      <c r="F59" s="23">
        <v>0.80579447364706303</v>
      </c>
      <c r="G59" s="41"/>
    </row>
    <row r="60" spans="1:7" x14ac:dyDescent="0.2">
      <c r="A60" s="21" t="s">
        <v>533</v>
      </c>
      <c r="B60" s="21" t="s">
        <v>532</v>
      </c>
      <c r="C60" s="21" t="s">
        <v>191</v>
      </c>
      <c r="D60" s="24">
        <v>2351760</v>
      </c>
      <c r="E60" s="22">
        <v>10270.135920000001</v>
      </c>
      <c r="F60" s="23">
        <v>0.80252445404369399</v>
      </c>
      <c r="G60" s="41"/>
    </row>
    <row r="61" spans="1:7" x14ac:dyDescent="0.2">
      <c r="A61" s="21" t="s">
        <v>334</v>
      </c>
      <c r="B61" s="21" t="s">
        <v>333</v>
      </c>
      <c r="C61" s="21" t="s">
        <v>122</v>
      </c>
      <c r="D61" s="24">
        <v>3500000</v>
      </c>
      <c r="E61" s="22">
        <v>10150</v>
      </c>
      <c r="F61" s="23">
        <v>0.79313684570432597</v>
      </c>
      <c r="G61" s="45"/>
    </row>
    <row r="62" spans="1:7" x14ac:dyDescent="0.2">
      <c r="A62" s="21" t="s">
        <v>144</v>
      </c>
      <c r="B62" s="21" t="s">
        <v>143</v>
      </c>
      <c r="C62" s="21" t="s">
        <v>108</v>
      </c>
      <c r="D62" s="24">
        <v>200000</v>
      </c>
      <c r="E62" s="22">
        <v>9947.7000000000007</v>
      </c>
      <c r="F62" s="23">
        <v>0.77732880788304703</v>
      </c>
      <c r="G62" s="45"/>
    </row>
    <row r="63" spans="1:7" x14ac:dyDescent="0.2">
      <c r="A63" s="21" t="s">
        <v>535</v>
      </c>
      <c r="B63" s="21" t="s">
        <v>534</v>
      </c>
      <c r="C63" s="21" t="s">
        <v>398</v>
      </c>
      <c r="D63" s="24">
        <v>660776</v>
      </c>
      <c r="E63" s="22">
        <v>9832.6772679999995</v>
      </c>
      <c r="F63" s="23">
        <v>0.76834075203646801</v>
      </c>
      <c r="G63" s="40"/>
    </row>
    <row r="64" spans="1:7" x14ac:dyDescent="0.2">
      <c r="A64" s="21" t="s">
        <v>537</v>
      </c>
      <c r="B64" s="21" t="s">
        <v>536</v>
      </c>
      <c r="C64" s="21" t="s">
        <v>538</v>
      </c>
      <c r="D64" s="24">
        <v>90597</v>
      </c>
      <c r="E64" s="22">
        <v>9754.7148859999998</v>
      </c>
      <c r="F64" s="23">
        <v>0.762248649795771</v>
      </c>
      <c r="G64" s="41"/>
    </row>
    <row r="65" spans="1:7" x14ac:dyDescent="0.2">
      <c r="A65" s="21" t="s">
        <v>319</v>
      </c>
      <c r="B65" s="21" t="s">
        <v>318</v>
      </c>
      <c r="C65" s="21" t="s">
        <v>87</v>
      </c>
      <c r="D65" s="24">
        <v>6708453</v>
      </c>
      <c r="E65" s="22">
        <v>9599.7962430000007</v>
      </c>
      <c r="F65" s="23">
        <v>0.75014306518002605</v>
      </c>
      <c r="G65" s="41"/>
    </row>
    <row r="66" spans="1:7" x14ac:dyDescent="0.2">
      <c r="A66" s="21" t="s">
        <v>540</v>
      </c>
      <c r="B66" s="21" t="s">
        <v>539</v>
      </c>
      <c r="C66" s="21" t="s">
        <v>360</v>
      </c>
      <c r="D66" s="24">
        <v>220481</v>
      </c>
      <c r="E66" s="22">
        <v>9250.0598740000005</v>
      </c>
      <c r="F66" s="23">
        <v>0.72281411931433703</v>
      </c>
      <c r="G66" s="41"/>
    </row>
    <row r="67" spans="1:7" x14ac:dyDescent="0.2">
      <c r="A67" s="21" t="s">
        <v>542</v>
      </c>
      <c r="B67" s="21" t="s">
        <v>541</v>
      </c>
      <c r="C67" s="21" t="s">
        <v>398</v>
      </c>
      <c r="D67" s="24">
        <v>1754373</v>
      </c>
      <c r="E67" s="22">
        <v>9158.7042469999997</v>
      </c>
      <c r="F67" s="23">
        <v>0.71567544800043303</v>
      </c>
      <c r="G67" s="45"/>
    </row>
    <row r="68" spans="1:7" x14ac:dyDescent="0.2">
      <c r="A68" s="21" t="s">
        <v>130</v>
      </c>
      <c r="B68" s="21" t="s">
        <v>129</v>
      </c>
      <c r="C68" s="21" t="s">
        <v>131</v>
      </c>
      <c r="D68" s="24">
        <v>700000</v>
      </c>
      <c r="E68" s="22">
        <v>9060.7999999999993</v>
      </c>
      <c r="F68" s="23">
        <v>0.70802505729633103</v>
      </c>
      <c r="G68" s="40"/>
    </row>
    <row r="69" spans="1:7" x14ac:dyDescent="0.2">
      <c r="A69" s="21" t="s">
        <v>544</v>
      </c>
      <c r="B69" s="21" t="s">
        <v>543</v>
      </c>
      <c r="C69" s="21" t="s">
        <v>191</v>
      </c>
      <c r="D69" s="24">
        <v>1098411</v>
      </c>
      <c r="E69" s="22">
        <v>8005.219368</v>
      </c>
      <c r="F69" s="23">
        <v>0.62554033878883697</v>
      </c>
      <c r="G69" s="41"/>
    </row>
    <row r="70" spans="1:7" x14ac:dyDescent="0.2">
      <c r="A70" s="21" t="s">
        <v>546</v>
      </c>
      <c r="B70" s="21" t="s">
        <v>545</v>
      </c>
      <c r="C70" s="21" t="s">
        <v>114</v>
      </c>
      <c r="D70" s="24">
        <v>1071467</v>
      </c>
      <c r="E70" s="22">
        <v>7357.7638889999998</v>
      </c>
      <c r="F70" s="23">
        <v>0.57494715688262599</v>
      </c>
      <c r="G70" s="40"/>
    </row>
    <row r="71" spans="1:7" x14ac:dyDescent="0.2">
      <c r="A71" s="21" t="s">
        <v>548</v>
      </c>
      <c r="B71" s="21" t="s">
        <v>547</v>
      </c>
      <c r="C71" s="21" t="s">
        <v>475</v>
      </c>
      <c r="D71" s="24">
        <v>1449472</v>
      </c>
      <c r="E71" s="22">
        <v>7304.6141440000001</v>
      </c>
      <c r="F71" s="23">
        <v>0.57079395283343504</v>
      </c>
      <c r="G71" s="40"/>
    </row>
    <row r="72" spans="1:7" x14ac:dyDescent="0.2">
      <c r="A72" s="21" t="s">
        <v>550</v>
      </c>
      <c r="B72" s="21" t="s">
        <v>549</v>
      </c>
      <c r="C72" s="21" t="s">
        <v>360</v>
      </c>
      <c r="D72" s="24">
        <v>293541</v>
      </c>
      <c r="E72" s="22">
        <v>7242.5370929999999</v>
      </c>
      <c r="F72" s="23">
        <v>0.56594315515651195</v>
      </c>
      <c r="G72" s="40"/>
    </row>
    <row r="73" spans="1:7" x14ac:dyDescent="0.2">
      <c r="A73" s="21" t="s">
        <v>552</v>
      </c>
      <c r="B73" s="21" t="s">
        <v>551</v>
      </c>
      <c r="C73" s="21" t="s">
        <v>87</v>
      </c>
      <c r="D73" s="24">
        <v>3303964</v>
      </c>
      <c r="E73" s="22">
        <v>7080.3948520000004</v>
      </c>
      <c r="F73" s="23">
        <v>0.55327310731590496</v>
      </c>
      <c r="G73" s="40"/>
    </row>
    <row r="74" spans="1:7" x14ac:dyDescent="0.2">
      <c r="A74" s="21" t="s">
        <v>420</v>
      </c>
      <c r="B74" s="21" t="s">
        <v>419</v>
      </c>
      <c r="C74" s="21" t="s">
        <v>95</v>
      </c>
      <c r="D74" s="24">
        <v>1050000</v>
      </c>
      <c r="E74" s="22">
        <v>6348.8249999999998</v>
      </c>
      <c r="F74" s="23">
        <v>0.496107096988056</v>
      </c>
      <c r="G74" s="40"/>
    </row>
    <row r="75" spans="1:7" x14ac:dyDescent="0.2">
      <c r="A75" s="21" t="s">
        <v>554</v>
      </c>
      <c r="B75" s="21" t="s">
        <v>553</v>
      </c>
      <c r="C75" s="21" t="s">
        <v>185</v>
      </c>
      <c r="D75" s="24">
        <v>850000</v>
      </c>
      <c r="E75" s="22">
        <v>6305.7250000000004</v>
      </c>
      <c r="F75" s="23">
        <v>0.49273919570235603</v>
      </c>
      <c r="G75" s="41"/>
    </row>
    <row r="76" spans="1:7" x14ac:dyDescent="0.2">
      <c r="A76" s="21" t="s">
        <v>556</v>
      </c>
      <c r="B76" s="21" t="s">
        <v>555</v>
      </c>
      <c r="C76" s="21" t="s">
        <v>128</v>
      </c>
      <c r="D76" s="24">
        <v>361035</v>
      </c>
      <c r="E76" s="22">
        <v>6204.7475100000001</v>
      </c>
      <c r="F76" s="23">
        <v>0.48484865699243102</v>
      </c>
      <c r="G76" s="40"/>
    </row>
    <row r="77" spans="1:7" x14ac:dyDescent="0.2">
      <c r="A77" s="21" t="s">
        <v>558</v>
      </c>
      <c r="B77" s="21" t="s">
        <v>557</v>
      </c>
      <c r="C77" s="21" t="s">
        <v>108</v>
      </c>
      <c r="D77" s="24">
        <v>313239</v>
      </c>
      <c r="E77" s="22">
        <v>5640.1814340000001</v>
      </c>
      <c r="F77" s="23">
        <v>0.44073258243969099</v>
      </c>
      <c r="G77" s="40"/>
    </row>
    <row r="78" spans="1:7" x14ac:dyDescent="0.2">
      <c r="A78" s="21" t="s">
        <v>560</v>
      </c>
      <c r="B78" s="21" t="s">
        <v>559</v>
      </c>
      <c r="C78" s="21" t="s">
        <v>139</v>
      </c>
      <c r="D78" s="24">
        <v>812579</v>
      </c>
      <c r="E78" s="22">
        <v>5510.9107780000004</v>
      </c>
      <c r="F78" s="23">
        <v>0.43063117156856101</v>
      </c>
      <c r="G78" s="40"/>
    </row>
    <row r="79" spans="1:7" x14ac:dyDescent="0.2">
      <c r="A79" s="21" t="s">
        <v>562</v>
      </c>
      <c r="B79" s="21" t="s">
        <v>561</v>
      </c>
      <c r="C79" s="21" t="s">
        <v>563</v>
      </c>
      <c r="D79" s="24">
        <v>2464730</v>
      </c>
      <c r="E79" s="22">
        <v>5269.59274</v>
      </c>
      <c r="F79" s="23">
        <v>0.411774203344829</v>
      </c>
      <c r="G79" s="40"/>
    </row>
    <row r="80" spans="1:7" x14ac:dyDescent="0.2">
      <c r="A80" s="21" t="s">
        <v>565</v>
      </c>
      <c r="B80" s="21" t="s">
        <v>564</v>
      </c>
      <c r="C80" s="21" t="s">
        <v>87</v>
      </c>
      <c r="D80" s="24">
        <v>10181469</v>
      </c>
      <c r="E80" s="22">
        <v>5065.2808279999999</v>
      </c>
      <c r="F80" s="23">
        <v>0.39580895157896701</v>
      </c>
      <c r="G80" s="40"/>
    </row>
    <row r="81" spans="1:9" x14ac:dyDescent="0.2">
      <c r="A81" s="21" t="s">
        <v>567</v>
      </c>
      <c r="B81" s="21" t="s">
        <v>566</v>
      </c>
      <c r="C81" s="21" t="s">
        <v>119</v>
      </c>
      <c r="D81" s="24">
        <v>1362700</v>
      </c>
      <c r="E81" s="22">
        <v>4094.2321499999998</v>
      </c>
      <c r="F81" s="23">
        <v>0.31992969192435899</v>
      </c>
      <c r="G81" s="40"/>
    </row>
    <row r="82" spans="1:9" x14ac:dyDescent="0.2">
      <c r="A82" s="21" t="s">
        <v>569</v>
      </c>
      <c r="B82" s="21" t="s">
        <v>568</v>
      </c>
      <c r="C82" s="21" t="s">
        <v>171</v>
      </c>
      <c r="D82" s="24">
        <v>900000</v>
      </c>
      <c r="E82" s="22">
        <v>4093.65</v>
      </c>
      <c r="F82" s="23">
        <v>0.31988420181453298</v>
      </c>
      <c r="G82" s="40"/>
    </row>
    <row r="83" spans="1:9" x14ac:dyDescent="0.2">
      <c r="A83" s="21" t="s">
        <v>571</v>
      </c>
      <c r="B83" s="21" t="s">
        <v>570</v>
      </c>
      <c r="C83" s="21" t="s">
        <v>155</v>
      </c>
      <c r="D83" s="24">
        <v>2500000</v>
      </c>
      <c r="E83" s="22">
        <v>3850</v>
      </c>
      <c r="F83" s="23">
        <v>0.30084501043957201</v>
      </c>
      <c r="G83" s="40"/>
    </row>
    <row r="84" spans="1:9" x14ac:dyDescent="0.2">
      <c r="A84" s="21" t="s">
        <v>428</v>
      </c>
      <c r="B84" s="21" t="s">
        <v>427</v>
      </c>
      <c r="C84" s="21" t="s">
        <v>196</v>
      </c>
      <c r="D84" s="24">
        <v>2000000</v>
      </c>
      <c r="E84" s="22">
        <v>3666</v>
      </c>
      <c r="F84" s="23">
        <v>0.28646696318739501</v>
      </c>
      <c r="G84" s="40"/>
    </row>
    <row r="85" spans="1:9" x14ac:dyDescent="0.2">
      <c r="A85" s="21" t="s">
        <v>573</v>
      </c>
      <c r="B85" s="21" t="s">
        <v>572</v>
      </c>
      <c r="C85" s="21" t="s">
        <v>475</v>
      </c>
      <c r="D85" s="24">
        <v>1159420</v>
      </c>
      <c r="E85" s="22">
        <v>3661.4483599999999</v>
      </c>
      <c r="F85" s="23">
        <v>0.286111290931988</v>
      </c>
      <c r="G85" s="40"/>
    </row>
    <row r="86" spans="1:9" x14ac:dyDescent="0.2">
      <c r="A86" s="21" t="s">
        <v>575</v>
      </c>
      <c r="B86" s="21" t="s">
        <v>574</v>
      </c>
      <c r="C86" s="21" t="s">
        <v>510</v>
      </c>
      <c r="D86" s="24">
        <v>612600</v>
      </c>
      <c r="E86" s="22">
        <v>3486.9191999999998</v>
      </c>
      <c r="F86" s="23">
        <v>0.27247330990284302</v>
      </c>
      <c r="G86" s="40"/>
    </row>
    <row r="87" spans="1:9" x14ac:dyDescent="0.2">
      <c r="A87" s="21" t="s">
        <v>577</v>
      </c>
      <c r="B87" s="21" t="s">
        <v>576</v>
      </c>
      <c r="C87" s="21" t="s">
        <v>139</v>
      </c>
      <c r="D87" s="24">
        <v>292158</v>
      </c>
      <c r="E87" s="22">
        <v>3168.015273</v>
      </c>
      <c r="F87" s="23">
        <v>0.247553659189197</v>
      </c>
      <c r="G87" s="40"/>
    </row>
    <row r="88" spans="1:9" x14ac:dyDescent="0.2">
      <c r="A88" s="21" t="s">
        <v>579</v>
      </c>
      <c r="B88" s="21" t="s">
        <v>578</v>
      </c>
      <c r="C88" s="21" t="s">
        <v>563</v>
      </c>
      <c r="D88" s="24">
        <v>1892146</v>
      </c>
      <c r="E88" s="22">
        <v>1920.52819</v>
      </c>
      <c r="F88" s="23">
        <v>0.150073071005206</v>
      </c>
      <c r="G88" s="40"/>
    </row>
    <row r="89" spans="1:9" x14ac:dyDescent="0.2">
      <c r="A89" s="21" t="s">
        <v>442</v>
      </c>
      <c r="B89" s="21" t="s">
        <v>441</v>
      </c>
      <c r="C89" s="21" t="s">
        <v>196</v>
      </c>
      <c r="D89" s="24">
        <v>2000000</v>
      </c>
      <c r="E89" s="22">
        <v>1655</v>
      </c>
      <c r="F89" s="23">
        <v>0.12932428370843899</v>
      </c>
      <c r="G89" s="40"/>
    </row>
    <row r="90" spans="1:9" x14ac:dyDescent="0.2">
      <c r="A90" s="21" t="s">
        <v>581</v>
      </c>
      <c r="B90" s="21" t="s">
        <v>580</v>
      </c>
      <c r="C90" s="21" t="s">
        <v>139</v>
      </c>
      <c r="D90" s="24">
        <v>518764</v>
      </c>
      <c r="E90" s="22">
        <v>1438.791954</v>
      </c>
      <c r="F90" s="23">
        <v>0.11242944946013</v>
      </c>
      <c r="G90" s="40"/>
    </row>
    <row r="91" spans="1:9" x14ac:dyDescent="0.2">
      <c r="A91" s="21" t="s">
        <v>408</v>
      </c>
      <c r="B91" s="21" t="s">
        <v>407</v>
      </c>
      <c r="C91" s="21" t="s">
        <v>114</v>
      </c>
      <c r="D91" s="24">
        <v>41217</v>
      </c>
      <c r="E91" s="22">
        <v>996.50340900000003</v>
      </c>
      <c r="F91" s="23">
        <v>7.7868332073681601E-2</v>
      </c>
      <c r="G91" s="40"/>
    </row>
    <row r="92" spans="1:9" x14ac:dyDescent="0.2">
      <c r="A92" s="21" t="s">
        <v>583</v>
      </c>
      <c r="B92" s="21" t="s">
        <v>582</v>
      </c>
      <c r="C92" s="21" t="s">
        <v>188</v>
      </c>
      <c r="D92" s="24">
        <v>78401</v>
      </c>
      <c r="E92" s="22">
        <v>133.908908</v>
      </c>
      <c r="F92" s="23">
        <v>1.04638511234316E-2</v>
      </c>
      <c r="G92" s="40"/>
    </row>
    <row r="93" spans="1:9" x14ac:dyDescent="0.2">
      <c r="A93" s="20" t="s">
        <v>24</v>
      </c>
      <c r="B93" s="20"/>
      <c r="C93" s="20"/>
      <c r="D93" s="20"/>
      <c r="E93" s="25">
        <f>SUM(E7:E92)</f>
        <v>1218439.5005580003</v>
      </c>
      <c r="F93" s="26">
        <f>SUM(F7:F92)</f>
        <v>95.210764744248962</v>
      </c>
      <c r="G93" s="40"/>
      <c r="H93" s="14"/>
      <c r="I93" s="14"/>
    </row>
    <row r="94" spans="1:9" x14ac:dyDescent="0.2">
      <c r="A94" s="21"/>
      <c r="B94" s="21"/>
      <c r="C94" s="21"/>
      <c r="D94" s="21"/>
      <c r="E94" s="22"/>
      <c r="F94" s="23"/>
      <c r="G94" s="40"/>
    </row>
    <row r="95" spans="1:9" x14ac:dyDescent="0.2">
      <c r="A95" s="20" t="s">
        <v>23</v>
      </c>
      <c r="B95" s="21"/>
      <c r="C95" s="21"/>
      <c r="D95" s="21"/>
      <c r="E95" s="22"/>
      <c r="F95" s="23"/>
      <c r="G95" s="40"/>
    </row>
    <row r="96" spans="1:9" x14ac:dyDescent="0.2">
      <c r="A96" s="20" t="s">
        <v>25</v>
      </c>
      <c r="B96" s="21"/>
      <c r="C96" s="21"/>
      <c r="D96" s="21"/>
      <c r="E96" s="22"/>
      <c r="F96" s="23"/>
      <c r="G96" s="40"/>
    </row>
    <row r="97" spans="1:9" x14ac:dyDescent="0.2">
      <c r="A97" s="21" t="s">
        <v>585</v>
      </c>
      <c r="B97" s="21" t="s">
        <v>584</v>
      </c>
      <c r="C97" s="21" t="s">
        <v>47</v>
      </c>
      <c r="D97" s="24">
        <v>2500000</v>
      </c>
      <c r="E97" s="22">
        <v>2477.73</v>
      </c>
      <c r="F97" s="23">
        <v>0.19361369031595899</v>
      </c>
      <c r="G97" s="41">
        <v>6.84</v>
      </c>
    </row>
    <row r="98" spans="1:9" x14ac:dyDescent="0.2">
      <c r="A98" s="20" t="s">
        <v>24</v>
      </c>
      <c r="B98" s="20"/>
      <c r="C98" s="20"/>
      <c r="D98" s="20"/>
      <c r="E98" s="25">
        <f>SUM(E96:E97)</f>
        <v>2477.73</v>
      </c>
      <c r="F98" s="26">
        <f>SUM(F96:F97)</f>
        <v>0.19361369031595899</v>
      </c>
      <c r="G98" s="40"/>
      <c r="H98" s="14"/>
      <c r="I98" s="14"/>
    </row>
    <row r="99" spans="1:9" x14ac:dyDescent="0.2">
      <c r="A99" s="21"/>
      <c r="B99" s="21"/>
      <c r="C99" s="21"/>
      <c r="D99" s="21"/>
      <c r="E99" s="22"/>
      <c r="F99" s="23"/>
      <c r="G99" s="40"/>
    </row>
    <row r="100" spans="1:9" x14ac:dyDescent="0.2">
      <c r="A100" s="20" t="s">
        <v>27</v>
      </c>
      <c r="B100" s="20"/>
      <c r="C100" s="20"/>
      <c r="D100" s="20"/>
      <c r="E100" s="25">
        <f>E93+E98</f>
        <v>1220917.2305580003</v>
      </c>
      <c r="F100" s="26">
        <f>F93+F98</f>
        <v>95.404378434564919</v>
      </c>
      <c r="G100" s="40"/>
      <c r="H100" s="14"/>
      <c r="I100" s="14"/>
    </row>
    <row r="101" spans="1:9" x14ac:dyDescent="0.2">
      <c r="A101" s="20"/>
      <c r="B101" s="20"/>
      <c r="C101" s="20"/>
      <c r="D101" s="20"/>
      <c r="E101" s="25"/>
      <c r="F101" s="26"/>
      <c r="G101" s="40"/>
      <c r="H101" s="14"/>
      <c r="I101" s="14"/>
    </row>
    <row r="102" spans="1:9" x14ac:dyDescent="0.2">
      <c r="A102" s="20" t="s">
        <v>29</v>
      </c>
      <c r="B102" s="20"/>
      <c r="C102" s="20"/>
      <c r="D102" s="20"/>
      <c r="E102" s="25">
        <f>E104-(E93+E98)</f>
        <v>58811.489015799714</v>
      </c>
      <c r="F102" s="26">
        <f>F104-(F93+F98)</f>
        <v>4.5956215654350814</v>
      </c>
      <c r="G102" s="40"/>
      <c r="H102" s="14"/>
      <c r="I102" s="14"/>
    </row>
    <row r="103" spans="1:9" x14ac:dyDescent="0.2">
      <c r="A103" s="20"/>
      <c r="B103" s="20"/>
      <c r="C103" s="20"/>
      <c r="D103" s="20"/>
      <c r="E103" s="25"/>
      <c r="F103" s="26"/>
      <c r="G103" s="40"/>
      <c r="H103" s="14"/>
      <c r="I103" s="14"/>
    </row>
    <row r="104" spans="1:9" x14ac:dyDescent="0.2">
      <c r="A104" s="27" t="s">
        <v>28</v>
      </c>
      <c r="B104" s="27"/>
      <c r="C104" s="27"/>
      <c r="D104" s="27"/>
      <c r="E104" s="28">
        <v>1279728.7195738</v>
      </c>
      <c r="F104" s="29">
        <v>100</v>
      </c>
      <c r="G104" s="27"/>
      <c r="H104" s="14"/>
      <c r="I104" s="14"/>
    </row>
    <row r="106" spans="1:9" x14ac:dyDescent="0.2">
      <c r="A106" s="14" t="s">
        <v>32</v>
      </c>
    </row>
    <row r="107" spans="1:9" x14ac:dyDescent="0.2">
      <c r="A107" s="14" t="s">
        <v>33</v>
      </c>
    </row>
    <row r="108" spans="1:9" x14ac:dyDescent="0.2">
      <c r="A108" s="14" t="s">
        <v>34</v>
      </c>
      <c r="B108" s="14"/>
      <c r="C108" s="30" t="s">
        <v>36</v>
      </c>
      <c r="D108" s="14" t="s">
        <v>35</v>
      </c>
    </row>
    <row r="109" spans="1:9" x14ac:dyDescent="0.2">
      <c r="A109" s="7" t="s">
        <v>58</v>
      </c>
      <c r="C109" s="31">
        <v>138.5538</v>
      </c>
      <c r="D109" s="31">
        <v>164.16499999999999</v>
      </c>
    </row>
    <row r="110" spans="1:9" x14ac:dyDescent="0.2">
      <c r="A110" s="7" t="s">
        <v>82</v>
      </c>
      <c r="C110" s="31">
        <v>46.533999999999999</v>
      </c>
      <c r="D110" s="31">
        <v>50.548299999999998</v>
      </c>
    </row>
    <row r="111" spans="1:9" x14ac:dyDescent="0.2">
      <c r="A111" s="7" t="s">
        <v>59</v>
      </c>
      <c r="C111" s="31">
        <v>154.71350000000001</v>
      </c>
      <c r="D111" s="31">
        <v>184.07849999999999</v>
      </c>
    </row>
    <row r="112" spans="1:9" x14ac:dyDescent="0.2">
      <c r="A112" s="7" t="s">
        <v>83</v>
      </c>
      <c r="C112" s="31">
        <v>54.4343</v>
      </c>
      <c r="D112" s="31">
        <v>59.355699999999999</v>
      </c>
    </row>
    <row r="114" spans="1:9" x14ac:dyDescent="0.2">
      <c r="A114" s="14" t="s">
        <v>37</v>
      </c>
    </row>
    <row r="115" spans="1:9" x14ac:dyDescent="0.2">
      <c r="A115" s="94" t="s">
        <v>38</v>
      </c>
      <c r="B115" s="95"/>
      <c r="C115" s="32" t="s">
        <v>39</v>
      </c>
    </row>
    <row r="116" spans="1:9" x14ac:dyDescent="0.2">
      <c r="A116" s="90" t="s">
        <v>82</v>
      </c>
      <c r="B116" s="91"/>
      <c r="C116" s="33">
        <v>4.25</v>
      </c>
    </row>
    <row r="117" spans="1:9" x14ac:dyDescent="0.2">
      <c r="A117" s="90" t="s">
        <v>83</v>
      </c>
      <c r="B117" s="91"/>
      <c r="C117" s="33">
        <v>5</v>
      </c>
    </row>
    <row r="118" spans="1:9" x14ac:dyDescent="0.2">
      <c r="A118" s="7" t="s">
        <v>40</v>
      </c>
    </row>
    <row r="119" spans="1:9" x14ac:dyDescent="0.2">
      <c r="A119" s="7" t="s">
        <v>41</v>
      </c>
    </row>
    <row r="121" spans="1:9" x14ac:dyDescent="0.2">
      <c r="A121" s="14" t="s">
        <v>296</v>
      </c>
      <c r="D121" s="51">
        <v>0.14599999999999999</v>
      </c>
    </row>
    <row r="123" spans="1:9" x14ac:dyDescent="0.2">
      <c r="A123" s="96" t="s">
        <v>817</v>
      </c>
      <c r="B123" s="96"/>
      <c r="C123" s="96"/>
      <c r="D123" s="30" t="s">
        <v>43</v>
      </c>
    </row>
    <row r="125" spans="1:9" x14ac:dyDescent="0.2">
      <c r="A125" s="14" t="s">
        <v>824</v>
      </c>
      <c r="B125" s="69"/>
      <c r="C125" s="69"/>
      <c r="D125" s="14"/>
      <c r="E125" s="14"/>
      <c r="F125" s="14"/>
      <c r="H125" s="14"/>
      <c r="I125" s="14"/>
    </row>
    <row r="126" spans="1:9" x14ac:dyDescent="0.2">
      <c r="A126" s="68"/>
      <c r="G126" s="11"/>
    </row>
    <row r="127" spans="1:9" x14ac:dyDescent="0.2">
      <c r="A127" s="69" t="s">
        <v>822</v>
      </c>
      <c r="G127" s="11"/>
    </row>
    <row r="128" spans="1:9" x14ac:dyDescent="0.2">
      <c r="A128" s="70"/>
      <c r="G128" s="11"/>
    </row>
    <row r="129" spans="1:7" x14ac:dyDescent="0.2">
      <c r="A129" s="71"/>
      <c r="G129" s="11"/>
    </row>
    <row r="130" spans="1:7" x14ac:dyDescent="0.2">
      <c r="A130" s="71"/>
      <c r="G130" s="11"/>
    </row>
    <row r="131" spans="1:7" x14ac:dyDescent="0.2">
      <c r="A131" s="71"/>
      <c r="G131" s="11"/>
    </row>
    <row r="132" spans="1:7" x14ac:dyDescent="0.2">
      <c r="A132" s="71"/>
      <c r="G132" s="11"/>
    </row>
    <row r="133" spans="1:7" x14ac:dyDescent="0.2">
      <c r="A133" s="71"/>
      <c r="G133" s="11"/>
    </row>
    <row r="134" spans="1:7" x14ac:dyDescent="0.2">
      <c r="A134" s="71"/>
      <c r="G134" s="11"/>
    </row>
    <row r="135" spans="1:7" x14ac:dyDescent="0.2">
      <c r="A135" s="71"/>
      <c r="G135" s="11"/>
    </row>
    <row r="136" spans="1:7" x14ac:dyDescent="0.2">
      <c r="A136" s="71"/>
      <c r="G136" s="11"/>
    </row>
    <row r="137" spans="1:7" x14ac:dyDescent="0.2">
      <c r="A137" s="71"/>
      <c r="G137" s="11"/>
    </row>
    <row r="138" spans="1:7" x14ac:dyDescent="0.2">
      <c r="A138" s="71"/>
      <c r="G138" s="11"/>
    </row>
    <row r="139" spans="1:7" x14ac:dyDescent="0.2">
      <c r="A139" s="71"/>
      <c r="G139" s="11"/>
    </row>
    <row r="140" spans="1:7" x14ac:dyDescent="0.2">
      <c r="A140" s="71"/>
      <c r="G140" s="11"/>
    </row>
    <row r="141" spans="1:7" x14ac:dyDescent="0.2">
      <c r="A141" s="69" t="s">
        <v>834</v>
      </c>
      <c r="G141" s="11"/>
    </row>
    <row r="142" spans="1:7" x14ac:dyDescent="0.2">
      <c r="A142" s="71"/>
      <c r="G142" s="11"/>
    </row>
    <row r="143" spans="1:7" x14ac:dyDescent="0.2">
      <c r="A143" s="69" t="s">
        <v>823</v>
      </c>
      <c r="G143" s="11"/>
    </row>
    <row r="144" spans="1:7" x14ac:dyDescent="0.2">
      <c r="A144" s="71"/>
      <c r="G144" s="11"/>
    </row>
    <row r="145" spans="1:7" x14ac:dyDescent="0.2">
      <c r="A145" s="71"/>
      <c r="G145" s="11"/>
    </row>
    <row r="146" spans="1:7" x14ac:dyDescent="0.2">
      <c r="A146" s="71"/>
      <c r="G146" s="11"/>
    </row>
    <row r="147" spans="1:7" x14ac:dyDescent="0.2">
      <c r="A147" s="71"/>
      <c r="G147" s="11"/>
    </row>
    <row r="148" spans="1:7" x14ac:dyDescent="0.2">
      <c r="A148" s="71"/>
      <c r="G148" s="11"/>
    </row>
    <row r="149" spans="1:7" x14ac:dyDescent="0.2">
      <c r="A149" s="71"/>
      <c r="G149" s="11"/>
    </row>
    <row r="150" spans="1:7" x14ac:dyDescent="0.2">
      <c r="A150" s="71"/>
      <c r="G150" s="11"/>
    </row>
    <row r="151" spans="1:7" x14ac:dyDescent="0.2">
      <c r="A151" s="71"/>
      <c r="G151" s="11"/>
    </row>
    <row r="152" spans="1:7" x14ac:dyDescent="0.2">
      <c r="A152" s="71"/>
      <c r="G152" s="11"/>
    </row>
    <row r="153" spans="1:7" x14ac:dyDescent="0.2">
      <c r="A153" s="71"/>
      <c r="G153" s="11"/>
    </row>
    <row r="154" spans="1:7" x14ac:dyDescent="0.2">
      <c r="A154" s="71"/>
      <c r="G154" s="11"/>
    </row>
    <row r="155" spans="1:7" x14ac:dyDescent="0.2">
      <c r="A155" s="71"/>
      <c r="G155" s="11"/>
    </row>
    <row r="156" spans="1:7" x14ac:dyDescent="0.2">
      <c r="G156" s="11"/>
    </row>
    <row r="157" spans="1:7" x14ac:dyDescent="0.2">
      <c r="G157" s="11"/>
    </row>
    <row r="158" spans="1:7" x14ac:dyDescent="0.2">
      <c r="G158" s="11"/>
    </row>
    <row r="159" spans="1:7" x14ac:dyDescent="0.2">
      <c r="G159" s="11"/>
    </row>
    <row r="160" spans="1:7" x14ac:dyDescent="0.2">
      <c r="G160" s="11"/>
    </row>
    <row r="161" spans="7:7" x14ac:dyDescent="0.2">
      <c r="G161" s="11"/>
    </row>
    <row r="162" spans="7:7" x14ac:dyDescent="0.2">
      <c r="G162" s="11"/>
    </row>
    <row r="163" spans="7:7" x14ac:dyDescent="0.2">
      <c r="G163" s="11"/>
    </row>
    <row r="164" spans="7:7" x14ac:dyDescent="0.2">
      <c r="G164" s="11"/>
    </row>
    <row r="165" spans="7:7" x14ac:dyDescent="0.2">
      <c r="G165" s="11"/>
    </row>
    <row r="166" spans="7:7" x14ac:dyDescent="0.2">
      <c r="G166" s="11"/>
    </row>
    <row r="167" spans="7:7" x14ac:dyDescent="0.2">
      <c r="G167" s="11"/>
    </row>
    <row r="168" spans="7:7" x14ac:dyDescent="0.2">
      <c r="G168" s="11"/>
    </row>
    <row r="169" spans="7:7" x14ac:dyDescent="0.2">
      <c r="G169" s="11"/>
    </row>
    <row r="170" spans="7:7" x14ac:dyDescent="0.2">
      <c r="G170" s="11"/>
    </row>
    <row r="171" spans="7:7" x14ac:dyDescent="0.2">
      <c r="G171" s="11"/>
    </row>
    <row r="172" spans="7:7" x14ac:dyDescent="0.2">
      <c r="G172" s="11"/>
    </row>
    <row r="173" spans="7:7" x14ac:dyDescent="0.2">
      <c r="G173" s="11"/>
    </row>
    <row r="174" spans="7:7" x14ac:dyDescent="0.2">
      <c r="G174" s="11"/>
    </row>
    <row r="175" spans="7:7" x14ac:dyDescent="0.2">
      <c r="G175" s="11"/>
    </row>
    <row r="176" spans="7:7" x14ac:dyDescent="0.2">
      <c r="G176" s="11"/>
    </row>
    <row r="177" spans="7:7" x14ac:dyDescent="0.2">
      <c r="G177" s="11"/>
    </row>
    <row r="178" spans="7:7" x14ac:dyDescent="0.2">
      <c r="G178" s="11"/>
    </row>
    <row r="179" spans="7:7" x14ac:dyDescent="0.2">
      <c r="G179" s="11"/>
    </row>
    <row r="180" spans="7:7" x14ac:dyDescent="0.2">
      <c r="G180" s="11"/>
    </row>
    <row r="181" spans="7:7" x14ac:dyDescent="0.2">
      <c r="G181" s="11"/>
    </row>
    <row r="182" spans="7:7" x14ac:dyDescent="0.2">
      <c r="G182" s="11"/>
    </row>
    <row r="183" spans="7:7" x14ac:dyDescent="0.2">
      <c r="G183" s="11"/>
    </row>
    <row r="184" spans="7:7" x14ac:dyDescent="0.2">
      <c r="G184" s="11"/>
    </row>
    <row r="185" spans="7:7" x14ac:dyDescent="0.2">
      <c r="G185" s="11"/>
    </row>
    <row r="186" spans="7:7" x14ac:dyDescent="0.2">
      <c r="G186" s="11"/>
    </row>
    <row r="187" spans="7:7" x14ac:dyDescent="0.2">
      <c r="G187" s="11"/>
    </row>
    <row r="188" spans="7:7" x14ac:dyDescent="0.2">
      <c r="G188" s="11"/>
    </row>
    <row r="189" spans="7:7" x14ac:dyDescent="0.2">
      <c r="G189" s="11"/>
    </row>
    <row r="190" spans="7:7" x14ac:dyDescent="0.2">
      <c r="G190" s="11"/>
    </row>
    <row r="191" spans="7:7" x14ac:dyDescent="0.2">
      <c r="G191" s="11"/>
    </row>
    <row r="192" spans="7:7" x14ac:dyDescent="0.2">
      <c r="G192" s="11"/>
    </row>
    <row r="193" spans="7:7" x14ac:dyDescent="0.2">
      <c r="G193" s="11"/>
    </row>
    <row r="194" spans="7:7" x14ac:dyDescent="0.2">
      <c r="G194" s="11"/>
    </row>
    <row r="195" spans="7:7" x14ac:dyDescent="0.2">
      <c r="G195" s="11"/>
    </row>
    <row r="196" spans="7:7" x14ac:dyDescent="0.2">
      <c r="G196" s="11"/>
    </row>
    <row r="197" spans="7:7" x14ac:dyDescent="0.2">
      <c r="G197" s="11"/>
    </row>
    <row r="198" spans="7:7" x14ac:dyDescent="0.2">
      <c r="G198" s="11"/>
    </row>
    <row r="199" spans="7:7" x14ac:dyDescent="0.2">
      <c r="G199" s="11"/>
    </row>
    <row r="200" spans="7:7" x14ac:dyDescent="0.2">
      <c r="G200" s="11"/>
    </row>
    <row r="201" spans="7:7" x14ac:dyDescent="0.2">
      <c r="G201" s="11"/>
    </row>
    <row r="202" spans="7:7" x14ac:dyDescent="0.2">
      <c r="G202" s="11"/>
    </row>
    <row r="203" spans="7:7" x14ac:dyDescent="0.2">
      <c r="G203" s="11"/>
    </row>
    <row r="204" spans="7:7" x14ac:dyDescent="0.2">
      <c r="G204" s="11"/>
    </row>
    <row r="205" spans="7:7" x14ac:dyDescent="0.2">
      <c r="G205" s="11"/>
    </row>
    <row r="206" spans="7:7" x14ac:dyDescent="0.2">
      <c r="G206" s="11"/>
    </row>
    <row r="207" spans="7:7" x14ac:dyDescent="0.2">
      <c r="G207" s="11"/>
    </row>
    <row r="208" spans="7:7" x14ac:dyDescent="0.2">
      <c r="G208" s="11"/>
    </row>
    <row r="209" spans="7:7" x14ac:dyDescent="0.2">
      <c r="G209" s="11"/>
    </row>
    <row r="210" spans="7:7" x14ac:dyDescent="0.2">
      <c r="G210" s="11"/>
    </row>
    <row r="211" spans="7:7" x14ac:dyDescent="0.2">
      <c r="G211" s="11"/>
    </row>
    <row r="212" spans="7:7" x14ac:dyDescent="0.2">
      <c r="G212" s="11"/>
    </row>
    <row r="213" spans="7:7" x14ac:dyDescent="0.2">
      <c r="G213" s="11"/>
    </row>
    <row r="214" spans="7:7" x14ac:dyDescent="0.2">
      <c r="G214" s="11"/>
    </row>
    <row r="215" spans="7:7" x14ac:dyDescent="0.2">
      <c r="G215" s="11"/>
    </row>
    <row r="216" spans="7:7" x14ac:dyDescent="0.2">
      <c r="G216" s="11"/>
    </row>
    <row r="217" spans="7:7" x14ac:dyDescent="0.2">
      <c r="G217" s="11"/>
    </row>
    <row r="218" spans="7:7" x14ac:dyDescent="0.2">
      <c r="G218" s="11"/>
    </row>
    <row r="219" spans="7:7" x14ac:dyDescent="0.2">
      <c r="G219" s="11"/>
    </row>
    <row r="220" spans="7:7" x14ac:dyDescent="0.2">
      <c r="G220" s="11"/>
    </row>
    <row r="221" spans="7:7" x14ac:dyDescent="0.2">
      <c r="G221" s="11"/>
    </row>
    <row r="222" spans="7:7" x14ac:dyDescent="0.2">
      <c r="G222" s="11"/>
    </row>
    <row r="223" spans="7:7" x14ac:dyDescent="0.2">
      <c r="G223" s="11"/>
    </row>
    <row r="224" spans="7:7" x14ac:dyDescent="0.2">
      <c r="G224" s="11"/>
    </row>
    <row r="225" spans="7:7" x14ac:dyDescent="0.2">
      <c r="G225" s="11"/>
    </row>
    <row r="226" spans="7:7" x14ac:dyDescent="0.2">
      <c r="G226" s="11"/>
    </row>
    <row r="227" spans="7:7" x14ac:dyDescent="0.2">
      <c r="G227" s="11"/>
    </row>
    <row r="228" spans="7:7" x14ac:dyDescent="0.2">
      <c r="G228" s="11"/>
    </row>
    <row r="229" spans="7:7" x14ac:dyDescent="0.2">
      <c r="G229" s="11"/>
    </row>
    <row r="230" spans="7:7" x14ac:dyDescent="0.2">
      <c r="G230" s="11"/>
    </row>
    <row r="231" spans="7:7" x14ac:dyDescent="0.2">
      <c r="G231" s="11"/>
    </row>
    <row r="232" spans="7:7" x14ac:dyDescent="0.2">
      <c r="G232" s="11"/>
    </row>
    <row r="233" spans="7:7" x14ac:dyDescent="0.2">
      <c r="G233" s="11"/>
    </row>
    <row r="234" spans="7:7" x14ac:dyDescent="0.2">
      <c r="G234" s="11"/>
    </row>
    <row r="235" spans="7:7" x14ac:dyDescent="0.2">
      <c r="G235" s="11"/>
    </row>
    <row r="236" spans="7:7" x14ac:dyDescent="0.2">
      <c r="G236" s="11"/>
    </row>
    <row r="237" spans="7:7" x14ac:dyDescent="0.2">
      <c r="G237" s="11"/>
    </row>
    <row r="238" spans="7:7" x14ac:dyDescent="0.2">
      <c r="G238" s="11"/>
    </row>
    <row r="239" spans="7:7" x14ac:dyDescent="0.2">
      <c r="G239" s="11"/>
    </row>
    <row r="240" spans="7:7" x14ac:dyDescent="0.2">
      <c r="G240" s="11"/>
    </row>
    <row r="241" spans="7:7" x14ac:dyDescent="0.2">
      <c r="G241" s="11"/>
    </row>
    <row r="242" spans="7:7" x14ac:dyDescent="0.2">
      <c r="G242" s="11"/>
    </row>
    <row r="243" spans="7:7" x14ac:dyDescent="0.2">
      <c r="G243" s="11"/>
    </row>
    <row r="244" spans="7:7" x14ac:dyDescent="0.2">
      <c r="G244" s="11"/>
    </row>
    <row r="245" spans="7:7" x14ac:dyDescent="0.2">
      <c r="G245" s="11"/>
    </row>
    <row r="246" spans="7:7" x14ac:dyDescent="0.2">
      <c r="G246" s="11"/>
    </row>
    <row r="247" spans="7:7" x14ac:dyDescent="0.2">
      <c r="G247" s="11"/>
    </row>
    <row r="248" spans="7:7" x14ac:dyDescent="0.2">
      <c r="G248" s="11"/>
    </row>
    <row r="249" spans="7:7" x14ac:dyDescent="0.2">
      <c r="G249" s="11"/>
    </row>
    <row r="250" spans="7:7" x14ac:dyDescent="0.2">
      <c r="G250" s="11"/>
    </row>
    <row r="251" spans="7:7" x14ac:dyDescent="0.2">
      <c r="G251" s="11"/>
    </row>
    <row r="252" spans="7:7" x14ac:dyDescent="0.2">
      <c r="G252" s="11"/>
    </row>
    <row r="253" spans="7:7" x14ac:dyDescent="0.2">
      <c r="G253" s="11"/>
    </row>
    <row r="254" spans="7:7" x14ac:dyDescent="0.2">
      <c r="G254" s="11"/>
    </row>
    <row r="255" spans="7:7" x14ac:dyDescent="0.2">
      <c r="G255" s="11"/>
    </row>
    <row r="256" spans="7:7" x14ac:dyDescent="0.2">
      <c r="G256" s="11"/>
    </row>
    <row r="257" spans="7:7" x14ac:dyDescent="0.2">
      <c r="G257" s="11"/>
    </row>
  </sheetData>
  <mergeCells count="5">
    <mergeCell ref="A1:F1"/>
    <mergeCell ref="A115:B115"/>
    <mergeCell ref="A116:B116"/>
    <mergeCell ref="A117:B117"/>
    <mergeCell ref="A123:C123"/>
  </mergeCells>
  <conditionalFormatting sqref="F2:F3 F5:F124">
    <cfRule type="cellIs" dxfId="54" priority="3" stopIfTrue="1" operator="between">
      <formula>0.009</formula>
      <formula>-0.009</formula>
    </cfRule>
  </conditionalFormatting>
  <conditionalFormatting sqref="F258:F65536">
    <cfRule type="cellIs" dxfId="53" priority="1" stopIfTrue="1" operator="between">
      <formula>0.009</formula>
      <formula>-0.009</formula>
    </cfRule>
  </conditionalFormatting>
  <conditionalFormatting sqref="F126:G157">
    <cfRule type="cellIs" dxfId="52" priority="2" stopIfTrue="1" operator="between">
      <formula>0.009</formula>
      <formula>-0.009</formula>
    </cfRule>
  </conditionalFormatting>
  <hyperlinks>
    <hyperlink ref="A126" r:id="rId1" tooltip="https://www.franklintempletonindia.com/downloadsServlet/pdf/product-labels-jg9o5k7l" display="https://www.franklintempletonindia.com/downloadsServlet/pdf/product-labels-jg9o5k7l"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145"/>
  <sheetViews>
    <sheetView workbookViewId="0">
      <selection sqref="A1:F1"/>
    </sheetView>
  </sheetViews>
  <sheetFormatPr defaultColWidth="9.28515625" defaultRowHeight="11.25" x14ac:dyDescent="0.2"/>
  <cols>
    <col min="1" max="1" width="38.7109375" style="7" bestFit="1" customWidth="1"/>
    <col min="2" max="2" width="32.28515625" style="7" bestFit="1" customWidth="1"/>
    <col min="3" max="3" width="35.42578125" style="7" bestFit="1" customWidth="1"/>
    <col min="4" max="4" width="15.5703125" style="7" bestFit="1" customWidth="1"/>
    <col min="5" max="5" width="29.28515625" style="10" customWidth="1"/>
    <col min="6" max="6" width="31.28515625" style="11" bestFit="1" customWidth="1"/>
    <col min="7" max="7" width="32.28515625" style="7" customWidth="1"/>
    <col min="8" max="8" width="25" style="7" customWidth="1"/>
    <col min="9" max="16384" width="9.28515625" style="7"/>
  </cols>
  <sheetData>
    <row r="1" spans="1:11" s="1" customFormat="1" ht="15" x14ac:dyDescent="0.2">
      <c r="A1" s="92" t="s">
        <v>15</v>
      </c>
      <c r="B1" s="93"/>
      <c r="C1" s="93"/>
      <c r="D1" s="93"/>
      <c r="E1" s="93"/>
      <c r="F1" s="93"/>
    </row>
    <row r="2" spans="1:11" s="1" customFormat="1" ht="12" x14ac:dyDescent="0.2">
      <c r="E2" s="5"/>
      <c r="F2" s="9"/>
    </row>
    <row r="3" spans="1:11" s="1" customFormat="1" ht="12" x14ac:dyDescent="0.2">
      <c r="A3" s="8" t="s">
        <v>7</v>
      </c>
      <c r="B3" s="2"/>
      <c r="C3" s="3"/>
      <c r="D3" s="3"/>
      <c r="E3" s="4"/>
      <c r="F3" s="9"/>
    </row>
    <row r="4" spans="1:11" s="1" customFormat="1" ht="60" customHeight="1" x14ac:dyDescent="0.2">
      <c r="A4" s="36" t="s">
        <v>2</v>
      </c>
      <c r="B4" s="36" t="s">
        <v>0</v>
      </c>
      <c r="C4" s="37" t="s">
        <v>349</v>
      </c>
      <c r="D4" s="37" t="s">
        <v>1</v>
      </c>
      <c r="E4" s="60" t="s">
        <v>6</v>
      </c>
      <c r="F4" s="38" t="s">
        <v>221</v>
      </c>
      <c r="G4" s="63" t="s">
        <v>222</v>
      </c>
      <c r="H4" s="64" t="s">
        <v>223</v>
      </c>
      <c r="I4" s="39" t="s">
        <v>5</v>
      </c>
      <c r="J4" s="35"/>
      <c r="K4" s="35"/>
    </row>
    <row r="5" spans="1:11" x14ac:dyDescent="0.2">
      <c r="A5" s="40" t="s">
        <v>84</v>
      </c>
      <c r="B5" s="41"/>
      <c r="C5" s="41"/>
      <c r="D5" s="41"/>
      <c r="E5" s="42"/>
      <c r="F5" s="43"/>
      <c r="G5" s="41"/>
      <c r="H5" s="41"/>
      <c r="I5" s="41"/>
    </row>
    <row r="6" spans="1:11" x14ac:dyDescent="0.2">
      <c r="A6" s="40" t="s">
        <v>51</v>
      </c>
      <c r="B6" s="41"/>
      <c r="C6" s="41"/>
      <c r="D6" s="41"/>
      <c r="E6" s="42"/>
      <c r="F6" s="43"/>
      <c r="G6" s="41"/>
      <c r="H6" s="41"/>
      <c r="I6" s="41"/>
    </row>
    <row r="7" spans="1:11" x14ac:dyDescent="0.2">
      <c r="A7" s="41" t="s">
        <v>587</v>
      </c>
      <c r="B7" s="41" t="s">
        <v>586</v>
      </c>
      <c r="C7" s="41" t="s">
        <v>87</v>
      </c>
      <c r="D7" s="44">
        <v>23439752</v>
      </c>
      <c r="E7" s="42">
        <v>37984.118119999999</v>
      </c>
      <c r="F7" s="43">
        <v>3.44963679320117</v>
      </c>
      <c r="G7" s="42"/>
      <c r="H7" s="42"/>
      <c r="I7" s="45"/>
    </row>
    <row r="8" spans="1:11" x14ac:dyDescent="0.2">
      <c r="A8" s="41" t="s">
        <v>107</v>
      </c>
      <c r="B8" s="41" t="s">
        <v>106</v>
      </c>
      <c r="C8" s="41" t="s">
        <v>108</v>
      </c>
      <c r="D8" s="44">
        <v>10617750</v>
      </c>
      <c r="E8" s="42">
        <v>31423.23113</v>
      </c>
      <c r="F8" s="43">
        <v>2.8537909956170999</v>
      </c>
      <c r="G8" s="42"/>
      <c r="H8" s="42"/>
      <c r="I8" s="45"/>
    </row>
    <row r="9" spans="1:11" x14ac:dyDescent="0.2">
      <c r="A9" s="41" t="s">
        <v>167</v>
      </c>
      <c r="B9" s="41" t="s">
        <v>166</v>
      </c>
      <c r="C9" s="41" t="s">
        <v>168</v>
      </c>
      <c r="D9" s="44">
        <v>1909937</v>
      </c>
      <c r="E9" s="42">
        <v>30512.198540000001</v>
      </c>
      <c r="F9" s="43">
        <v>2.77105295409299</v>
      </c>
      <c r="G9" s="42"/>
      <c r="H9" s="42"/>
      <c r="I9" s="45"/>
    </row>
    <row r="10" spans="1:11" x14ac:dyDescent="0.2">
      <c r="A10" s="41" t="s">
        <v>589</v>
      </c>
      <c r="B10" s="41" t="s">
        <v>588</v>
      </c>
      <c r="C10" s="41" t="s">
        <v>128</v>
      </c>
      <c r="D10" s="44">
        <v>792366</v>
      </c>
      <c r="E10" s="42">
        <v>28139.29376</v>
      </c>
      <c r="F10" s="43">
        <v>2.5555507905310901</v>
      </c>
      <c r="G10" s="42"/>
      <c r="H10" s="42"/>
      <c r="I10" s="45"/>
    </row>
    <row r="11" spans="1:11" x14ac:dyDescent="0.2">
      <c r="A11" s="41" t="s">
        <v>144</v>
      </c>
      <c r="B11" s="41" t="s">
        <v>143</v>
      </c>
      <c r="C11" s="41" t="s">
        <v>108</v>
      </c>
      <c r="D11" s="44">
        <v>560000</v>
      </c>
      <c r="E11" s="42">
        <v>27853.56</v>
      </c>
      <c r="F11" s="43">
        <v>2.5296010583708801</v>
      </c>
      <c r="G11" s="42">
        <v>-1883.8687500000001</v>
      </c>
      <c r="H11" s="42">
        <v>-0.17108895178324901</v>
      </c>
      <c r="I11" s="45"/>
    </row>
    <row r="12" spans="1:11" x14ac:dyDescent="0.2">
      <c r="A12" s="41" t="s">
        <v>138</v>
      </c>
      <c r="B12" s="41" t="s">
        <v>137</v>
      </c>
      <c r="C12" s="41" t="s">
        <v>139</v>
      </c>
      <c r="D12" s="44">
        <v>6391052</v>
      </c>
      <c r="E12" s="42">
        <v>25068.901470000001</v>
      </c>
      <c r="F12" s="43">
        <v>2.2767042952752599</v>
      </c>
      <c r="G12" s="42"/>
      <c r="H12" s="42"/>
      <c r="I12" s="45"/>
    </row>
    <row r="13" spans="1:11" x14ac:dyDescent="0.2">
      <c r="A13" s="41" t="s">
        <v>316</v>
      </c>
      <c r="B13" s="41" t="s">
        <v>315</v>
      </c>
      <c r="C13" s="41" t="s">
        <v>317</v>
      </c>
      <c r="D13" s="44">
        <v>1911228</v>
      </c>
      <c r="E13" s="42">
        <v>24985.483639999999</v>
      </c>
      <c r="F13" s="43">
        <v>2.2691284654332202</v>
      </c>
      <c r="G13" s="42"/>
      <c r="H13" s="42"/>
      <c r="I13" s="45"/>
    </row>
    <row r="14" spans="1:11" x14ac:dyDescent="0.2">
      <c r="A14" s="41" t="s">
        <v>474</v>
      </c>
      <c r="B14" s="41" t="s">
        <v>473</v>
      </c>
      <c r="C14" s="41" t="s">
        <v>475</v>
      </c>
      <c r="D14" s="44">
        <v>1100123</v>
      </c>
      <c r="E14" s="42">
        <v>24106.995299999999</v>
      </c>
      <c r="F14" s="43">
        <v>2.1893460234534401</v>
      </c>
      <c r="G14" s="42"/>
      <c r="H14" s="42"/>
      <c r="I14" s="45"/>
    </row>
    <row r="15" spans="1:11" x14ac:dyDescent="0.2">
      <c r="A15" s="41" t="s">
        <v>89</v>
      </c>
      <c r="B15" s="41" t="s">
        <v>88</v>
      </c>
      <c r="C15" s="41" t="s">
        <v>87</v>
      </c>
      <c r="D15" s="44">
        <v>2135566</v>
      </c>
      <c r="E15" s="42">
        <v>23940.762640000001</v>
      </c>
      <c r="F15" s="43">
        <v>2.1742491269464299</v>
      </c>
      <c r="G15" s="42"/>
      <c r="H15" s="42"/>
      <c r="I15" s="45"/>
    </row>
    <row r="16" spans="1:11" x14ac:dyDescent="0.2">
      <c r="A16" s="41" t="s">
        <v>311</v>
      </c>
      <c r="B16" s="41" t="s">
        <v>310</v>
      </c>
      <c r="C16" s="41" t="s">
        <v>312</v>
      </c>
      <c r="D16" s="44">
        <v>3676225</v>
      </c>
      <c r="E16" s="42">
        <v>22994.787380000002</v>
      </c>
      <c r="F16" s="43">
        <v>2.0883376664764302</v>
      </c>
      <c r="G16" s="42"/>
      <c r="H16" s="42"/>
      <c r="I16" s="45"/>
    </row>
    <row r="17" spans="1:9" x14ac:dyDescent="0.2">
      <c r="A17" s="41" t="s">
        <v>240</v>
      </c>
      <c r="B17" s="41" t="s">
        <v>239</v>
      </c>
      <c r="C17" s="41" t="s">
        <v>114</v>
      </c>
      <c r="D17" s="44">
        <v>478937</v>
      </c>
      <c r="E17" s="42">
        <v>21835.45624</v>
      </c>
      <c r="F17" s="43">
        <v>1.9830496789176999</v>
      </c>
      <c r="G17" s="42"/>
      <c r="H17" s="42"/>
      <c r="I17" s="45"/>
    </row>
    <row r="18" spans="1:9" x14ac:dyDescent="0.2">
      <c r="A18" s="41" t="s">
        <v>470</v>
      </c>
      <c r="B18" s="41" t="s">
        <v>469</v>
      </c>
      <c r="C18" s="41" t="s">
        <v>87</v>
      </c>
      <c r="D18" s="44">
        <v>23580355</v>
      </c>
      <c r="E18" s="42">
        <v>21835.408729999999</v>
      </c>
      <c r="F18" s="43">
        <v>1.9830453641605801</v>
      </c>
      <c r="G18" s="42"/>
      <c r="H18" s="42"/>
      <c r="I18" s="45"/>
    </row>
    <row r="19" spans="1:9" x14ac:dyDescent="0.2">
      <c r="A19" s="41" t="s">
        <v>591</v>
      </c>
      <c r="B19" s="41" t="s">
        <v>590</v>
      </c>
      <c r="C19" s="41" t="s">
        <v>171</v>
      </c>
      <c r="D19" s="44">
        <v>3950000</v>
      </c>
      <c r="E19" s="42">
        <v>21241.125</v>
      </c>
      <c r="F19" s="43">
        <v>1.9290737801914</v>
      </c>
      <c r="G19" s="42"/>
      <c r="H19" s="42"/>
      <c r="I19" s="45"/>
    </row>
    <row r="20" spans="1:9" x14ac:dyDescent="0.2">
      <c r="A20" s="41" t="s">
        <v>593</v>
      </c>
      <c r="B20" s="41" t="s">
        <v>592</v>
      </c>
      <c r="C20" s="41" t="s">
        <v>538</v>
      </c>
      <c r="D20" s="44">
        <v>3195695</v>
      </c>
      <c r="E20" s="42">
        <v>20562.699479999999</v>
      </c>
      <c r="F20" s="43">
        <v>1.86746061787327</v>
      </c>
      <c r="G20" s="42"/>
      <c r="H20" s="42"/>
      <c r="I20" s="45"/>
    </row>
    <row r="21" spans="1:9" x14ac:dyDescent="0.2">
      <c r="A21" s="41" t="s">
        <v>595</v>
      </c>
      <c r="B21" s="41" t="s">
        <v>594</v>
      </c>
      <c r="C21" s="41" t="s">
        <v>168</v>
      </c>
      <c r="D21" s="44">
        <v>1098135</v>
      </c>
      <c r="E21" s="42">
        <v>19982.213530000001</v>
      </c>
      <c r="F21" s="43">
        <v>1.81474211892774</v>
      </c>
      <c r="G21" s="42"/>
      <c r="H21" s="42"/>
      <c r="I21" s="45"/>
    </row>
    <row r="22" spans="1:9" x14ac:dyDescent="0.2">
      <c r="A22" s="41" t="s">
        <v>182</v>
      </c>
      <c r="B22" s="41" t="s">
        <v>181</v>
      </c>
      <c r="C22" s="41" t="s">
        <v>139</v>
      </c>
      <c r="D22" s="44">
        <v>1444026</v>
      </c>
      <c r="E22" s="42">
        <v>19634.42152</v>
      </c>
      <c r="F22" s="43">
        <v>1.7831563885367601</v>
      </c>
      <c r="G22" s="42"/>
      <c r="H22" s="42"/>
      <c r="I22" s="45"/>
    </row>
    <row r="23" spans="1:9" x14ac:dyDescent="0.2">
      <c r="A23" s="41" t="s">
        <v>412</v>
      </c>
      <c r="B23" s="41" t="s">
        <v>411</v>
      </c>
      <c r="C23" s="41" t="s">
        <v>95</v>
      </c>
      <c r="D23" s="44">
        <v>822190</v>
      </c>
      <c r="E23" s="42">
        <v>18779.641790000001</v>
      </c>
      <c r="F23" s="43">
        <v>1.7055271120750799</v>
      </c>
      <c r="G23" s="42"/>
      <c r="H23" s="42"/>
      <c r="I23" s="45"/>
    </row>
    <row r="24" spans="1:9" x14ac:dyDescent="0.2">
      <c r="A24" s="41" t="s">
        <v>86</v>
      </c>
      <c r="B24" s="41" t="s">
        <v>85</v>
      </c>
      <c r="C24" s="41" t="s">
        <v>87</v>
      </c>
      <c r="D24" s="44">
        <v>1223175</v>
      </c>
      <c r="E24" s="42">
        <v>18733.53671</v>
      </c>
      <c r="F24" s="43">
        <v>1.7013399468019801</v>
      </c>
      <c r="G24" s="42"/>
      <c r="H24" s="42"/>
      <c r="I24" s="45"/>
    </row>
    <row r="25" spans="1:9" x14ac:dyDescent="0.2">
      <c r="A25" s="41" t="s">
        <v>597</v>
      </c>
      <c r="B25" s="41" t="s">
        <v>596</v>
      </c>
      <c r="C25" s="41" t="s">
        <v>155</v>
      </c>
      <c r="D25" s="44">
        <v>3352118</v>
      </c>
      <c r="E25" s="42">
        <v>18684.705730000001</v>
      </c>
      <c r="F25" s="43">
        <v>1.69690522109046</v>
      </c>
      <c r="G25" s="42"/>
      <c r="H25" s="42"/>
      <c r="I25" s="45"/>
    </row>
    <row r="26" spans="1:9" x14ac:dyDescent="0.2">
      <c r="A26" s="41" t="s">
        <v>175</v>
      </c>
      <c r="B26" s="41" t="s">
        <v>174</v>
      </c>
      <c r="C26" s="41" t="s">
        <v>176</v>
      </c>
      <c r="D26" s="44">
        <v>11100000</v>
      </c>
      <c r="E26" s="42">
        <v>18559.2</v>
      </c>
      <c r="F26" s="43">
        <v>1.68550705771603</v>
      </c>
      <c r="G26" s="42"/>
      <c r="H26" s="42"/>
      <c r="I26" s="45"/>
    </row>
    <row r="27" spans="1:9" x14ac:dyDescent="0.2">
      <c r="A27" s="41" t="s">
        <v>432</v>
      </c>
      <c r="B27" s="41" t="s">
        <v>431</v>
      </c>
      <c r="C27" s="41" t="s">
        <v>95</v>
      </c>
      <c r="D27" s="44">
        <v>539990</v>
      </c>
      <c r="E27" s="42">
        <v>18416.358950000002</v>
      </c>
      <c r="F27" s="43">
        <v>1.6725345374615701</v>
      </c>
      <c r="G27" s="42"/>
      <c r="H27" s="42"/>
      <c r="I27" s="45"/>
    </row>
    <row r="28" spans="1:9" x14ac:dyDescent="0.2">
      <c r="A28" s="41" t="s">
        <v>130</v>
      </c>
      <c r="B28" s="41" t="s">
        <v>129</v>
      </c>
      <c r="C28" s="41" t="s">
        <v>131</v>
      </c>
      <c r="D28" s="44">
        <v>1400578</v>
      </c>
      <c r="E28" s="42">
        <v>18129.081630000001</v>
      </c>
      <c r="F28" s="43">
        <v>1.6464446224662099</v>
      </c>
      <c r="G28" s="42"/>
      <c r="H28" s="42"/>
      <c r="I28" s="45"/>
    </row>
    <row r="29" spans="1:9" x14ac:dyDescent="0.2">
      <c r="A29" s="41" t="s">
        <v>599</v>
      </c>
      <c r="B29" s="41" t="s">
        <v>598</v>
      </c>
      <c r="C29" s="41" t="s">
        <v>139</v>
      </c>
      <c r="D29" s="44">
        <v>189000</v>
      </c>
      <c r="E29" s="42">
        <v>17759.101500000001</v>
      </c>
      <c r="F29" s="43">
        <v>1.6128438142239601</v>
      </c>
      <c r="G29" s="42"/>
      <c r="H29" s="42"/>
      <c r="I29" s="45"/>
    </row>
    <row r="30" spans="1:9" x14ac:dyDescent="0.2">
      <c r="A30" s="41" t="s">
        <v>601</v>
      </c>
      <c r="B30" s="41" t="s">
        <v>600</v>
      </c>
      <c r="C30" s="41" t="s">
        <v>168</v>
      </c>
      <c r="D30" s="44">
        <v>566062</v>
      </c>
      <c r="E30" s="42">
        <v>17545.940780000001</v>
      </c>
      <c r="F30" s="43">
        <v>1.5934850111512</v>
      </c>
      <c r="G30" s="42"/>
      <c r="H30" s="42"/>
      <c r="I30" s="45"/>
    </row>
    <row r="31" spans="1:9" x14ac:dyDescent="0.2">
      <c r="A31" s="41" t="s">
        <v>603</v>
      </c>
      <c r="B31" s="41" t="s">
        <v>602</v>
      </c>
      <c r="C31" s="41" t="s">
        <v>119</v>
      </c>
      <c r="D31" s="44">
        <v>1491580</v>
      </c>
      <c r="E31" s="42">
        <v>17185.238969999999</v>
      </c>
      <c r="F31" s="43">
        <v>1.56072684019093</v>
      </c>
      <c r="G31" s="42"/>
      <c r="H31" s="42"/>
      <c r="I31" s="45"/>
    </row>
    <row r="32" spans="1:9" x14ac:dyDescent="0.2">
      <c r="A32" s="41" t="s">
        <v>605</v>
      </c>
      <c r="B32" s="41" t="s">
        <v>604</v>
      </c>
      <c r="C32" s="41" t="s">
        <v>185</v>
      </c>
      <c r="D32" s="44">
        <v>442739</v>
      </c>
      <c r="E32" s="42">
        <v>17143.960930000001</v>
      </c>
      <c r="F32" s="43">
        <v>1.5569780564206901</v>
      </c>
      <c r="G32" s="42"/>
      <c r="H32" s="42"/>
      <c r="I32" s="45"/>
    </row>
    <row r="33" spans="1:9" x14ac:dyDescent="0.2">
      <c r="A33" s="41" t="s">
        <v>607</v>
      </c>
      <c r="B33" s="41" t="s">
        <v>606</v>
      </c>
      <c r="C33" s="41" t="s">
        <v>142</v>
      </c>
      <c r="D33" s="44">
        <v>2153205</v>
      </c>
      <c r="E33" s="42">
        <v>16187.795190000001</v>
      </c>
      <c r="F33" s="43">
        <v>1.47014111823821</v>
      </c>
      <c r="G33" s="42"/>
      <c r="H33" s="42"/>
      <c r="I33" s="45"/>
    </row>
    <row r="34" spans="1:9" x14ac:dyDescent="0.2">
      <c r="A34" s="41" t="s">
        <v>190</v>
      </c>
      <c r="B34" s="41" t="s">
        <v>189</v>
      </c>
      <c r="C34" s="41" t="s">
        <v>191</v>
      </c>
      <c r="D34" s="44">
        <v>441027</v>
      </c>
      <c r="E34" s="42">
        <v>15774.874250000001</v>
      </c>
      <c r="F34" s="43">
        <v>1.43264051699199</v>
      </c>
      <c r="G34" s="42"/>
      <c r="H34" s="42"/>
      <c r="I34" s="45"/>
    </row>
    <row r="35" spans="1:9" x14ac:dyDescent="0.2">
      <c r="A35" s="41" t="s">
        <v>609</v>
      </c>
      <c r="B35" s="41" t="s">
        <v>608</v>
      </c>
      <c r="C35" s="41" t="s">
        <v>162</v>
      </c>
      <c r="D35" s="44">
        <v>1717030</v>
      </c>
      <c r="E35" s="42">
        <v>15764.91095</v>
      </c>
      <c r="F35" s="43">
        <v>1.4317356712837701</v>
      </c>
      <c r="G35" s="42"/>
      <c r="H35" s="42"/>
      <c r="I35" s="45"/>
    </row>
    <row r="36" spans="1:9" x14ac:dyDescent="0.2">
      <c r="A36" s="41" t="s">
        <v>611</v>
      </c>
      <c r="B36" s="41" t="s">
        <v>610</v>
      </c>
      <c r="C36" s="41" t="s">
        <v>128</v>
      </c>
      <c r="D36" s="44">
        <v>260552</v>
      </c>
      <c r="E36" s="42">
        <v>15601.072099999999</v>
      </c>
      <c r="F36" s="43">
        <v>1.4168561755079201</v>
      </c>
      <c r="G36" s="42"/>
      <c r="H36" s="42"/>
      <c r="I36" s="45"/>
    </row>
    <row r="37" spans="1:9" x14ac:dyDescent="0.2">
      <c r="A37" s="41" t="s">
        <v>613</v>
      </c>
      <c r="B37" s="41" t="s">
        <v>612</v>
      </c>
      <c r="C37" s="41" t="s">
        <v>191</v>
      </c>
      <c r="D37" s="44">
        <v>700000</v>
      </c>
      <c r="E37" s="42">
        <v>15531.6</v>
      </c>
      <c r="F37" s="43">
        <v>1.41054686719375</v>
      </c>
      <c r="G37" s="42"/>
      <c r="H37" s="42"/>
      <c r="I37" s="45"/>
    </row>
    <row r="38" spans="1:9" x14ac:dyDescent="0.2">
      <c r="A38" s="41" t="s">
        <v>615</v>
      </c>
      <c r="B38" s="41" t="s">
        <v>614</v>
      </c>
      <c r="C38" s="41" t="s">
        <v>147</v>
      </c>
      <c r="D38" s="44">
        <v>828517</v>
      </c>
      <c r="E38" s="42">
        <v>15413.73027</v>
      </c>
      <c r="F38" s="43">
        <v>1.3998421890930699</v>
      </c>
      <c r="G38" s="42"/>
      <c r="H38" s="42"/>
      <c r="I38" s="45"/>
    </row>
    <row r="39" spans="1:9" x14ac:dyDescent="0.2">
      <c r="A39" s="41" t="s">
        <v>617</v>
      </c>
      <c r="B39" s="41" t="s">
        <v>616</v>
      </c>
      <c r="C39" s="41" t="s">
        <v>618</v>
      </c>
      <c r="D39" s="44">
        <v>400909</v>
      </c>
      <c r="E39" s="42">
        <v>15307.90835</v>
      </c>
      <c r="F39" s="43">
        <v>1.39023166746385</v>
      </c>
      <c r="G39" s="42"/>
      <c r="H39" s="42"/>
      <c r="I39" s="45"/>
    </row>
    <row r="40" spans="1:9" x14ac:dyDescent="0.2">
      <c r="A40" s="41" t="s">
        <v>173</v>
      </c>
      <c r="B40" s="41" t="s">
        <v>172</v>
      </c>
      <c r="C40" s="41" t="s">
        <v>98</v>
      </c>
      <c r="D40" s="44">
        <v>1444590</v>
      </c>
      <c r="E40" s="42">
        <v>14783.93406</v>
      </c>
      <c r="F40" s="43">
        <v>1.3426454372461301</v>
      </c>
      <c r="G40" s="42"/>
      <c r="H40" s="42"/>
      <c r="I40" s="45"/>
    </row>
    <row r="41" spans="1:9" x14ac:dyDescent="0.2">
      <c r="A41" s="41" t="s">
        <v>266</v>
      </c>
      <c r="B41" s="41" t="s">
        <v>265</v>
      </c>
      <c r="C41" s="41" t="s">
        <v>185</v>
      </c>
      <c r="D41" s="44">
        <v>571157</v>
      </c>
      <c r="E41" s="42">
        <v>14543.941849999999</v>
      </c>
      <c r="F41" s="43">
        <v>1.32084985533786</v>
      </c>
      <c r="G41" s="42"/>
      <c r="H41" s="42"/>
      <c r="I41" s="45"/>
    </row>
    <row r="42" spans="1:9" x14ac:dyDescent="0.2">
      <c r="A42" s="41" t="s">
        <v>620</v>
      </c>
      <c r="B42" s="41" t="s">
        <v>619</v>
      </c>
      <c r="C42" s="41" t="s">
        <v>119</v>
      </c>
      <c r="D42" s="44">
        <v>300000</v>
      </c>
      <c r="E42" s="42">
        <v>14431.35</v>
      </c>
      <c r="F42" s="43">
        <v>1.3106245030696499</v>
      </c>
      <c r="G42" s="42"/>
      <c r="H42" s="42"/>
      <c r="I42" s="45"/>
    </row>
    <row r="43" spans="1:9" x14ac:dyDescent="0.2">
      <c r="A43" s="41" t="s">
        <v>327</v>
      </c>
      <c r="B43" s="41" t="s">
        <v>326</v>
      </c>
      <c r="C43" s="41" t="s">
        <v>171</v>
      </c>
      <c r="D43" s="44">
        <v>5375000</v>
      </c>
      <c r="E43" s="42">
        <v>14383.5</v>
      </c>
      <c r="F43" s="43">
        <v>1.30627886787461</v>
      </c>
      <c r="G43" s="42"/>
      <c r="H43" s="42"/>
      <c r="I43" s="45"/>
    </row>
    <row r="44" spans="1:9" x14ac:dyDescent="0.2">
      <c r="A44" s="41" t="s">
        <v>622</v>
      </c>
      <c r="B44" s="41" t="s">
        <v>621</v>
      </c>
      <c r="C44" s="41" t="s">
        <v>510</v>
      </c>
      <c r="D44" s="44">
        <v>38500</v>
      </c>
      <c r="E44" s="42">
        <v>13842.559499999999</v>
      </c>
      <c r="F44" s="43">
        <v>1.2571518025617501</v>
      </c>
      <c r="G44" s="42"/>
      <c r="H44" s="42"/>
      <c r="I44" s="45"/>
    </row>
    <row r="45" spans="1:9" x14ac:dyDescent="0.2">
      <c r="A45" s="41" t="s">
        <v>416</v>
      </c>
      <c r="B45" s="41" t="s">
        <v>415</v>
      </c>
      <c r="C45" s="41" t="s">
        <v>95</v>
      </c>
      <c r="D45" s="44">
        <v>277965</v>
      </c>
      <c r="E45" s="42">
        <v>13817.640149999999</v>
      </c>
      <c r="F45" s="43">
        <v>1.2548886802128001</v>
      </c>
      <c r="G45" s="42"/>
      <c r="H45" s="42"/>
      <c r="I45" s="45"/>
    </row>
    <row r="46" spans="1:9" x14ac:dyDescent="0.2">
      <c r="A46" s="41" t="s">
        <v>624</v>
      </c>
      <c r="B46" s="41" t="s">
        <v>623</v>
      </c>
      <c r="C46" s="41" t="s">
        <v>119</v>
      </c>
      <c r="D46" s="44">
        <v>52304</v>
      </c>
      <c r="E46" s="42">
        <v>13540.32876</v>
      </c>
      <c r="F46" s="43">
        <v>1.2297038497766799</v>
      </c>
      <c r="G46" s="42"/>
      <c r="H46" s="42"/>
      <c r="I46" s="45"/>
    </row>
    <row r="47" spans="1:9" x14ac:dyDescent="0.2">
      <c r="A47" s="41" t="s">
        <v>187</v>
      </c>
      <c r="B47" s="41" t="s">
        <v>186</v>
      </c>
      <c r="C47" s="41" t="s">
        <v>188</v>
      </c>
      <c r="D47" s="44">
        <v>1240127</v>
      </c>
      <c r="E47" s="42">
        <v>13329.50506</v>
      </c>
      <c r="F47" s="43">
        <v>1.2105572898881101</v>
      </c>
      <c r="G47" s="42"/>
      <c r="H47" s="42"/>
      <c r="I47" s="45"/>
    </row>
    <row r="48" spans="1:9" x14ac:dyDescent="0.2">
      <c r="A48" s="41" t="s">
        <v>319</v>
      </c>
      <c r="B48" s="41" t="s">
        <v>318</v>
      </c>
      <c r="C48" s="41" t="s">
        <v>87</v>
      </c>
      <c r="D48" s="44">
        <v>8960416</v>
      </c>
      <c r="E48" s="42">
        <v>12822.355299999999</v>
      </c>
      <c r="F48" s="43">
        <v>1.1644990276893701</v>
      </c>
      <c r="G48" s="42"/>
      <c r="H48" s="42"/>
      <c r="I48" s="45"/>
    </row>
    <row r="49" spans="1:9" x14ac:dyDescent="0.2">
      <c r="A49" s="41" t="s">
        <v>626</v>
      </c>
      <c r="B49" s="41" t="s">
        <v>625</v>
      </c>
      <c r="C49" s="41" t="s">
        <v>119</v>
      </c>
      <c r="D49" s="44">
        <v>527173</v>
      </c>
      <c r="E49" s="42">
        <v>12299.736849999999</v>
      </c>
      <c r="F49" s="43">
        <v>1.1170359319757801</v>
      </c>
      <c r="G49" s="42"/>
      <c r="H49" s="42"/>
      <c r="I49" s="45"/>
    </row>
    <row r="50" spans="1:9" x14ac:dyDescent="0.2">
      <c r="A50" s="41" t="s">
        <v>472</v>
      </c>
      <c r="B50" s="41" t="s">
        <v>471</v>
      </c>
      <c r="C50" s="41" t="s">
        <v>139</v>
      </c>
      <c r="D50" s="44">
        <v>3063102</v>
      </c>
      <c r="E50" s="42">
        <v>11898.619720000001</v>
      </c>
      <c r="F50" s="43">
        <v>1.08060732764015</v>
      </c>
      <c r="G50" s="42"/>
      <c r="H50" s="42"/>
      <c r="I50" s="45"/>
    </row>
    <row r="51" spans="1:9" x14ac:dyDescent="0.2">
      <c r="A51" s="41" t="s">
        <v>554</v>
      </c>
      <c r="B51" s="41" t="s">
        <v>553</v>
      </c>
      <c r="C51" s="41" t="s">
        <v>185</v>
      </c>
      <c r="D51" s="44">
        <v>1602334</v>
      </c>
      <c r="E51" s="42">
        <v>11886.914779999999</v>
      </c>
      <c r="F51" s="43">
        <v>1.0795443098926101</v>
      </c>
      <c r="G51" s="42"/>
      <c r="H51" s="42"/>
      <c r="I51" s="45"/>
    </row>
    <row r="52" spans="1:9" x14ac:dyDescent="0.2">
      <c r="A52" s="41" t="s">
        <v>628</v>
      </c>
      <c r="B52" s="41" t="s">
        <v>627</v>
      </c>
      <c r="C52" s="41" t="s">
        <v>191</v>
      </c>
      <c r="D52" s="44">
        <v>17469870</v>
      </c>
      <c r="E52" s="42">
        <v>11818.36706</v>
      </c>
      <c r="F52" s="43">
        <v>1.0733189518033399</v>
      </c>
      <c r="G52" s="42"/>
      <c r="H52" s="42"/>
      <c r="I52" s="45"/>
    </row>
    <row r="53" spans="1:9" x14ac:dyDescent="0.2">
      <c r="A53" s="41" t="s">
        <v>630</v>
      </c>
      <c r="B53" s="41" t="s">
        <v>629</v>
      </c>
      <c r="C53" s="41" t="s">
        <v>317</v>
      </c>
      <c r="D53" s="44">
        <v>324936</v>
      </c>
      <c r="E53" s="42">
        <v>11501.75959</v>
      </c>
      <c r="F53" s="43">
        <v>1.04456533498739</v>
      </c>
      <c r="G53" s="42"/>
      <c r="H53" s="42"/>
      <c r="I53" s="45"/>
    </row>
    <row r="54" spans="1:9" x14ac:dyDescent="0.2">
      <c r="A54" s="41" t="s">
        <v>632</v>
      </c>
      <c r="B54" s="41" t="s">
        <v>631</v>
      </c>
      <c r="C54" s="41" t="s">
        <v>191</v>
      </c>
      <c r="D54" s="44">
        <v>943493</v>
      </c>
      <c r="E54" s="42">
        <v>11240.30386</v>
      </c>
      <c r="F54" s="43">
        <v>1.0208204818582001</v>
      </c>
      <c r="G54" s="42"/>
      <c r="H54" s="42"/>
      <c r="I54" s="45"/>
    </row>
    <row r="55" spans="1:9" x14ac:dyDescent="0.2">
      <c r="A55" s="41" t="s">
        <v>477</v>
      </c>
      <c r="B55" s="41" t="s">
        <v>476</v>
      </c>
      <c r="C55" s="41" t="s">
        <v>87</v>
      </c>
      <c r="D55" s="44">
        <v>5630441</v>
      </c>
      <c r="E55" s="42">
        <v>11097.59921</v>
      </c>
      <c r="F55" s="43">
        <v>1.0078603491615401</v>
      </c>
      <c r="G55" s="42"/>
      <c r="H55" s="42"/>
      <c r="I55" s="45"/>
    </row>
    <row r="56" spans="1:9" x14ac:dyDescent="0.2">
      <c r="A56" s="41" t="s">
        <v>634</v>
      </c>
      <c r="B56" s="41" t="s">
        <v>633</v>
      </c>
      <c r="C56" s="41" t="s">
        <v>139</v>
      </c>
      <c r="D56" s="44">
        <v>895000</v>
      </c>
      <c r="E56" s="42">
        <v>10787.434999999999</v>
      </c>
      <c r="F56" s="43">
        <v>0.97969189551019797</v>
      </c>
      <c r="G56" s="42"/>
      <c r="H56" s="42"/>
      <c r="I56" s="45"/>
    </row>
    <row r="57" spans="1:9" x14ac:dyDescent="0.2">
      <c r="A57" s="41" t="s">
        <v>135</v>
      </c>
      <c r="B57" s="41" t="s">
        <v>134</v>
      </c>
      <c r="C57" s="41" t="s">
        <v>136</v>
      </c>
      <c r="D57" s="44">
        <v>1800000</v>
      </c>
      <c r="E57" s="42">
        <v>10719.9</v>
      </c>
      <c r="F57" s="43">
        <v>0.97355851049668196</v>
      </c>
      <c r="G57" s="42"/>
      <c r="H57" s="42"/>
      <c r="I57" s="45"/>
    </row>
    <row r="58" spans="1:9" x14ac:dyDescent="0.2">
      <c r="A58" s="41" t="s">
        <v>133</v>
      </c>
      <c r="B58" s="41" t="s">
        <v>132</v>
      </c>
      <c r="C58" s="41" t="s">
        <v>87</v>
      </c>
      <c r="D58" s="44">
        <v>730366</v>
      </c>
      <c r="E58" s="42">
        <v>10676.855369999999</v>
      </c>
      <c r="F58" s="43">
        <v>0.96964928878121104</v>
      </c>
      <c r="G58" s="42"/>
      <c r="H58" s="42"/>
      <c r="I58" s="45"/>
    </row>
    <row r="59" spans="1:9" x14ac:dyDescent="0.2">
      <c r="A59" s="41" t="s">
        <v>636</v>
      </c>
      <c r="B59" s="41" t="s">
        <v>635</v>
      </c>
      <c r="C59" s="41" t="s">
        <v>119</v>
      </c>
      <c r="D59" s="44">
        <v>2422358</v>
      </c>
      <c r="E59" s="42">
        <v>10148.46884</v>
      </c>
      <c r="F59" s="43">
        <v>0.92166234831410698</v>
      </c>
      <c r="G59" s="42"/>
      <c r="H59" s="42"/>
      <c r="I59" s="45"/>
    </row>
    <row r="60" spans="1:9" x14ac:dyDescent="0.2">
      <c r="A60" s="41" t="s">
        <v>638</v>
      </c>
      <c r="B60" s="41" t="s">
        <v>637</v>
      </c>
      <c r="C60" s="41" t="s">
        <v>128</v>
      </c>
      <c r="D60" s="44">
        <v>250000</v>
      </c>
      <c r="E60" s="42">
        <v>9883.75</v>
      </c>
      <c r="F60" s="43">
        <v>0.89762114647725999</v>
      </c>
      <c r="G60" s="42"/>
      <c r="H60" s="42"/>
      <c r="I60" s="45"/>
    </row>
    <row r="61" spans="1:9" x14ac:dyDescent="0.2">
      <c r="A61" s="41" t="s">
        <v>334</v>
      </c>
      <c r="B61" s="41" t="s">
        <v>333</v>
      </c>
      <c r="C61" s="41" t="s">
        <v>122</v>
      </c>
      <c r="D61" s="44">
        <v>3325151</v>
      </c>
      <c r="E61" s="42">
        <v>9642.9379000000008</v>
      </c>
      <c r="F61" s="43">
        <v>0.87575110390358202</v>
      </c>
      <c r="G61" s="42"/>
      <c r="H61" s="42"/>
      <c r="I61" s="45"/>
    </row>
    <row r="62" spans="1:9" x14ac:dyDescent="0.2">
      <c r="A62" s="41" t="s">
        <v>154</v>
      </c>
      <c r="B62" s="41" t="s">
        <v>153</v>
      </c>
      <c r="C62" s="41" t="s">
        <v>155</v>
      </c>
      <c r="D62" s="44">
        <v>1837180</v>
      </c>
      <c r="E62" s="42">
        <v>9075.6692000000003</v>
      </c>
      <c r="F62" s="43">
        <v>0.82423296748221697</v>
      </c>
      <c r="G62" s="42"/>
      <c r="H62" s="42"/>
      <c r="I62" s="45"/>
    </row>
    <row r="63" spans="1:9" x14ac:dyDescent="0.2">
      <c r="A63" s="41" t="s">
        <v>640</v>
      </c>
      <c r="B63" s="41" t="s">
        <v>639</v>
      </c>
      <c r="C63" s="41" t="s">
        <v>128</v>
      </c>
      <c r="D63" s="44">
        <v>565000</v>
      </c>
      <c r="E63" s="42">
        <v>8502.6849999999995</v>
      </c>
      <c r="F63" s="43">
        <v>0.77219576151106595</v>
      </c>
      <c r="G63" s="42"/>
      <c r="H63" s="42"/>
      <c r="I63" s="45"/>
    </row>
    <row r="64" spans="1:9" x14ac:dyDescent="0.2">
      <c r="A64" s="41" t="s">
        <v>642</v>
      </c>
      <c r="B64" s="41" t="s">
        <v>641</v>
      </c>
      <c r="C64" s="41" t="s">
        <v>171</v>
      </c>
      <c r="D64" s="44">
        <v>5400000</v>
      </c>
      <c r="E64" s="42">
        <v>8259.2999999999993</v>
      </c>
      <c r="F64" s="43">
        <v>0.75009205363345199</v>
      </c>
      <c r="G64" s="42"/>
      <c r="H64" s="42"/>
      <c r="I64" s="45"/>
    </row>
    <row r="65" spans="1:9" x14ac:dyDescent="0.2">
      <c r="A65" s="41" t="s">
        <v>232</v>
      </c>
      <c r="B65" s="41" t="s">
        <v>231</v>
      </c>
      <c r="C65" s="41" t="s">
        <v>105</v>
      </c>
      <c r="D65" s="44">
        <v>1499850</v>
      </c>
      <c r="E65" s="42">
        <v>8059.4439750000001</v>
      </c>
      <c r="F65" s="43">
        <v>0.73194155465372401</v>
      </c>
      <c r="G65" s="42"/>
      <c r="H65" s="42"/>
      <c r="I65" s="45"/>
    </row>
    <row r="66" spans="1:9" x14ac:dyDescent="0.2">
      <c r="A66" s="41" t="s">
        <v>571</v>
      </c>
      <c r="B66" s="41" t="s">
        <v>570</v>
      </c>
      <c r="C66" s="41" t="s">
        <v>155</v>
      </c>
      <c r="D66" s="44">
        <v>5217419</v>
      </c>
      <c r="E66" s="42">
        <v>8034.8252599999996</v>
      </c>
      <c r="F66" s="43">
        <v>0.72970573533584404</v>
      </c>
      <c r="G66" s="42"/>
      <c r="H66" s="42"/>
      <c r="I66" s="45"/>
    </row>
    <row r="67" spans="1:9" x14ac:dyDescent="0.2">
      <c r="A67" s="41" t="s">
        <v>491</v>
      </c>
      <c r="B67" s="41" t="s">
        <v>490</v>
      </c>
      <c r="C67" s="41" t="s">
        <v>191</v>
      </c>
      <c r="D67" s="44">
        <v>1496474</v>
      </c>
      <c r="E67" s="42">
        <v>7306.5343050000001</v>
      </c>
      <c r="F67" s="43">
        <v>0.66356390030398704</v>
      </c>
      <c r="G67" s="42"/>
      <c r="H67" s="42"/>
      <c r="I67" s="45"/>
    </row>
    <row r="68" spans="1:9" x14ac:dyDescent="0.2">
      <c r="A68" s="41" t="s">
        <v>357</v>
      </c>
      <c r="B68" s="41" t="s">
        <v>356</v>
      </c>
      <c r="C68" s="41" t="s">
        <v>312</v>
      </c>
      <c r="D68" s="44">
        <v>250000</v>
      </c>
      <c r="E68" s="42">
        <v>6643.375</v>
      </c>
      <c r="F68" s="43">
        <v>0.60333718315197804</v>
      </c>
      <c r="G68" s="42"/>
      <c r="H68" s="42"/>
      <c r="I68" s="45"/>
    </row>
    <row r="69" spans="1:9" x14ac:dyDescent="0.2">
      <c r="A69" s="41" t="s">
        <v>644</v>
      </c>
      <c r="B69" s="41" t="s">
        <v>643</v>
      </c>
      <c r="C69" s="41" t="s">
        <v>191</v>
      </c>
      <c r="D69" s="44">
        <v>745117</v>
      </c>
      <c r="E69" s="42">
        <v>6335.357293</v>
      </c>
      <c r="F69" s="43">
        <v>0.57536367033623204</v>
      </c>
      <c r="G69" s="42"/>
      <c r="H69" s="42"/>
      <c r="I69" s="45"/>
    </row>
    <row r="70" spans="1:9" x14ac:dyDescent="0.2">
      <c r="A70" s="41" t="s">
        <v>646</v>
      </c>
      <c r="B70" s="41" t="s">
        <v>645</v>
      </c>
      <c r="C70" s="41" t="s">
        <v>139</v>
      </c>
      <c r="D70" s="44">
        <v>419825</v>
      </c>
      <c r="E70" s="42">
        <v>6289.6082379999998</v>
      </c>
      <c r="F70" s="43">
        <v>0.571208838496156</v>
      </c>
      <c r="G70" s="42"/>
      <c r="H70" s="42"/>
      <c r="I70" s="45"/>
    </row>
    <row r="71" spans="1:9" x14ac:dyDescent="0.2">
      <c r="A71" s="41" t="s">
        <v>351</v>
      </c>
      <c r="B71" s="41" t="s">
        <v>350</v>
      </c>
      <c r="C71" s="41" t="s">
        <v>125</v>
      </c>
      <c r="D71" s="44">
        <v>5457486</v>
      </c>
      <c r="E71" s="42">
        <v>5853.1537349999999</v>
      </c>
      <c r="F71" s="43">
        <v>0.53157096912794799</v>
      </c>
      <c r="G71" s="42"/>
      <c r="H71" s="42"/>
      <c r="I71" s="45"/>
    </row>
    <row r="72" spans="1:9" x14ac:dyDescent="0.2">
      <c r="A72" s="41" t="s">
        <v>648</v>
      </c>
      <c r="B72" s="41" t="s">
        <v>647</v>
      </c>
      <c r="C72" s="41" t="s">
        <v>122</v>
      </c>
      <c r="D72" s="44">
        <v>1318364</v>
      </c>
      <c r="E72" s="42">
        <v>5826.5096979999998</v>
      </c>
      <c r="F72" s="43">
        <v>0.52915121437507395</v>
      </c>
      <c r="G72" s="42"/>
      <c r="H72" s="42"/>
      <c r="I72" s="45"/>
    </row>
    <row r="73" spans="1:9" x14ac:dyDescent="0.2">
      <c r="A73" s="41" t="s">
        <v>550</v>
      </c>
      <c r="B73" s="41" t="s">
        <v>549</v>
      </c>
      <c r="C73" s="41" t="s">
        <v>360</v>
      </c>
      <c r="D73" s="44">
        <v>200000</v>
      </c>
      <c r="E73" s="42">
        <v>4934.6000000000004</v>
      </c>
      <c r="F73" s="43">
        <v>0.44814987321681399</v>
      </c>
      <c r="G73" s="42"/>
      <c r="H73" s="42"/>
      <c r="I73" s="45"/>
    </row>
    <row r="74" spans="1:9" x14ac:dyDescent="0.2">
      <c r="A74" s="41" t="s">
        <v>509</v>
      </c>
      <c r="B74" s="41" t="s">
        <v>508</v>
      </c>
      <c r="C74" s="41" t="s">
        <v>510</v>
      </c>
      <c r="D74" s="44">
        <v>600000</v>
      </c>
      <c r="E74" s="42">
        <v>4618.5</v>
      </c>
      <c r="F74" s="43">
        <v>0.41944234374657702</v>
      </c>
      <c r="G74" s="42"/>
      <c r="H74" s="42"/>
      <c r="I74" s="45"/>
    </row>
    <row r="75" spans="1:9" x14ac:dyDescent="0.2">
      <c r="A75" s="41" t="s">
        <v>542</v>
      </c>
      <c r="B75" s="41" t="s">
        <v>541</v>
      </c>
      <c r="C75" s="41" t="s">
        <v>398</v>
      </c>
      <c r="D75" s="44">
        <v>750000</v>
      </c>
      <c r="E75" s="42">
        <v>3915.375</v>
      </c>
      <c r="F75" s="43">
        <v>0.35558602720510002</v>
      </c>
      <c r="G75" s="42"/>
      <c r="H75" s="42"/>
      <c r="I75" s="45"/>
    </row>
    <row r="76" spans="1:9" x14ac:dyDescent="0.2">
      <c r="A76" s="41" t="s">
        <v>650</v>
      </c>
      <c r="B76" s="41" t="s">
        <v>649</v>
      </c>
      <c r="C76" s="41" t="s">
        <v>191</v>
      </c>
      <c r="D76" s="44">
        <v>100000</v>
      </c>
      <c r="E76" s="42">
        <v>3050.05</v>
      </c>
      <c r="F76" s="43">
        <v>0.27699905175798301</v>
      </c>
      <c r="G76" s="42"/>
      <c r="H76" s="42"/>
      <c r="I76" s="45"/>
    </row>
    <row r="77" spans="1:9" x14ac:dyDescent="0.2">
      <c r="A77" s="41" t="s">
        <v>512</v>
      </c>
      <c r="B77" s="41" t="s">
        <v>511</v>
      </c>
      <c r="C77" s="41" t="s">
        <v>475</v>
      </c>
      <c r="D77" s="44">
        <v>401269</v>
      </c>
      <c r="E77" s="42">
        <v>1885.7636660000001</v>
      </c>
      <c r="F77" s="43">
        <v>0.17126104402277301</v>
      </c>
      <c r="G77" s="42"/>
      <c r="H77" s="42"/>
      <c r="I77" s="45"/>
    </row>
    <row r="78" spans="1:9" x14ac:dyDescent="0.2">
      <c r="A78" s="40" t="s">
        <v>24</v>
      </c>
      <c r="B78" s="40"/>
      <c r="C78" s="40"/>
      <c r="D78" s="40"/>
      <c r="E78" s="46">
        <f>SUM(E7:E77)</f>
        <v>1060307.8278100002</v>
      </c>
      <c r="F78" s="47">
        <f>SUM(F7:F77)</f>
        <v>96.294901026192107</v>
      </c>
      <c r="G78" s="46">
        <f>SUM(G7:G77)</f>
        <v>-1883.8687500000001</v>
      </c>
      <c r="H78" s="46">
        <f>SUM(H7:H77)</f>
        <v>-0.17108895178324901</v>
      </c>
      <c r="I78" s="40"/>
    </row>
    <row r="79" spans="1:9" x14ac:dyDescent="0.2">
      <c r="A79" s="41"/>
      <c r="B79" s="41"/>
      <c r="C79" s="41"/>
      <c r="D79" s="41"/>
      <c r="E79" s="42"/>
      <c r="F79" s="43"/>
      <c r="G79" s="41"/>
      <c r="H79" s="41"/>
      <c r="I79" s="41"/>
    </row>
    <row r="80" spans="1:9" x14ac:dyDescent="0.2">
      <c r="A80" s="40" t="s">
        <v>283</v>
      </c>
      <c r="B80" s="41"/>
      <c r="C80" s="41"/>
      <c r="D80" s="41"/>
      <c r="E80" s="42"/>
      <c r="F80" s="43"/>
      <c r="G80" s="41"/>
      <c r="H80" s="41"/>
      <c r="I80" s="41"/>
    </row>
    <row r="81" spans="1:9" x14ac:dyDescent="0.2">
      <c r="A81" s="41"/>
      <c r="B81" s="41" t="s">
        <v>284</v>
      </c>
      <c r="C81" s="41" t="s">
        <v>171</v>
      </c>
      <c r="D81" s="44">
        <v>8100</v>
      </c>
      <c r="E81" s="42">
        <v>8.0999999999999996E-4</v>
      </c>
      <c r="F81" s="43">
        <v>7.3562476655781497E-8</v>
      </c>
      <c r="G81" s="42"/>
      <c r="H81" s="42"/>
      <c r="I81" s="45"/>
    </row>
    <row r="82" spans="1:9" x14ac:dyDescent="0.2">
      <c r="A82" s="40" t="s">
        <v>24</v>
      </c>
      <c r="B82" s="40"/>
      <c r="C82" s="40"/>
      <c r="D82" s="40"/>
      <c r="E82" s="46">
        <f>SUM(E80:E81)</f>
        <v>8.0999999999999996E-4</v>
      </c>
      <c r="F82" s="47">
        <f>SUM(F80:F81)</f>
        <v>7.3562476655781497E-8</v>
      </c>
      <c r="G82" s="40">
        <f>SUM(G80:G81)</f>
        <v>0</v>
      </c>
      <c r="H82" s="40">
        <f>SUM(H80:H81)</f>
        <v>0</v>
      </c>
      <c r="I82" s="40"/>
    </row>
    <row r="83" spans="1:9" x14ac:dyDescent="0.2">
      <c r="A83" s="41"/>
      <c r="B83" s="41"/>
      <c r="C83" s="41"/>
      <c r="D83" s="41"/>
      <c r="E83" s="42"/>
      <c r="F83" s="43"/>
      <c r="G83" s="41"/>
      <c r="H83" s="41"/>
      <c r="I83" s="41"/>
    </row>
    <row r="84" spans="1:9" x14ac:dyDescent="0.2">
      <c r="A84" s="40" t="s">
        <v>27</v>
      </c>
      <c r="B84" s="40"/>
      <c r="C84" s="40"/>
      <c r="D84" s="40"/>
      <c r="E84" s="46">
        <f>E78+E82</f>
        <v>1060307.8286200003</v>
      </c>
      <c r="F84" s="47">
        <f>F78+F82</f>
        <v>96.294901099754583</v>
      </c>
      <c r="G84" s="40"/>
      <c r="H84" s="40"/>
      <c r="I84" s="40"/>
    </row>
    <row r="85" spans="1:9" x14ac:dyDescent="0.2">
      <c r="A85" s="40"/>
      <c r="B85" s="40"/>
      <c r="C85" s="40"/>
      <c r="D85" s="40"/>
      <c r="E85" s="46"/>
      <c r="F85" s="47"/>
      <c r="G85" s="40"/>
      <c r="H85" s="40"/>
      <c r="I85" s="40"/>
    </row>
    <row r="86" spans="1:9" x14ac:dyDescent="0.2">
      <c r="A86" s="40" t="s">
        <v>276</v>
      </c>
      <c r="B86" s="40"/>
      <c r="C86" s="40"/>
      <c r="D86" s="40"/>
      <c r="E86" s="66">
        <v>1531.7411500000001</v>
      </c>
      <c r="F86" s="66">
        <f>E86/E90*100</f>
        <v>0.13910947233280857</v>
      </c>
      <c r="G86" s="40"/>
      <c r="H86" s="40"/>
      <c r="I86" s="40"/>
    </row>
    <row r="87" spans="1:9" x14ac:dyDescent="0.2">
      <c r="A87" s="40"/>
      <c r="B87" s="40"/>
      <c r="C87" s="40"/>
      <c r="D87" s="40"/>
      <c r="E87" s="46"/>
      <c r="F87" s="47"/>
      <c r="G87" s="40"/>
      <c r="H87" s="40"/>
      <c r="I87" s="40"/>
    </row>
    <row r="88" spans="1:9" x14ac:dyDescent="0.2">
      <c r="A88" s="40" t="s">
        <v>29</v>
      </c>
      <c r="B88" s="40"/>
      <c r="C88" s="40"/>
      <c r="D88" s="40"/>
      <c r="E88" s="46">
        <f>E90-(E78+E82+E86)</f>
        <v>39265.282626699889</v>
      </c>
      <c r="F88" s="47">
        <f>F90-(F78+F82+F86)</f>
        <v>3.5659894279126121</v>
      </c>
      <c r="G88" s="40"/>
      <c r="H88" s="40"/>
      <c r="I88" s="40"/>
    </row>
    <row r="89" spans="1:9" x14ac:dyDescent="0.2">
      <c r="A89" s="41"/>
      <c r="B89" s="41"/>
      <c r="C89" s="41"/>
      <c r="D89" s="41"/>
      <c r="E89" s="42"/>
      <c r="F89" s="43"/>
      <c r="G89" s="41"/>
      <c r="H89" s="41"/>
      <c r="I89" s="41"/>
    </row>
    <row r="90" spans="1:9" x14ac:dyDescent="0.2">
      <c r="A90" s="48" t="s">
        <v>28</v>
      </c>
      <c r="B90" s="48"/>
      <c r="C90" s="48"/>
      <c r="D90" s="48"/>
      <c r="E90" s="49">
        <v>1101104.8523967001</v>
      </c>
      <c r="F90" s="50">
        <v>100</v>
      </c>
      <c r="G90" s="48"/>
      <c r="H90" s="48"/>
      <c r="I90" s="48"/>
    </row>
    <row r="91" spans="1:9" x14ac:dyDescent="0.2">
      <c r="F91" s="15" t="s">
        <v>651</v>
      </c>
    </row>
    <row r="92" spans="1:9" x14ac:dyDescent="0.2">
      <c r="A92" s="14" t="s">
        <v>31</v>
      </c>
    </row>
    <row r="93" spans="1:9" x14ac:dyDescent="0.2">
      <c r="A93" s="14" t="s">
        <v>295</v>
      </c>
    </row>
    <row r="95" spans="1:9" x14ac:dyDescent="0.2">
      <c r="A95" s="14" t="s">
        <v>32</v>
      </c>
    </row>
    <row r="96" spans="1:9" x14ac:dyDescent="0.2">
      <c r="A96" s="14" t="s">
        <v>33</v>
      </c>
    </row>
    <row r="97" spans="1:4" x14ac:dyDescent="0.2">
      <c r="A97" s="14" t="s">
        <v>34</v>
      </c>
      <c r="B97" s="14"/>
      <c r="C97" s="30" t="s">
        <v>36</v>
      </c>
      <c r="D97" s="14" t="s">
        <v>35</v>
      </c>
    </row>
    <row r="98" spans="1:4" x14ac:dyDescent="0.2">
      <c r="A98" s="7" t="s">
        <v>58</v>
      </c>
      <c r="C98" s="31">
        <v>1961.9323999999999</v>
      </c>
      <c r="D98" s="31">
        <v>2371.9712</v>
      </c>
    </row>
    <row r="99" spans="1:4" x14ac:dyDescent="0.2">
      <c r="A99" s="7" t="s">
        <v>82</v>
      </c>
      <c r="C99" s="31">
        <v>78.542100000000005</v>
      </c>
      <c r="D99" s="31">
        <v>94.957300000000004</v>
      </c>
    </row>
    <row r="100" spans="1:4" x14ac:dyDescent="0.2">
      <c r="A100" s="7" t="s">
        <v>59</v>
      </c>
      <c r="C100" s="31">
        <v>2177.0634</v>
      </c>
      <c r="D100" s="31">
        <v>2642.5349999999999</v>
      </c>
    </row>
    <row r="101" spans="1:4" x14ac:dyDescent="0.2">
      <c r="A101" s="7" t="s">
        <v>83</v>
      </c>
      <c r="C101" s="31">
        <v>93.077399999999997</v>
      </c>
      <c r="D101" s="31">
        <v>112.9735</v>
      </c>
    </row>
    <row r="103" spans="1:4" x14ac:dyDescent="0.2">
      <c r="A103" s="7" t="s">
        <v>41</v>
      </c>
    </row>
    <row r="105" spans="1:4" x14ac:dyDescent="0.2">
      <c r="A105" s="14" t="s">
        <v>37</v>
      </c>
      <c r="D105" s="30" t="s">
        <v>43</v>
      </c>
    </row>
    <row r="107" spans="1:4" x14ac:dyDescent="0.2">
      <c r="A107" s="14" t="s">
        <v>277</v>
      </c>
      <c r="D107" s="34" t="s">
        <v>652</v>
      </c>
    </row>
    <row r="109" spans="1:4" x14ac:dyDescent="0.2">
      <c r="A109" s="14" t="s">
        <v>279</v>
      </c>
      <c r="D109" s="34">
        <f>ABS(+H78+H82)</f>
        <v>0.17108895178324901</v>
      </c>
    </row>
    <row r="111" spans="1:4" x14ac:dyDescent="0.2">
      <c r="A111" s="14" t="s">
        <v>280</v>
      </c>
      <c r="D111" s="51">
        <v>0.124</v>
      </c>
    </row>
    <row r="113" spans="1:4" x14ac:dyDescent="0.2">
      <c r="A113" s="96" t="s">
        <v>819</v>
      </c>
      <c r="B113" s="96"/>
      <c r="C113" s="96"/>
      <c r="D113" s="30" t="s">
        <v>43</v>
      </c>
    </row>
    <row r="115" spans="1:4" x14ac:dyDescent="0.2">
      <c r="A115" s="14" t="s">
        <v>830</v>
      </c>
    </row>
    <row r="116" spans="1:4" x14ac:dyDescent="0.2">
      <c r="A116" s="14"/>
    </row>
    <row r="117" spans="1:4" x14ac:dyDescent="0.2">
      <c r="A117" s="69" t="s">
        <v>822</v>
      </c>
    </row>
    <row r="118" spans="1:4" x14ac:dyDescent="0.2">
      <c r="A118" s="70"/>
    </row>
    <row r="119" spans="1:4" x14ac:dyDescent="0.2">
      <c r="A119" s="71"/>
    </row>
    <row r="120" spans="1:4" x14ac:dyDescent="0.2">
      <c r="A120" s="71"/>
    </row>
    <row r="121" spans="1:4" x14ac:dyDescent="0.2">
      <c r="A121" s="71"/>
    </row>
    <row r="122" spans="1:4" x14ac:dyDescent="0.2">
      <c r="A122" s="71"/>
    </row>
    <row r="123" spans="1:4" x14ac:dyDescent="0.2">
      <c r="A123" s="71"/>
    </row>
    <row r="124" spans="1:4" x14ac:dyDescent="0.2">
      <c r="A124" s="71"/>
    </row>
    <row r="125" spans="1:4" x14ac:dyDescent="0.2">
      <c r="A125" s="71"/>
    </row>
    <row r="126" spans="1:4" x14ac:dyDescent="0.2">
      <c r="A126" s="71"/>
    </row>
    <row r="127" spans="1:4" x14ac:dyDescent="0.2">
      <c r="A127" s="71"/>
    </row>
    <row r="128" spans="1:4" x14ac:dyDescent="0.2">
      <c r="A128" s="71"/>
    </row>
    <row r="129" spans="1:1" x14ac:dyDescent="0.2">
      <c r="A129" s="71"/>
    </row>
    <row r="130" spans="1:1" x14ac:dyDescent="0.2">
      <c r="A130" s="71"/>
    </row>
    <row r="131" spans="1:1" x14ac:dyDescent="0.2">
      <c r="A131" s="69" t="s">
        <v>835</v>
      </c>
    </row>
    <row r="132" spans="1:1" x14ac:dyDescent="0.2">
      <c r="A132" s="71"/>
    </row>
    <row r="133" spans="1:1" x14ac:dyDescent="0.2">
      <c r="A133" s="69" t="s">
        <v>823</v>
      </c>
    </row>
    <row r="134" spans="1:1" x14ac:dyDescent="0.2">
      <c r="A134" s="71"/>
    </row>
    <row r="135" spans="1:1" x14ac:dyDescent="0.2">
      <c r="A135" s="71"/>
    </row>
    <row r="136" spans="1:1" x14ac:dyDescent="0.2">
      <c r="A136" s="71"/>
    </row>
    <row r="137" spans="1:1" x14ac:dyDescent="0.2">
      <c r="A137" s="71"/>
    </row>
    <row r="138" spans="1:1" x14ac:dyDescent="0.2">
      <c r="A138" s="71"/>
    </row>
    <row r="139" spans="1:1" x14ac:dyDescent="0.2">
      <c r="A139" s="71"/>
    </row>
    <row r="140" spans="1:1" x14ac:dyDescent="0.2">
      <c r="A140" s="71"/>
    </row>
    <row r="141" spans="1:1" x14ac:dyDescent="0.2">
      <c r="A141" s="71"/>
    </row>
    <row r="142" spans="1:1" x14ac:dyDescent="0.2">
      <c r="A142" s="71"/>
    </row>
    <row r="143" spans="1:1" x14ac:dyDescent="0.2">
      <c r="A143" s="71"/>
    </row>
    <row r="144" spans="1:1" x14ac:dyDescent="0.2">
      <c r="A144" s="71"/>
    </row>
    <row r="145" spans="1:1" x14ac:dyDescent="0.2">
      <c r="A145" s="71"/>
    </row>
  </sheetData>
  <mergeCells count="2">
    <mergeCell ref="A1:F1"/>
    <mergeCell ref="A113:C113"/>
  </mergeCells>
  <conditionalFormatting sqref="F2:F3 F248:F65536">
    <cfRule type="cellIs" dxfId="51" priority="2" stopIfTrue="1" operator="between">
      <formula>0.009</formula>
      <formula>-0.009</formula>
    </cfRule>
  </conditionalFormatting>
  <conditionalFormatting sqref="F5:F146">
    <cfRule type="cellIs" dxfId="5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30"/>
  <sheetViews>
    <sheetView workbookViewId="0">
      <selection sqref="A1:F1"/>
    </sheetView>
  </sheetViews>
  <sheetFormatPr defaultColWidth="9.28515625" defaultRowHeight="11.25" x14ac:dyDescent="0.2"/>
  <cols>
    <col min="1" max="1" width="38.7109375" style="7" bestFit="1" customWidth="1"/>
    <col min="2" max="2" width="37" style="7" bestFit="1" customWidth="1"/>
    <col min="3" max="3" width="35.42578125" style="7" bestFit="1" customWidth="1"/>
    <col min="4" max="4" width="15.5703125" style="7" bestFit="1" customWidth="1"/>
    <col min="5" max="5" width="29.28515625" style="10" customWidth="1"/>
    <col min="6" max="6" width="13.5703125" style="11" bestFit="1" customWidth="1"/>
    <col min="7" max="7" width="32.28515625" style="7" customWidth="1"/>
    <col min="8" max="8" width="25" style="7" customWidth="1"/>
    <col min="9" max="16384" width="9.28515625" style="7"/>
  </cols>
  <sheetData>
    <row r="1" spans="1:8" s="1" customFormat="1" ht="15" x14ac:dyDescent="0.2">
      <c r="A1" s="92" t="s">
        <v>16</v>
      </c>
      <c r="B1" s="93"/>
      <c r="C1" s="93"/>
      <c r="D1" s="93"/>
      <c r="E1" s="93"/>
      <c r="F1" s="93"/>
    </row>
    <row r="2" spans="1:8" s="1" customFormat="1" ht="12" x14ac:dyDescent="0.2">
      <c r="E2" s="5"/>
      <c r="F2" s="9"/>
    </row>
    <row r="3" spans="1:8" s="1" customFormat="1" ht="12" x14ac:dyDescent="0.2">
      <c r="A3" s="8" t="s">
        <v>7</v>
      </c>
      <c r="B3" s="2"/>
      <c r="C3" s="3"/>
      <c r="D3" s="3"/>
      <c r="E3" s="4"/>
      <c r="F3" s="9"/>
    </row>
    <row r="4" spans="1:8" s="1" customFormat="1" ht="17.649999999999999" customHeight="1" x14ac:dyDescent="0.2">
      <c r="A4" s="6" t="s">
        <v>2</v>
      </c>
      <c r="B4" s="6" t="s">
        <v>0</v>
      </c>
      <c r="C4" s="13" t="s">
        <v>349</v>
      </c>
      <c r="D4" s="13" t="s">
        <v>1</v>
      </c>
      <c r="E4" s="61" t="s">
        <v>6</v>
      </c>
      <c r="F4" s="12" t="s">
        <v>3</v>
      </c>
      <c r="G4" s="62"/>
      <c r="H4" s="65"/>
    </row>
    <row r="5" spans="1:8" x14ac:dyDescent="0.2">
      <c r="A5" s="16" t="s">
        <v>84</v>
      </c>
      <c r="B5" s="17"/>
      <c r="C5" s="17"/>
      <c r="D5" s="17"/>
      <c r="E5" s="18"/>
      <c r="F5" s="19"/>
    </row>
    <row r="6" spans="1:8" x14ac:dyDescent="0.2">
      <c r="A6" s="20" t="s">
        <v>51</v>
      </c>
      <c r="B6" s="21"/>
      <c r="C6" s="21"/>
      <c r="D6" s="21"/>
      <c r="E6" s="22"/>
      <c r="F6" s="23"/>
    </row>
    <row r="7" spans="1:8" x14ac:dyDescent="0.2">
      <c r="A7" s="21" t="s">
        <v>97</v>
      </c>
      <c r="B7" s="21" t="s">
        <v>96</v>
      </c>
      <c r="C7" s="21" t="s">
        <v>98</v>
      </c>
      <c r="D7" s="24">
        <v>1681675</v>
      </c>
      <c r="E7" s="22">
        <v>23085.19356</v>
      </c>
      <c r="F7" s="23">
        <v>5.8690796432641799</v>
      </c>
    </row>
    <row r="8" spans="1:8" x14ac:dyDescent="0.2">
      <c r="A8" s="21" t="s">
        <v>89</v>
      </c>
      <c r="B8" s="21" t="s">
        <v>88</v>
      </c>
      <c r="C8" s="21" t="s">
        <v>87</v>
      </c>
      <c r="D8" s="24">
        <v>1694988</v>
      </c>
      <c r="E8" s="22">
        <v>19001.662970000001</v>
      </c>
      <c r="F8" s="23">
        <v>4.8309005092610402</v>
      </c>
    </row>
    <row r="9" spans="1:8" x14ac:dyDescent="0.2">
      <c r="A9" s="21" t="s">
        <v>113</v>
      </c>
      <c r="B9" s="21" t="s">
        <v>112</v>
      </c>
      <c r="C9" s="21" t="s">
        <v>114</v>
      </c>
      <c r="D9" s="24">
        <v>9244922</v>
      </c>
      <c r="E9" s="22">
        <v>16562.277760000001</v>
      </c>
      <c r="F9" s="23">
        <v>4.2107217769112397</v>
      </c>
    </row>
    <row r="10" spans="1:8" x14ac:dyDescent="0.2">
      <c r="A10" s="21" t="s">
        <v>104</v>
      </c>
      <c r="B10" s="21" t="s">
        <v>103</v>
      </c>
      <c r="C10" s="21" t="s">
        <v>105</v>
      </c>
      <c r="D10" s="24">
        <v>558976</v>
      </c>
      <c r="E10" s="22">
        <v>15991.18541</v>
      </c>
      <c r="F10" s="23">
        <v>4.0655297308884304</v>
      </c>
    </row>
    <row r="11" spans="1:8" x14ac:dyDescent="0.2">
      <c r="A11" s="21" t="s">
        <v>127</v>
      </c>
      <c r="B11" s="21" t="s">
        <v>126</v>
      </c>
      <c r="C11" s="21" t="s">
        <v>128</v>
      </c>
      <c r="D11" s="24">
        <v>1240202</v>
      </c>
      <c r="E11" s="22">
        <v>15454.15712</v>
      </c>
      <c r="F11" s="23">
        <v>3.92899798397004</v>
      </c>
    </row>
    <row r="12" spans="1:8" x14ac:dyDescent="0.2">
      <c r="A12" s="21" t="s">
        <v>138</v>
      </c>
      <c r="B12" s="21" t="s">
        <v>137</v>
      </c>
      <c r="C12" s="21" t="s">
        <v>139</v>
      </c>
      <c r="D12" s="24">
        <v>3929131</v>
      </c>
      <c r="E12" s="22">
        <v>15412.01635</v>
      </c>
      <c r="F12" s="23">
        <v>3.91828429709037</v>
      </c>
    </row>
    <row r="13" spans="1:8" x14ac:dyDescent="0.2">
      <c r="A13" s="21" t="s">
        <v>519</v>
      </c>
      <c r="B13" s="21" t="s">
        <v>518</v>
      </c>
      <c r="C13" s="21" t="s">
        <v>128</v>
      </c>
      <c r="D13" s="24">
        <v>1142106</v>
      </c>
      <c r="E13" s="22">
        <v>13994.79587</v>
      </c>
      <c r="F13" s="23">
        <v>3.5579762993442601</v>
      </c>
    </row>
    <row r="14" spans="1:8" x14ac:dyDescent="0.2">
      <c r="A14" s="21" t="s">
        <v>91</v>
      </c>
      <c r="B14" s="21" t="s">
        <v>90</v>
      </c>
      <c r="C14" s="21" t="s">
        <v>92</v>
      </c>
      <c r="D14" s="24">
        <v>322640</v>
      </c>
      <c r="E14" s="22">
        <v>11838.62952</v>
      </c>
      <c r="F14" s="23">
        <v>3.0098019035183898</v>
      </c>
    </row>
    <row r="15" spans="1:8" x14ac:dyDescent="0.2">
      <c r="A15" s="21" t="s">
        <v>130</v>
      </c>
      <c r="B15" s="21" t="s">
        <v>129</v>
      </c>
      <c r="C15" s="21" t="s">
        <v>131</v>
      </c>
      <c r="D15" s="24">
        <v>833638</v>
      </c>
      <c r="E15" s="22">
        <v>10790.610269999999</v>
      </c>
      <c r="F15" s="23">
        <v>2.74335802770953</v>
      </c>
    </row>
    <row r="16" spans="1:8" x14ac:dyDescent="0.2">
      <c r="A16" s="21" t="s">
        <v>180</v>
      </c>
      <c r="B16" s="21" t="s">
        <v>179</v>
      </c>
      <c r="C16" s="21" t="s">
        <v>142</v>
      </c>
      <c r="D16" s="24">
        <v>525044</v>
      </c>
      <c r="E16" s="22">
        <v>10010.75143</v>
      </c>
      <c r="F16" s="23">
        <v>2.54509009330528</v>
      </c>
    </row>
    <row r="17" spans="1:6" x14ac:dyDescent="0.2">
      <c r="A17" s="21" t="s">
        <v>86</v>
      </c>
      <c r="B17" s="21" t="s">
        <v>85</v>
      </c>
      <c r="C17" s="21" t="s">
        <v>87</v>
      </c>
      <c r="D17" s="24">
        <v>644829</v>
      </c>
      <c r="E17" s="22">
        <v>9875.8785499999994</v>
      </c>
      <c r="F17" s="23">
        <v>2.5108005963435498</v>
      </c>
    </row>
    <row r="18" spans="1:6" x14ac:dyDescent="0.2">
      <c r="A18" s="21" t="s">
        <v>654</v>
      </c>
      <c r="B18" s="21" t="s">
        <v>653</v>
      </c>
      <c r="C18" s="21" t="s">
        <v>475</v>
      </c>
      <c r="D18" s="24">
        <v>1143666</v>
      </c>
      <c r="E18" s="22">
        <v>8985.2119289999991</v>
      </c>
      <c r="F18" s="23">
        <v>2.2843613715365501</v>
      </c>
    </row>
    <row r="19" spans="1:6" x14ac:dyDescent="0.2">
      <c r="A19" s="21" t="s">
        <v>617</v>
      </c>
      <c r="B19" s="21" t="s">
        <v>616</v>
      </c>
      <c r="C19" s="21" t="s">
        <v>618</v>
      </c>
      <c r="D19" s="24">
        <v>231232</v>
      </c>
      <c r="E19" s="22">
        <v>8829.1314559999992</v>
      </c>
      <c r="F19" s="23">
        <v>2.2446801479672298</v>
      </c>
    </row>
    <row r="20" spans="1:6" x14ac:dyDescent="0.2">
      <c r="A20" s="21" t="s">
        <v>175</v>
      </c>
      <c r="B20" s="21" t="s">
        <v>174</v>
      </c>
      <c r="C20" s="21" t="s">
        <v>176</v>
      </c>
      <c r="D20" s="24">
        <v>4772962</v>
      </c>
      <c r="E20" s="22">
        <v>7980.3924639999996</v>
      </c>
      <c r="F20" s="23">
        <v>2.0289004219950399</v>
      </c>
    </row>
    <row r="21" spans="1:6" x14ac:dyDescent="0.2">
      <c r="A21" s="21" t="s">
        <v>225</v>
      </c>
      <c r="B21" s="21" t="s">
        <v>224</v>
      </c>
      <c r="C21" s="21" t="s">
        <v>111</v>
      </c>
      <c r="D21" s="24">
        <v>309704</v>
      </c>
      <c r="E21" s="22">
        <v>7761.9565000000002</v>
      </c>
      <c r="F21" s="23">
        <v>1.97336620841624</v>
      </c>
    </row>
    <row r="22" spans="1:6" x14ac:dyDescent="0.2">
      <c r="A22" s="21" t="s">
        <v>304</v>
      </c>
      <c r="B22" s="21" t="s">
        <v>303</v>
      </c>
      <c r="C22" s="21" t="s">
        <v>119</v>
      </c>
      <c r="D22" s="24">
        <v>528377</v>
      </c>
      <c r="E22" s="22">
        <v>7646.6719439999997</v>
      </c>
      <c r="F22" s="23">
        <v>1.94405676212358</v>
      </c>
    </row>
    <row r="23" spans="1:6" x14ac:dyDescent="0.2">
      <c r="A23" s="21" t="s">
        <v>656</v>
      </c>
      <c r="B23" s="21" t="s">
        <v>655</v>
      </c>
      <c r="C23" s="21" t="s">
        <v>119</v>
      </c>
      <c r="D23" s="24">
        <v>4972953</v>
      </c>
      <c r="E23" s="22">
        <v>7362.4569170000004</v>
      </c>
      <c r="F23" s="23">
        <v>1.87179916441533</v>
      </c>
    </row>
    <row r="24" spans="1:6" x14ac:dyDescent="0.2">
      <c r="A24" s="21" t="s">
        <v>164</v>
      </c>
      <c r="B24" s="21" t="s">
        <v>163</v>
      </c>
      <c r="C24" s="21" t="s">
        <v>165</v>
      </c>
      <c r="D24" s="24">
        <v>622258</v>
      </c>
      <c r="E24" s="22">
        <v>7076.629105</v>
      </c>
      <c r="F24" s="23">
        <v>1.7991315392326399</v>
      </c>
    </row>
    <row r="25" spans="1:6" x14ac:dyDescent="0.2">
      <c r="A25" s="21" t="s">
        <v>410</v>
      </c>
      <c r="B25" s="21" t="s">
        <v>409</v>
      </c>
      <c r="C25" s="21" t="s">
        <v>95</v>
      </c>
      <c r="D25" s="24">
        <v>368433</v>
      </c>
      <c r="E25" s="22">
        <v>7065.4396409999999</v>
      </c>
      <c r="F25" s="23">
        <v>1.7962867783598</v>
      </c>
    </row>
    <row r="26" spans="1:6" x14ac:dyDescent="0.2">
      <c r="A26" s="21" t="s">
        <v>144</v>
      </c>
      <c r="B26" s="21" t="s">
        <v>143</v>
      </c>
      <c r="C26" s="21" t="s">
        <v>108</v>
      </c>
      <c r="D26" s="24">
        <v>140153</v>
      </c>
      <c r="E26" s="22">
        <v>6970.9999909999997</v>
      </c>
      <c r="F26" s="23">
        <v>1.77227685070243</v>
      </c>
    </row>
    <row r="27" spans="1:6" x14ac:dyDescent="0.2">
      <c r="A27" s="21" t="s">
        <v>342</v>
      </c>
      <c r="B27" s="21" t="s">
        <v>341</v>
      </c>
      <c r="C27" s="21" t="s">
        <v>95</v>
      </c>
      <c r="D27" s="24">
        <v>1120838</v>
      </c>
      <c r="E27" s="22">
        <v>6838.2326380000004</v>
      </c>
      <c r="F27" s="23">
        <v>1.7385226538074801</v>
      </c>
    </row>
    <row r="28" spans="1:6" x14ac:dyDescent="0.2">
      <c r="A28" s="21" t="s">
        <v>489</v>
      </c>
      <c r="B28" s="21" t="s">
        <v>488</v>
      </c>
      <c r="C28" s="21" t="s">
        <v>142</v>
      </c>
      <c r="D28" s="24">
        <v>1850136</v>
      </c>
      <c r="E28" s="22">
        <v>6733.5699720000002</v>
      </c>
      <c r="F28" s="23">
        <v>1.71191367083171</v>
      </c>
    </row>
    <row r="29" spans="1:6" x14ac:dyDescent="0.2">
      <c r="A29" s="21" t="s">
        <v>182</v>
      </c>
      <c r="B29" s="21" t="s">
        <v>181</v>
      </c>
      <c r="C29" s="21" t="s">
        <v>139</v>
      </c>
      <c r="D29" s="24">
        <v>454196</v>
      </c>
      <c r="E29" s="22">
        <v>6175.7030119999999</v>
      </c>
      <c r="F29" s="23">
        <v>1.5700839906916699</v>
      </c>
    </row>
    <row r="30" spans="1:6" x14ac:dyDescent="0.2">
      <c r="A30" s="21" t="s">
        <v>107</v>
      </c>
      <c r="B30" s="21" t="s">
        <v>106</v>
      </c>
      <c r="C30" s="21" t="s">
        <v>108</v>
      </c>
      <c r="D30" s="24">
        <v>2027952</v>
      </c>
      <c r="E30" s="22">
        <v>6001.7239440000003</v>
      </c>
      <c r="F30" s="23">
        <v>1.5258523058370901</v>
      </c>
    </row>
    <row r="31" spans="1:6" x14ac:dyDescent="0.2">
      <c r="A31" s="21" t="s">
        <v>658</v>
      </c>
      <c r="B31" s="21" t="s">
        <v>657</v>
      </c>
      <c r="C31" s="21" t="s">
        <v>92</v>
      </c>
      <c r="D31" s="24">
        <v>555801</v>
      </c>
      <c r="E31" s="22">
        <v>5974.0270490000003</v>
      </c>
      <c r="F31" s="23">
        <v>1.5188107671901001</v>
      </c>
    </row>
    <row r="32" spans="1:6" x14ac:dyDescent="0.2">
      <c r="A32" s="21" t="s">
        <v>198</v>
      </c>
      <c r="B32" s="21" t="s">
        <v>197</v>
      </c>
      <c r="C32" s="21" t="s">
        <v>155</v>
      </c>
      <c r="D32" s="24">
        <v>3227487</v>
      </c>
      <c r="E32" s="22">
        <v>5415.7231860000002</v>
      </c>
      <c r="F32" s="23">
        <v>1.3768700107232901</v>
      </c>
    </row>
    <row r="33" spans="1:6" x14ac:dyDescent="0.2">
      <c r="A33" s="21" t="s">
        <v>558</v>
      </c>
      <c r="B33" s="21" t="s">
        <v>557</v>
      </c>
      <c r="C33" s="21" t="s">
        <v>108</v>
      </c>
      <c r="D33" s="24">
        <v>297900</v>
      </c>
      <c r="E33" s="22">
        <v>5363.9874</v>
      </c>
      <c r="F33" s="23">
        <v>1.36371692852575</v>
      </c>
    </row>
    <row r="34" spans="1:6" x14ac:dyDescent="0.2">
      <c r="A34" s="21" t="s">
        <v>362</v>
      </c>
      <c r="B34" s="21" t="s">
        <v>361</v>
      </c>
      <c r="C34" s="21" t="s">
        <v>317</v>
      </c>
      <c r="D34" s="24">
        <v>1375363</v>
      </c>
      <c r="E34" s="22">
        <v>5352.2251150000002</v>
      </c>
      <c r="F34" s="23">
        <v>1.3607265361223899</v>
      </c>
    </row>
    <row r="35" spans="1:6" x14ac:dyDescent="0.2">
      <c r="A35" s="21" t="s">
        <v>344</v>
      </c>
      <c r="B35" s="21" t="s">
        <v>343</v>
      </c>
      <c r="C35" s="21" t="s">
        <v>125</v>
      </c>
      <c r="D35" s="24">
        <v>3557366</v>
      </c>
      <c r="E35" s="22">
        <v>5231.1067030000004</v>
      </c>
      <c r="F35" s="23">
        <v>1.3299339155430501</v>
      </c>
    </row>
    <row r="36" spans="1:6" x14ac:dyDescent="0.2">
      <c r="A36" s="21" t="s">
        <v>628</v>
      </c>
      <c r="B36" s="21" t="s">
        <v>627</v>
      </c>
      <c r="C36" s="21" t="s">
        <v>191</v>
      </c>
      <c r="D36" s="24">
        <v>7672289</v>
      </c>
      <c r="E36" s="22">
        <v>5190.3035090000003</v>
      </c>
      <c r="F36" s="23">
        <v>1.3195602881934201</v>
      </c>
    </row>
    <row r="37" spans="1:6" x14ac:dyDescent="0.2">
      <c r="A37" s="21" t="s">
        <v>487</v>
      </c>
      <c r="B37" s="21" t="s">
        <v>486</v>
      </c>
      <c r="C37" s="21" t="s">
        <v>92</v>
      </c>
      <c r="D37" s="24">
        <v>364498</v>
      </c>
      <c r="E37" s="22">
        <v>5169.8573829999996</v>
      </c>
      <c r="F37" s="23">
        <v>1.31436215365847</v>
      </c>
    </row>
    <row r="38" spans="1:6" x14ac:dyDescent="0.2">
      <c r="A38" s="21" t="s">
        <v>556</v>
      </c>
      <c r="B38" s="21" t="s">
        <v>555</v>
      </c>
      <c r="C38" s="21" t="s">
        <v>128</v>
      </c>
      <c r="D38" s="24">
        <v>291547</v>
      </c>
      <c r="E38" s="22">
        <v>5010.526742</v>
      </c>
      <c r="F38" s="23">
        <v>1.27385462145127</v>
      </c>
    </row>
    <row r="39" spans="1:6" x14ac:dyDescent="0.2">
      <c r="A39" s="21" t="s">
        <v>195</v>
      </c>
      <c r="B39" s="21" t="s">
        <v>194</v>
      </c>
      <c r="C39" s="21" t="s">
        <v>196</v>
      </c>
      <c r="D39" s="24">
        <v>155473</v>
      </c>
      <c r="E39" s="22">
        <v>4531.8824770000001</v>
      </c>
      <c r="F39" s="23">
        <v>1.15216617622444</v>
      </c>
    </row>
    <row r="40" spans="1:6" x14ac:dyDescent="0.2">
      <c r="A40" s="21" t="s">
        <v>336</v>
      </c>
      <c r="B40" s="21" t="s">
        <v>335</v>
      </c>
      <c r="C40" s="21" t="s">
        <v>188</v>
      </c>
      <c r="D40" s="24">
        <v>3720002</v>
      </c>
      <c r="E40" s="22">
        <v>3656.761966</v>
      </c>
      <c r="F40" s="23">
        <v>0.92967932710343304</v>
      </c>
    </row>
    <row r="41" spans="1:6" x14ac:dyDescent="0.2">
      <c r="A41" s="21" t="s">
        <v>533</v>
      </c>
      <c r="B41" s="21" t="s">
        <v>532</v>
      </c>
      <c r="C41" s="21" t="s">
        <v>191</v>
      </c>
      <c r="D41" s="24">
        <v>812419</v>
      </c>
      <c r="E41" s="22">
        <v>3547.8337729999998</v>
      </c>
      <c r="F41" s="23">
        <v>0.901985895014495</v>
      </c>
    </row>
    <row r="42" spans="1:6" x14ac:dyDescent="0.2">
      <c r="A42" s="21" t="s">
        <v>408</v>
      </c>
      <c r="B42" s="21" t="s">
        <v>407</v>
      </c>
      <c r="C42" s="21" t="s">
        <v>114</v>
      </c>
      <c r="D42" s="24">
        <v>146051</v>
      </c>
      <c r="E42" s="22">
        <v>3531.0750269999999</v>
      </c>
      <c r="F42" s="23">
        <v>0.89772522400302601</v>
      </c>
    </row>
    <row r="43" spans="1:6" x14ac:dyDescent="0.2">
      <c r="A43" s="21" t="s">
        <v>660</v>
      </c>
      <c r="B43" s="21" t="s">
        <v>659</v>
      </c>
      <c r="C43" s="21" t="s">
        <v>191</v>
      </c>
      <c r="D43" s="24">
        <v>10834</v>
      </c>
      <c r="E43" s="22">
        <v>3292.8588749999999</v>
      </c>
      <c r="F43" s="23">
        <v>0.83716218108262996</v>
      </c>
    </row>
    <row r="44" spans="1:6" x14ac:dyDescent="0.2">
      <c r="A44" s="21" t="s">
        <v>200</v>
      </c>
      <c r="B44" s="21" t="s">
        <v>199</v>
      </c>
      <c r="C44" s="21" t="s">
        <v>139</v>
      </c>
      <c r="D44" s="24">
        <v>91252</v>
      </c>
      <c r="E44" s="22">
        <v>3284.022602</v>
      </c>
      <c r="F44" s="23">
        <v>0.83491568529944205</v>
      </c>
    </row>
    <row r="45" spans="1:6" x14ac:dyDescent="0.2">
      <c r="A45" s="21" t="s">
        <v>662</v>
      </c>
      <c r="B45" s="21" t="s">
        <v>661</v>
      </c>
      <c r="C45" s="21" t="s">
        <v>139</v>
      </c>
      <c r="D45" s="24">
        <v>453665</v>
      </c>
      <c r="E45" s="22">
        <v>3243.2510849999999</v>
      </c>
      <c r="F45" s="23">
        <v>0.82455011137311696</v>
      </c>
    </row>
    <row r="46" spans="1:6" x14ac:dyDescent="0.2">
      <c r="A46" s="21" t="s">
        <v>110</v>
      </c>
      <c r="B46" s="21" t="s">
        <v>109</v>
      </c>
      <c r="C46" s="21" t="s">
        <v>111</v>
      </c>
      <c r="D46" s="24">
        <v>348773</v>
      </c>
      <c r="E46" s="22">
        <v>3219.17479</v>
      </c>
      <c r="F46" s="23">
        <v>0.81842905839158298</v>
      </c>
    </row>
    <row r="47" spans="1:6" x14ac:dyDescent="0.2">
      <c r="A47" s="21" t="s">
        <v>664</v>
      </c>
      <c r="B47" s="21" t="s">
        <v>663</v>
      </c>
      <c r="C47" s="21" t="s">
        <v>111</v>
      </c>
      <c r="D47" s="24">
        <v>146279</v>
      </c>
      <c r="E47" s="22">
        <v>3187.785108</v>
      </c>
      <c r="F47" s="23">
        <v>0.81044868156884198</v>
      </c>
    </row>
    <row r="48" spans="1:6" x14ac:dyDescent="0.2">
      <c r="A48" s="21" t="s">
        <v>497</v>
      </c>
      <c r="B48" s="21" t="s">
        <v>496</v>
      </c>
      <c r="C48" s="21" t="s">
        <v>360</v>
      </c>
      <c r="D48" s="24">
        <v>85426</v>
      </c>
      <c r="E48" s="22">
        <v>3102.1170510000002</v>
      </c>
      <c r="F48" s="23">
        <v>0.78866880573154796</v>
      </c>
    </row>
    <row r="49" spans="1:9" x14ac:dyDescent="0.2">
      <c r="A49" s="21" t="s">
        <v>666</v>
      </c>
      <c r="B49" s="21" t="s">
        <v>665</v>
      </c>
      <c r="C49" s="21" t="s">
        <v>155</v>
      </c>
      <c r="D49" s="24">
        <v>218888</v>
      </c>
      <c r="E49" s="22">
        <v>3081.9430400000001</v>
      </c>
      <c r="F49" s="23">
        <v>0.78353985253584002</v>
      </c>
    </row>
    <row r="50" spans="1:9" x14ac:dyDescent="0.2">
      <c r="A50" s="21" t="s">
        <v>124</v>
      </c>
      <c r="B50" s="21" t="s">
        <v>123</v>
      </c>
      <c r="C50" s="21" t="s">
        <v>125</v>
      </c>
      <c r="D50" s="24">
        <v>855728</v>
      </c>
      <c r="E50" s="22">
        <v>3072.0635200000002</v>
      </c>
      <c r="F50" s="23">
        <v>0.78102812615301698</v>
      </c>
    </row>
    <row r="51" spans="1:9" x14ac:dyDescent="0.2">
      <c r="A51" s="21" t="s">
        <v>668</v>
      </c>
      <c r="B51" s="21" t="s">
        <v>667</v>
      </c>
      <c r="C51" s="21" t="s">
        <v>119</v>
      </c>
      <c r="D51" s="24">
        <v>545527</v>
      </c>
      <c r="E51" s="22">
        <v>2960.8477929999999</v>
      </c>
      <c r="F51" s="23">
        <v>0.75275312132578798</v>
      </c>
    </row>
    <row r="52" spans="1:9" x14ac:dyDescent="0.2">
      <c r="A52" s="21" t="s">
        <v>479</v>
      </c>
      <c r="B52" s="21" t="s">
        <v>478</v>
      </c>
      <c r="C52" s="21" t="s">
        <v>128</v>
      </c>
      <c r="D52" s="24">
        <v>178823</v>
      </c>
      <c r="E52" s="22">
        <v>2849.3656820000001</v>
      </c>
      <c r="F52" s="23">
        <v>0.72441039218393999</v>
      </c>
    </row>
    <row r="53" spans="1:9" x14ac:dyDescent="0.2">
      <c r="A53" s="21" t="s">
        <v>514</v>
      </c>
      <c r="B53" s="21" t="s">
        <v>513</v>
      </c>
      <c r="C53" s="21" t="s">
        <v>398</v>
      </c>
      <c r="D53" s="24">
        <v>542125</v>
      </c>
      <c r="E53" s="22">
        <v>2602.471063</v>
      </c>
      <c r="F53" s="23">
        <v>0.66164097339443695</v>
      </c>
    </row>
    <row r="54" spans="1:9" x14ac:dyDescent="0.2">
      <c r="A54" s="21" t="s">
        <v>670</v>
      </c>
      <c r="B54" s="21" t="s">
        <v>669</v>
      </c>
      <c r="C54" s="21" t="s">
        <v>119</v>
      </c>
      <c r="D54" s="24">
        <v>169134</v>
      </c>
      <c r="E54" s="22">
        <v>2475.2760899999998</v>
      </c>
      <c r="F54" s="23">
        <v>0.62930347426021604</v>
      </c>
    </row>
    <row r="55" spans="1:9" x14ac:dyDescent="0.2">
      <c r="A55" s="21" t="s">
        <v>444</v>
      </c>
      <c r="B55" s="21" t="s">
        <v>443</v>
      </c>
      <c r="C55" s="21" t="s">
        <v>374</v>
      </c>
      <c r="D55" s="24">
        <v>103286</v>
      </c>
      <c r="E55" s="22">
        <v>2420.0942660000001</v>
      </c>
      <c r="F55" s="23">
        <v>0.61527428628417202</v>
      </c>
    </row>
    <row r="56" spans="1:9" x14ac:dyDescent="0.2">
      <c r="A56" s="21" t="s">
        <v>535</v>
      </c>
      <c r="B56" s="21" t="s">
        <v>534</v>
      </c>
      <c r="C56" s="21" t="s">
        <v>398</v>
      </c>
      <c r="D56" s="24">
        <v>156288</v>
      </c>
      <c r="E56" s="22">
        <v>2325.6435839999999</v>
      </c>
      <c r="F56" s="23">
        <v>0.59126155389889401</v>
      </c>
    </row>
    <row r="57" spans="1:9" x14ac:dyDescent="0.2">
      <c r="A57" s="21" t="s">
        <v>638</v>
      </c>
      <c r="B57" s="21" t="s">
        <v>637</v>
      </c>
      <c r="C57" s="21" t="s">
        <v>128</v>
      </c>
      <c r="D57" s="24">
        <v>54449</v>
      </c>
      <c r="E57" s="22">
        <v>2152.6412150000001</v>
      </c>
      <c r="F57" s="23">
        <v>0.54727818076860701</v>
      </c>
    </row>
    <row r="58" spans="1:9" x14ac:dyDescent="0.2">
      <c r="A58" s="21" t="s">
        <v>173</v>
      </c>
      <c r="B58" s="21" t="s">
        <v>172</v>
      </c>
      <c r="C58" s="21" t="s">
        <v>98</v>
      </c>
      <c r="D58" s="24">
        <v>138216</v>
      </c>
      <c r="E58" s="22">
        <v>1414.5025439999999</v>
      </c>
      <c r="F58" s="23">
        <v>0.35961700146714298</v>
      </c>
    </row>
    <row r="59" spans="1:9" x14ac:dyDescent="0.2">
      <c r="A59" s="20" t="s">
        <v>24</v>
      </c>
      <c r="B59" s="20"/>
      <c r="C59" s="20"/>
      <c r="D59" s="20"/>
      <c r="E59" s="25">
        <f>SUM(E7:E58)</f>
        <v>360104.64696099999</v>
      </c>
      <c r="F59" s="26">
        <f>SUM(F7:F58)</f>
        <v>91.551446056995417</v>
      </c>
      <c r="G59" s="14"/>
      <c r="H59" s="14"/>
      <c r="I59" s="14"/>
    </row>
    <row r="60" spans="1:9" x14ac:dyDescent="0.2">
      <c r="A60" s="21"/>
      <c r="B60" s="21"/>
      <c r="C60" s="21"/>
      <c r="D60" s="21"/>
      <c r="E60" s="22"/>
      <c r="F60" s="23"/>
    </row>
    <row r="61" spans="1:9" x14ac:dyDescent="0.2">
      <c r="A61" s="20" t="s">
        <v>283</v>
      </c>
      <c r="B61" s="21"/>
      <c r="C61" s="21"/>
      <c r="D61" s="21"/>
      <c r="E61" s="22"/>
      <c r="F61" s="23"/>
    </row>
    <row r="62" spans="1:9" x14ac:dyDescent="0.2">
      <c r="A62" s="21"/>
      <c r="B62" s="21" t="s">
        <v>284</v>
      </c>
      <c r="C62" s="21" t="s">
        <v>171</v>
      </c>
      <c r="D62" s="24">
        <v>98000</v>
      </c>
      <c r="E62" s="22">
        <v>9.7999999999999997E-3</v>
      </c>
      <c r="F62" s="23">
        <v>2.4915095623737498E-6</v>
      </c>
    </row>
    <row r="63" spans="1:9" x14ac:dyDescent="0.2">
      <c r="A63" s="21"/>
      <c r="B63" s="21" t="s">
        <v>671</v>
      </c>
      <c r="C63" s="21" t="s">
        <v>165</v>
      </c>
      <c r="D63" s="24">
        <v>23815</v>
      </c>
      <c r="E63" s="22">
        <v>2.3814999999999999E-3</v>
      </c>
      <c r="F63" s="23">
        <v>6.0546224722378496E-7</v>
      </c>
    </row>
    <row r="64" spans="1:9" x14ac:dyDescent="0.2">
      <c r="A64" s="20" t="s">
        <v>24</v>
      </c>
      <c r="B64" s="20"/>
      <c r="C64" s="20"/>
      <c r="D64" s="20"/>
      <c r="E64" s="25">
        <f>SUM(E61:E63)</f>
        <v>1.21815E-2</v>
      </c>
      <c r="F64" s="26">
        <f>SUM(F61:F63)</f>
        <v>3.096971809597535E-6</v>
      </c>
      <c r="G64" s="14"/>
      <c r="H64" s="14"/>
      <c r="I64" s="14"/>
    </row>
    <row r="65" spans="1:9" x14ac:dyDescent="0.2">
      <c r="A65" s="21"/>
      <c r="B65" s="21"/>
      <c r="C65" s="21"/>
      <c r="D65" s="21"/>
      <c r="E65" s="22"/>
      <c r="F65" s="23"/>
    </row>
    <row r="66" spans="1:9" x14ac:dyDescent="0.2">
      <c r="A66" s="20" t="s">
        <v>371</v>
      </c>
      <c r="B66" s="21"/>
      <c r="C66" s="21"/>
      <c r="D66" s="21"/>
      <c r="E66" s="22"/>
      <c r="F66" s="23"/>
    </row>
    <row r="67" spans="1:9" x14ac:dyDescent="0.2">
      <c r="A67" s="21" t="s">
        <v>673</v>
      </c>
      <c r="B67" s="21" t="s">
        <v>672</v>
      </c>
      <c r="C67" s="21" t="s">
        <v>128</v>
      </c>
      <c r="D67" s="24">
        <v>49628</v>
      </c>
      <c r="E67" s="22">
        <v>9713.0471720000005</v>
      </c>
      <c r="F67" s="23">
        <v>2.46940305192095</v>
      </c>
    </row>
    <row r="68" spans="1:9" x14ac:dyDescent="0.2">
      <c r="A68" s="20" t="s">
        <v>24</v>
      </c>
      <c r="B68" s="20"/>
      <c r="C68" s="20"/>
      <c r="D68" s="20"/>
      <c r="E68" s="25">
        <f>SUM(E66:E67)</f>
        <v>9713.0471720000005</v>
      </c>
      <c r="F68" s="26">
        <f>SUM(F66:F67)</f>
        <v>2.46940305192095</v>
      </c>
      <c r="G68" s="14"/>
      <c r="H68" s="14"/>
      <c r="I68" s="14"/>
    </row>
    <row r="69" spans="1:9" x14ac:dyDescent="0.2">
      <c r="A69" s="21"/>
      <c r="B69" s="21"/>
      <c r="C69" s="21"/>
      <c r="D69" s="21"/>
      <c r="E69" s="22"/>
      <c r="F69" s="23"/>
    </row>
    <row r="70" spans="1:9" x14ac:dyDescent="0.2">
      <c r="A70" s="20" t="s">
        <v>27</v>
      </c>
      <c r="B70" s="20"/>
      <c r="C70" s="20"/>
      <c r="D70" s="20"/>
      <c r="E70" s="25">
        <f>E59+E64+E68</f>
        <v>369817.70631449996</v>
      </c>
      <c r="F70" s="26">
        <f>F59+F64+F68</f>
        <v>94.020852205888175</v>
      </c>
      <c r="G70" s="14"/>
      <c r="H70" s="14"/>
      <c r="I70" s="14"/>
    </row>
    <row r="71" spans="1:9" x14ac:dyDescent="0.2">
      <c r="A71" s="20"/>
      <c r="B71" s="20"/>
      <c r="C71" s="20"/>
      <c r="D71" s="20"/>
      <c r="E71" s="25"/>
      <c r="F71" s="26"/>
      <c r="G71" s="14"/>
      <c r="H71" s="14"/>
      <c r="I71" s="14"/>
    </row>
    <row r="72" spans="1:9" x14ac:dyDescent="0.2">
      <c r="A72" s="20" t="s">
        <v>29</v>
      </c>
      <c r="B72" s="20"/>
      <c r="C72" s="20"/>
      <c r="D72" s="20"/>
      <c r="E72" s="25">
        <f>E74-(E59+E64+E68)</f>
        <v>23518.131042800029</v>
      </c>
      <c r="F72" s="26">
        <f>F74-(F59+F64+F68)</f>
        <v>5.9791477941118245</v>
      </c>
      <c r="G72" s="14"/>
      <c r="H72" s="14"/>
      <c r="I72" s="14"/>
    </row>
    <row r="73" spans="1:9" x14ac:dyDescent="0.2">
      <c r="A73" s="20"/>
      <c r="B73" s="20"/>
      <c r="C73" s="20"/>
      <c r="D73" s="20"/>
      <c r="E73" s="25"/>
      <c r="F73" s="26"/>
      <c r="G73" s="14"/>
      <c r="H73" s="14"/>
      <c r="I73" s="14"/>
    </row>
    <row r="74" spans="1:9" x14ac:dyDescent="0.2">
      <c r="A74" s="27" t="s">
        <v>28</v>
      </c>
      <c r="B74" s="27"/>
      <c r="C74" s="27"/>
      <c r="D74" s="27"/>
      <c r="E74" s="28">
        <v>393335.83735729998</v>
      </c>
      <c r="F74" s="29">
        <v>100</v>
      </c>
      <c r="G74" s="14"/>
      <c r="H74" s="14"/>
      <c r="I74" s="14"/>
    </row>
    <row r="76" spans="1:9" x14ac:dyDescent="0.2">
      <c r="A76" s="14" t="s">
        <v>31</v>
      </c>
    </row>
    <row r="77" spans="1:9" x14ac:dyDescent="0.2">
      <c r="A77" s="14" t="s">
        <v>295</v>
      </c>
    </row>
    <row r="79" spans="1:9" x14ac:dyDescent="0.2">
      <c r="A79" s="14" t="s">
        <v>32</v>
      </c>
    </row>
    <row r="80" spans="1:9" x14ac:dyDescent="0.2">
      <c r="A80" s="14" t="s">
        <v>33</v>
      </c>
    </row>
    <row r="81" spans="1:4" x14ac:dyDescent="0.2">
      <c r="A81" s="14" t="s">
        <v>34</v>
      </c>
      <c r="B81" s="14"/>
      <c r="C81" s="30" t="s">
        <v>36</v>
      </c>
      <c r="D81" s="14" t="s">
        <v>35</v>
      </c>
    </row>
    <row r="82" spans="1:4" x14ac:dyDescent="0.2">
      <c r="A82" s="7" t="s">
        <v>58</v>
      </c>
      <c r="C82" s="31">
        <v>170.27670000000001</v>
      </c>
      <c r="D82" s="31">
        <v>226.5488</v>
      </c>
    </row>
    <row r="83" spans="1:4" x14ac:dyDescent="0.2">
      <c r="A83" s="7" t="s">
        <v>82</v>
      </c>
      <c r="C83" s="31">
        <v>28.893000000000001</v>
      </c>
      <c r="D83" s="31">
        <v>38.441299999999998</v>
      </c>
    </row>
    <row r="84" spans="1:4" x14ac:dyDescent="0.2">
      <c r="A84" s="7" t="s">
        <v>59</v>
      </c>
      <c r="C84" s="31">
        <v>183.89340000000001</v>
      </c>
      <c r="D84" s="31">
        <v>246.36330000000001</v>
      </c>
    </row>
    <row r="85" spans="1:4" x14ac:dyDescent="0.2">
      <c r="A85" s="7" t="s">
        <v>83</v>
      </c>
      <c r="C85" s="31">
        <v>31.869299999999999</v>
      </c>
      <c r="D85" s="31">
        <v>42.694400000000002</v>
      </c>
    </row>
    <row r="87" spans="1:4" x14ac:dyDescent="0.2">
      <c r="A87" s="7" t="s">
        <v>41</v>
      </c>
    </row>
    <row r="89" spans="1:4" x14ac:dyDescent="0.2">
      <c r="A89" s="14" t="s">
        <v>37</v>
      </c>
      <c r="D89" s="30" t="s">
        <v>43</v>
      </c>
    </row>
    <row r="91" spans="1:4" x14ac:dyDescent="0.2">
      <c r="A91" s="14" t="s">
        <v>296</v>
      </c>
      <c r="D91" s="51">
        <v>0.32879999999999998</v>
      </c>
    </row>
    <row r="93" spans="1:4" x14ac:dyDescent="0.2">
      <c r="A93" s="52" t="s">
        <v>810</v>
      </c>
      <c r="B93" s="53"/>
      <c r="C93" s="53"/>
      <c r="D93" s="30"/>
    </row>
    <row r="94" spans="1:4" x14ac:dyDescent="0.2">
      <c r="A94" s="53"/>
      <c r="B94" s="53"/>
      <c r="C94" s="53"/>
      <c r="D94" s="30"/>
    </row>
    <row r="95" spans="1:4" x14ac:dyDescent="0.2">
      <c r="A95" s="54" t="s">
        <v>807</v>
      </c>
      <c r="B95" s="54" t="s">
        <v>808</v>
      </c>
      <c r="C95" s="54" t="s">
        <v>809</v>
      </c>
      <c r="D95" s="55" t="s">
        <v>3</v>
      </c>
    </row>
    <row r="96" spans="1:4" x14ac:dyDescent="0.2">
      <c r="A96" s="56" t="s">
        <v>180</v>
      </c>
      <c r="B96" s="57">
        <v>20000</v>
      </c>
      <c r="C96" s="58">
        <f>B96*1906.65/100000</f>
        <v>381.33</v>
      </c>
      <c r="D96" s="59">
        <f>C96/$E$74</f>
        <v>9.6947687899998265E-4</v>
      </c>
    </row>
    <row r="98" spans="1:4" x14ac:dyDescent="0.2">
      <c r="A98" s="96" t="s">
        <v>298</v>
      </c>
      <c r="B98" s="96"/>
      <c r="C98" s="96"/>
      <c r="D98" s="30" t="s">
        <v>43</v>
      </c>
    </row>
    <row r="100" spans="1:4" x14ac:dyDescent="0.2">
      <c r="A100" s="14" t="s">
        <v>824</v>
      </c>
    </row>
    <row r="101" spans="1:4" x14ac:dyDescent="0.2">
      <c r="A101" s="14"/>
    </row>
    <row r="102" spans="1:4" x14ac:dyDescent="0.2">
      <c r="A102" s="69" t="s">
        <v>822</v>
      </c>
    </row>
    <row r="103" spans="1:4" x14ac:dyDescent="0.2">
      <c r="A103" s="70"/>
    </row>
    <row r="104" spans="1:4" x14ac:dyDescent="0.2">
      <c r="A104" s="71"/>
    </row>
    <row r="105" spans="1:4" x14ac:dyDescent="0.2">
      <c r="A105" s="71"/>
    </row>
    <row r="106" spans="1:4" x14ac:dyDescent="0.2">
      <c r="A106" s="71"/>
    </row>
    <row r="107" spans="1:4" x14ac:dyDescent="0.2">
      <c r="A107" s="71"/>
    </row>
    <row r="108" spans="1:4" x14ac:dyDescent="0.2">
      <c r="A108" s="71"/>
    </row>
    <row r="109" spans="1:4" x14ac:dyDescent="0.2">
      <c r="A109" s="71"/>
    </row>
    <row r="110" spans="1:4" x14ac:dyDescent="0.2">
      <c r="A110" s="71"/>
    </row>
    <row r="111" spans="1:4" x14ac:dyDescent="0.2">
      <c r="A111" s="71"/>
    </row>
    <row r="112" spans="1:4" x14ac:dyDescent="0.2">
      <c r="A112" s="71"/>
    </row>
    <row r="113" spans="1:1" x14ac:dyDescent="0.2">
      <c r="A113" s="71"/>
    </row>
    <row r="114" spans="1:1" x14ac:dyDescent="0.2">
      <c r="A114" s="71"/>
    </row>
    <row r="115" spans="1:1" x14ac:dyDescent="0.2">
      <c r="A115" s="71"/>
    </row>
    <row r="116" spans="1:1" x14ac:dyDescent="0.2">
      <c r="A116" s="69" t="s">
        <v>836</v>
      </c>
    </row>
    <row r="117" spans="1:1" x14ac:dyDescent="0.2">
      <c r="A117" s="71"/>
    </row>
    <row r="118" spans="1:1" x14ac:dyDescent="0.2">
      <c r="A118" s="69" t="s">
        <v>823</v>
      </c>
    </row>
    <row r="119" spans="1:1" x14ac:dyDescent="0.2">
      <c r="A119" s="71"/>
    </row>
    <row r="120" spans="1:1" x14ac:dyDescent="0.2">
      <c r="A120" s="71"/>
    </row>
    <row r="121" spans="1:1" x14ac:dyDescent="0.2">
      <c r="A121" s="71"/>
    </row>
    <row r="122" spans="1:1" x14ac:dyDescent="0.2">
      <c r="A122" s="71"/>
    </row>
    <row r="123" spans="1:1" x14ac:dyDescent="0.2">
      <c r="A123" s="71"/>
    </row>
    <row r="124" spans="1:1" x14ac:dyDescent="0.2">
      <c r="A124" s="71"/>
    </row>
    <row r="125" spans="1:1" x14ac:dyDescent="0.2">
      <c r="A125" s="71"/>
    </row>
    <row r="126" spans="1:1" x14ac:dyDescent="0.2">
      <c r="A126" s="71"/>
    </row>
    <row r="127" spans="1:1" x14ac:dyDescent="0.2">
      <c r="A127" s="71"/>
    </row>
    <row r="128" spans="1:1" x14ac:dyDescent="0.2">
      <c r="A128" s="71"/>
    </row>
    <row r="129" spans="1:1" x14ac:dyDescent="0.2">
      <c r="A129" s="71"/>
    </row>
    <row r="130" spans="1:1" x14ac:dyDescent="0.2">
      <c r="A130" s="71"/>
    </row>
  </sheetData>
  <mergeCells count="2">
    <mergeCell ref="A1:F1"/>
    <mergeCell ref="A98:C98"/>
  </mergeCells>
  <conditionalFormatting sqref="F2:F3 F233:F65536">
    <cfRule type="cellIs" dxfId="49" priority="2" stopIfTrue="1" operator="between">
      <formula>0.009</formula>
      <formula>-0.009</formula>
    </cfRule>
  </conditionalFormatting>
  <conditionalFormatting sqref="F5:F132">
    <cfRule type="cellIs" dxfId="4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14"/>
  <sheetViews>
    <sheetView workbookViewId="0">
      <selection sqref="A1:F1"/>
    </sheetView>
  </sheetViews>
  <sheetFormatPr defaultColWidth="9.28515625" defaultRowHeight="11.25" x14ac:dyDescent="0.2"/>
  <cols>
    <col min="1" max="1" width="38.7109375" style="7" bestFit="1" customWidth="1"/>
    <col min="2" max="2" width="30.28515625" style="7" bestFit="1" customWidth="1"/>
    <col min="3" max="3" width="25.28515625" style="7" bestFit="1" customWidth="1"/>
    <col min="4" max="4" width="15.5703125" style="7" bestFit="1" customWidth="1"/>
    <col min="5" max="5" width="29.28515625" style="10" customWidth="1"/>
    <col min="6" max="6" width="13.5703125" style="11" bestFit="1" customWidth="1"/>
    <col min="7" max="7" width="4.42578125" style="7" bestFit="1" customWidth="1"/>
    <col min="8" max="8" width="25" style="7" customWidth="1"/>
    <col min="9" max="16384" width="9.28515625" style="7"/>
  </cols>
  <sheetData>
    <row r="1" spans="1:8" s="1" customFormat="1" ht="15" x14ac:dyDescent="0.2">
      <c r="A1" s="92" t="s">
        <v>17</v>
      </c>
      <c r="B1" s="93"/>
      <c r="C1" s="93"/>
      <c r="D1" s="93"/>
      <c r="E1" s="93"/>
      <c r="F1" s="93"/>
    </row>
    <row r="2" spans="1:8" s="1" customFormat="1" ht="12" x14ac:dyDescent="0.2">
      <c r="E2" s="5"/>
      <c r="F2" s="9"/>
    </row>
    <row r="3" spans="1:8" s="1" customFormat="1" ht="12" x14ac:dyDescent="0.2">
      <c r="A3" s="8" t="s">
        <v>7</v>
      </c>
      <c r="B3" s="2"/>
      <c r="C3" s="3"/>
      <c r="D3" s="3"/>
      <c r="E3" s="4"/>
      <c r="F3" s="9"/>
    </row>
    <row r="4" spans="1:8" s="1" customFormat="1" ht="17.649999999999999" customHeight="1" x14ac:dyDescent="0.2">
      <c r="A4" s="6" t="s">
        <v>2</v>
      </c>
      <c r="B4" s="6" t="s">
        <v>0</v>
      </c>
      <c r="C4" s="13" t="s">
        <v>4</v>
      </c>
      <c r="D4" s="13" t="s">
        <v>1</v>
      </c>
      <c r="E4" s="61" t="s">
        <v>6</v>
      </c>
      <c r="F4" s="12" t="s">
        <v>3</v>
      </c>
      <c r="G4" s="39" t="s">
        <v>5</v>
      </c>
      <c r="H4" s="65"/>
    </row>
    <row r="5" spans="1:8" x14ac:dyDescent="0.2">
      <c r="A5" s="16" t="s">
        <v>84</v>
      </c>
      <c r="B5" s="17"/>
      <c r="C5" s="17"/>
      <c r="D5" s="17"/>
      <c r="E5" s="18"/>
      <c r="F5" s="19"/>
      <c r="G5" s="41"/>
    </row>
    <row r="6" spans="1:8" x14ac:dyDescent="0.2">
      <c r="A6" s="20" t="s">
        <v>51</v>
      </c>
      <c r="B6" s="21"/>
      <c r="C6" s="21"/>
      <c r="D6" s="21"/>
      <c r="E6" s="22"/>
      <c r="F6" s="23"/>
      <c r="G6" s="41"/>
    </row>
    <row r="7" spans="1:8" x14ac:dyDescent="0.2">
      <c r="A7" s="21" t="s">
        <v>86</v>
      </c>
      <c r="B7" s="21" t="s">
        <v>85</v>
      </c>
      <c r="C7" s="21" t="s">
        <v>87</v>
      </c>
      <c r="D7" s="24">
        <v>6800000</v>
      </c>
      <c r="E7" s="22">
        <v>104145.4</v>
      </c>
      <c r="F7" s="23">
        <v>9.1016005087229903</v>
      </c>
      <c r="G7" s="45"/>
    </row>
    <row r="8" spans="1:8" x14ac:dyDescent="0.2">
      <c r="A8" s="21" t="s">
        <v>89</v>
      </c>
      <c r="B8" s="21" t="s">
        <v>88</v>
      </c>
      <c r="C8" s="21" t="s">
        <v>87</v>
      </c>
      <c r="D8" s="24">
        <v>8300000</v>
      </c>
      <c r="E8" s="22">
        <v>93047.15</v>
      </c>
      <c r="F8" s="23">
        <v>8.1316888482374097</v>
      </c>
      <c r="G8" s="45"/>
    </row>
    <row r="9" spans="1:8" x14ac:dyDescent="0.2">
      <c r="A9" s="21" t="s">
        <v>94</v>
      </c>
      <c r="B9" s="21" t="s">
        <v>93</v>
      </c>
      <c r="C9" s="21" t="s">
        <v>95</v>
      </c>
      <c r="D9" s="24">
        <v>4300000</v>
      </c>
      <c r="E9" s="22">
        <v>60496.7</v>
      </c>
      <c r="F9" s="23">
        <v>5.2870006308109803</v>
      </c>
      <c r="G9" s="45"/>
    </row>
    <row r="10" spans="1:8" x14ac:dyDescent="0.2">
      <c r="A10" s="21" t="s">
        <v>97</v>
      </c>
      <c r="B10" s="21" t="s">
        <v>96</v>
      </c>
      <c r="C10" s="21" t="s">
        <v>98</v>
      </c>
      <c r="D10" s="24">
        <v>4200000</v>
      </c>
      <c r="E10" s="22">
        <v>57655.5</v>
      </c>
      <c r="F10" s="23">
        <v>5.0386990508527303</v>
      </c>
      <c r="G10" s="45"/>
    </row>
    <row r="11" spans="1:8" x14ac:dyDescent="0.2">
      <c r="A11" s="21" t="s">
        <v>104</v>
      </c>
      <c r="B11" s="21" t="s">
        <v>103</v>
      </c>
      <c r="C11" s="21" t="s">
        <v>105</v>
      </c>
      <c r="D11" s="24">
        <v>2000000</v>
      </c>
      <c r="E11" s="22">
        <v>57216</v>
      </c>
      <c r="F11" s="23">
        <v>5.0002897363406804</v>
      </c>
      <c r="G11" s="45"/>
    </row>
    <row r="12" spans="1:8" x14ac:dyDescent="0.2">
      <c r="A12" s="21" t="s">
        <v>102</v>
      </c>
      <c r="B12" s="21" t="s">
        <v>101</v>
      </c>
      <c r="C12" s="21" t="s">
        <v>87</v>
      </c>
      <c r="D12" s="24">
        <v>4800000</v>
      </c>
      <c r="E12" s="22">
        <v>55783.199999999997</v>
      </c>
      <c r="F12" s="23">
        <v>4.8750727492351702</v>
      </c>
      <c r="G12" s="45"/>
    </row>
    <row r="13" spans="1:8" x14ac:dyDescent="0.2">
      <c r="A13" s="21" t="s">
        <v>483</v>
      </c>
      <c r="B13" s="21" t="s">
        <v>482</v>
      </c>
      <c r="C13" s="21" t="s">
        <v>168</v>
      </c>
      <c r="D13" s="24">
        <v>2770645</v>
      </c>
      <c r="E13" s="22">
        <v>52636.713710000004</v>
      </c>
      <c r="F13" s="23">
        <v>4.6000912213159904</v>
      </c>
      <c r="G13" s="45"/>
    </row>
    <row r="14" spans="1:8" x14ac:dyDescent="0.2">
      <c r="A14" s="21" t="s">
        <v>118</v>
      </c>
      <c r="B14" s="21" t="s">
        <v>117</v>
      </c>
      <c r="C14" s="21" t="s">
        <v>119</v>
      </c>
      <c r="D14" s="24">
        <v>3500000</v>
      </c>
      <c r="E14" s="22">
        <v>51093</v>
      </c>
      <c r="F14" s="23">
        <v>4.46518112938434</v>
      </c>
      <c r="G14" s="45"/>
    </row>
    <row r="15" spans="1:8" x14ac:dyDescent="0.2">
      <c r="A15" s="21" t="s">
        <v>304</v>
      </c>
      <c r="B15" s="21" t="s">
        <v>303</v>
      </c>
      <c r="C15" s="21" t="s">
        <v>119</v>
      </c>
      <c r="D15" s="24">
        <v>3500000</v>
      </c>
      <c r="E15" s="22">
        <v>50652</v>
      </c>
      <c r="F15" s="23">
        <v>4.4266407250616604</v>
      </c>
      <c r="G15" s="45"/>
    </row>
    <row r="16" spans="1:8" x14ac:dyDescent="0.2">
      <c r="A16" s="21" t="s">
        <v>91</v>
      </c>
      <c r="B16" s="21" t="s">
        <v>90</v>
      </c>
      <c r="C16" s="21" t="s">
        <v>92</v>
      </c>
      <c r="D16" s="24">
        <v>1350000</v>
      </c>
      <c r="E16" s="22">
        <v>49535.55</v>
      </c>
      <c r="F16" s="23">
        <v>4.3290705790161903</v>
      </c>
      <c r="G16" s="45"/>
    </row>
    <row r="17" spans="1:7" x14ac:dyDescent="0.2">
      <c r="A17" s="21" t="s">
        <v>675</v>
      </c>
      <c r="B17" s="21" t="s">
        <v>674</v>
      </c>
      <c r="C17" s="21" t="s">
        <v>128</v>
      </c>
      <c r="D17" s="24">
        <v>1155000</v>
      </c>
      <c r="E17" s="22">
        <v>47352.69</v>
      </c>
      <c r="F17" s="23">
        <v>4.1383034430075796</v>
      </c>
      <c r="G17" s="45"/>
    </row>
    <row r="18" spans="1:7" x14ac:dyDescent="0.2">
      <c r="A18" s="21" t="s">
        <v>152</v>
      </c>
      <c r="B18" s="21" t="s">
        <v>151</v>
      </c>
      <c r="C18" s="21" t="s">
        <v>111</v>
      </c>
      <c r="D18" s="24">
        <v>355000</v>
      </c>
      <c r="E18" s="22">
        <v>44017.514999999999</v>
      </c>
      <c r="F18" s="23">
        <v>3.8468318035815501</v>
      </c>
      <c r="G18" s="45"/>
    </row>
    <row r="19" spans="1:7" x14ac:dyDescent="0.2">
      <c r="A19" s="21" t="s">
        <v>113</v>
      </c>
      <c r="B19" s="21" t="s">
        <v>112</v>
      </c>
      <c r="C19" s="21" t="s">
        <v>114</v>
      </c>
      <c r="D19" s="24">
        <v>23500000</v>
      </c>
      <c r="E19" s="22">
        <v>42100.25</v>
      </c>
      <c r="F19" s="23">
        <v>3.6792758664075902</v>
      </c>
      <c r="G19" s="45"/>
    </row>
    <row r="20" spans="1:7" x14ac:dyDescent="0.2">
      <c r="A20" s="21" t="s">
        <v>100</v>
      </c>
      <c r="B20" s="21" t="s">
        <v>99</v>
      </c>
      <c r="C20" s="21" t="s">
        <v>87</v>
      </c>
      <c r="D20" s="24">
        <v>5000000</v>
      </c>
      <c r="E20" s="22">
        <v>41517.5</v>
      </c>
      <c r="F20" s="23">
        <v>3.6283474749811999</v>
      </c>
      <c r="G20" s="45"/>
    </row>
    <row r="21" spans="1:7" x14ac:dyDescent="0.2">
      <c r="A21" s="21" t="s">
        <v>677</v>
      </c>
      <c r="B21" s="21" t="s">
        <v>676</v>
      </c>
      <c r="C21" s="21" t="s">
        <v>191</v>
      </c>
      <c r="D21" s="24">
        <v>24000000</v>
      </c>
      <c r="E21" s="22">
        <v>36300</v>
      </c>
      <c r="F21" s="23">
        <v>3.17237341703661</v>
      </c>
      <c r="G21" s="45"/>
    </row>
    <row r="22" spans="1:7" x14ac:dyDescent="0.2">
      <c r="A22" s="21" t="s">
        <v>175</v>
      </c>
      <c r="B22" s="21" t="s">
        <v>174</v>
      </c>
      <c r="C22" s="21" t="s">
        <v>176</v>
      </c>
      <c r="D22" s="24">
        <v>21500000</v>
      </c>
      <c r="E22" s="22">
        <v>35948</v>
      </c>
      <c r="F22" s="23">
        <v>3.14161100814413</v>
      </c>
      <c r="G22" s="45"/>
    </row>
    <row r="23" spans="1:7" x14ac:dyDescent="0.2">
      <c r="A23" s="21" t="s">
        <v>133</v>
      </c>
      <c r="B23" s="21" t="s">
        <v>132</v>
      </c>
      <c r="C23" s="21" t="s">
        <v>87</v>
      </c>
      <c r="D23" s="24">
        <v>2250000</v>
      </c>
      <c r="E23" s="22">
        <v>32891.625</v>
      </c>
      <c r="F23" s="23">
        <v>2.8745045948522501</v>
      </c>
      <c r="G23" s="45"/>
    </row>
    <row r="24" spans="1:7" x14ac:dyDescent="0.2">
      <c r="A24" s="21" t="s">
        <v>130</v>
      </c>
      <c r="B24" s="21" t="s">
        <v>129</v>
      </c>
      <c r="C24" s="21" t="s">
        <v>131</v>
      </c>
      <c r="D24" s="24">
        <v>2300000</v>
      </c>
      <c r="E24" s="22">
        <v>29771.200000000001</v>
      </c>
      <c r="F24" s="23">
        <v>2.60180064664684</v>
      </c>
      <c r="G24" s="45"/>
    </row>
    <row r="25" spans="1:7" x14ac:dyDescent="0.2">
      <c r="A25" s="21" t="s">
        <v>679</v>
      </c>
      <c r="B25" s="21" t="s">
        <v>678</v>
      </c>
      <c r="C25" s="21" t="s">
        <v>188</v>
      </c>
      <c r="D25" s="24">
        <v>550000</v>
      </c>
      <c r="E25" s="22">
        <v>23039.775000000001</v>
      </c>
      <c r="F25" s="23">
        <v>2.0135198276723001</v>
      </c>
      <c r="G25" s="45"/>
    </row>
    <row r="26" spans="1:7" x14ac:dyDescent="0.2">
      <c r="A26" s="21" t="s">
        <v>589</v>
      </c>
      <c r="B26" s="21" t="s">
        <v>588</v>
      </c>
      <c r="C26" s="21" t="s">
        <v>128</v>
      </c>
      <c r="D26" s="24">
        <v>625000</v>
      </c>
      <c r="E26" s="22">
        <v>22195.625</v>
      </c>
      <c r="F26" s="23">
        <v>1.9397468519149601</v>
      </c>
      <c r="G26" s="45"/>
    </row>
    <row r="27" spans="1:7" x14ac:dyDescent="0.2">
      <c r="A27" s="21" t="s">
        <v>234</v>
      </c>
      <c r="B27" s="21" t="s">
        <v>233</v>
      </c>
      <c r="C27" s="21" t="s">
        <v>228</v>
      </c>
      <c r="D27" s="24">
        <v>850000</v>
      </c>
      <c r="E27" s="22">
        <v>19796.924999999999</v>
      </c>
      <c r="F27" s="23">
        <v>1.7301167660900101</v>
      </c>
      <c r="G27" s="45"/>
    </row>
    <row r="28" spans="1:7" x14ac:dyDescent="0.2">
      <c r="A28" s="21" t="s">
        <v>154</v>
      </c>
      <c r="B28" s="21" t="s">
        <v>153</v>
      </c>
      <c r="C28" s="21" t="s">
        <v>155</v>
      </c>
      <c r="D28" s="24">
        <v>3608254</v>
      </c>
      <c r="E28" s="22">
        <v>17824.77476</v>
      </c>
      <c r="F28" s="23">
        <v>1.5577642317710501</v>
      </c>
      <c r="G28" s="45"/>
    </row>
    <row r="29" spans="1:7" x14ac:dyDescent="0.2">
      <c r="A29" s="21" t="s">
        <v>161</v>
      </c>
      <c r="B29" s="21" t="s">
        <v>160</v>
      </c>
      <c r="C29" s="21" t="s">
        <v>162</v>
      </c>
      <c r="D29" s="24">
        <v>3200000</v>
      </c>
      <c r="E29" s="22">
        <v>17595.2</v>
      </c>
      <c r="F29" s="23">
        <v>1.5377009572298199</v>
      </c>
      <c r="G29" s="45"/>
    </row>
    <row r="30" spans="1:7" x14ac:dyDescent="0.2">
      <c r="A30" s="21" t="s">
        <v>474</v>
      </c>
      <c r="B30" s="21" t="s">
        <v>473</v>
      </c>
      <c r="C30" s="21" t="s">
        <v>475</v>
      </c>
      <c r="D30" s="24">
        <v>767769</v>
      </c>
      <c r="E30" s="22">
        <v>16824.122100000001</v>
      </c>
      <c r="F30" s="23">
        <v>1.47031398663962</v>
      </c>
      <c r="G30" s="45"/>
    </row>
    <row r="31" spans="1:7" x14ac:dyDescent="0.2">
      <c r="A31" s="21" t="s">
        <v>184</v>
      </c>
      <c r="B31" s="21" t="s">
        <v>183</v>
      </c>
      <c r="C31" s="21" t="s">
        <v>185</v>
      </c>
      <c r="D31" s="24">
        <v>920053</v>
      </c>
      <c r="E31" s="22">
        <v>16337.38112</v>
      </c>
      <c r="F31" s="23">
        <v>1.4277761313797199</v>
      </c>
      <c r="G31" s="45"/>
    </row>
    <row r="32" spans="1:7" x14ac:dyDescent="0.2">
      <c r="A32" s="21" t="s">
        <v>412</v>
      </c>
      <c r="B32" s="21" t="s">
        <v>411</v>
      </c>
      <c r="C32" s="21" t="s">
        <v>95</v>
      </c>
      <c r="D32" s="24">
        <v>600000</v>
      </c>
      <c r="E32" s="22">
        <v>13704.6</v>
      </c>
      <c r="F32" s="23">
        <v>1.1976889457608799</v>
      </c>
      <c r="G32" s="45"/>
    </row>
    <row r="33" spans="1:9" x14ac:dyDescent="0.2">
      <c r="A33" s="21" t="s">
        <v>662</v>
      </c>
      <c r="B33" s="21" t="s">
        <v>661</v>
      </c>
      <c r="C33" s="21" t="s">
        <v>139</v>
      </c>
      <c r="D33" s="24">
        <v>1368783</v>
      </c>
      <c r="E33" s="22">
        <v>9785.4296670000003</v>
      </c>
      <c r="F33" s="23">
        <v>0.85518008126369705</v>
      </c>
      <c r="G33" s="45"/>
    </row>
    <row r="34" spans="1:9" x14ac:dyDescent="0.2">
      <c r="A34" s="21" t="s">
        <v>416</v>
      </c>
      <c r="B34" s="21" t="s">
        <v>415</v>
      </c>
      <c r="C34" s="21" t="s">
        <v>95</v>
      </c>
      <c r="D34" s="24">
        <v>133790</v>
      </c>
      <c r="E34" s="22">
        <v>6650.7008999999998</v>
      </c>
      <c r="F34" s="23">
        <v>0.58122608098681705</v>
      </c>
      <c r="G34" s="45"/>
    </row>
    <row r="35" spans="1:9" x14ac:dyDescent="0.2">
      <c r="A35" s="21" t="s">
        <v>681</v>
      </c>
      <c r="B35" s="21" t="s">
        <v>680</v>
      </c>
      <c r="C35" s="21" t="s">
        <v>312</v>
      </c>
      <c r="D35" s="24">
        <v>494002</v>
      </c>
      <c r="E35" s="22">
        <v>2692.8049019999999</v>
      </c>
      <c r="F35" s="23">
        <v>0.235332856428944</v>
      </c>
      <c r="G35" s="45"/>
    </row>
    <row r="36" spans="1:9" x14ac:dyDescent="0.2">
      <c r="A36" s="20" t="s">
        <v>24</v>
      </c>
      <c r="B36" s="20"/>
      <c r="C36" s="20"/>
      <c r="D36" s="20"/>
      <c r="E36" s="25">
        <f>SUM(E7:E35)</f>
        <v>1108607.332159</v>
      </c>
      <c r="F36" s="26">
        <f>SUM(F7:F35)</f>
        <v>96.884750150773684</v>
      </c>
      <c r="G36" s="45"/>
      <c r="H36" s="14"/>
      <c r="I36" s="14"/>
    </row>
    <row r="37" spans="1:9" x14ac:dyDescent="0.2">
      <c r="A37" s="21"/>
      <c r="B37" s="21"/>
      <c r="C37" s="21"/>
      <c r="D37" s="21"/>
      <c r="E37" s="22"/>
      <c r="F37" s="23"/>
      <c r="G37" s="45"/>
    </row>
    <row r="38" spans="1:9" x14ac:dyDescent="0.2">
      <c r="A38" s="20" t="s">
        <v>23</v>
      </c>
      <c r="B38" s="21"/>
      <c r="C38" s="21"/>
      <c r="D38" s="21"/>
      <c r="E38" s="22"/>
      <c r="F38" s="23"/>
      <c r="G38" s="45"/>
    </row>
    <row r="39" spans="1:9" x14ac:dyDescent="0.2">
      <c r="A39" s="20" t="s">
        <v>25</v>
      </c>
      <c r="B39" s="21"/>
      <c r="C39" s="21"/>
      <c r="D39" s="21"/>
      <c r="E39" s="22"/>
      <c r="F39" s="23"/>
      <c r="G39" s="45"/>
    </row>
    <row r="40" spans="1:9" x14ac:dyDescent="0.2">
      <c r="A40" s="21" t="s">
        <v>585</v>
      </c>
      <c r="B40" s="21" t="s">
        <v>584</v>
      </c>
      <c r="C40" s="21" t="s">
        <v>47</v>
      </c>
      <c r="D40" s="24">
        <v>2500000</v>
      </c>
      <c r="E40" s="22">
        <v>2477.73</v>
      </c>
      <c r="F40" s="23">
        <v>0.21653677098055399</v>
      </c>
      <c r="G40" s="45">
        <v>6.84</v>
      </c>
    </row>
    <row r="41" spans="1:9" x14ac:dyDescent="0.2">
      <c r="A41" s="20" t="s">
        <v>24</v>
      </c>
      <c r="B41" s="20"/>
      <c r="C41" s="20"/>
      <c r="D41" s="20"/>
      <c r="E41" s="25">
        <f>SUM(E39:E40)</f>
        <v>2477.73</v>
      </c>
      <c r="F41" s="26">
        <f>SUM(F39:F40)</f>
        <v>0.21653677098055399</v>
      </c>
      <c r="G41" s="45"/>
      <c r="H41" s="14"/>
      <c r="I41" s="14"/>
    </row>
    <row r="42" spans="1:9" x14ac:dyDescent="0.2">
      <c r="A42" s="21"/>
      <c r="B42" s="21"/>
      <c r="C42" s="21"/>
      <c r="D42" s="21"/>
      <c r="E42" s="22"/>
      <c r="F42" s="23"/>
      <c r="G42" s="45"/>
    </row>
    <row r="43" spans="1:9" x14ac:dyDescent="0.2">
      <c r="A43" s="20" t="s">
        <v>27</v>
      </c>
      <c r="B43" s="20"/>
      <c r="C43" s="20"/>
      <c r="D43" s="20"/>
      <c r="E43" s="25">
        <f>E36+E41</f>
        <v>1111085.062159</v>
      </c>
      <c r="F43" s="26">
        <f>F36+F41</f>
        <v>97.101286921754237</v>
      </c>
      <c r="G43" s="45"/>
      <c r="H43" s="14"/>
      <c r="I43" s="14"/>
    </row>
    <row r="44" spans="1:9" x14ac:dyDescent="0.2">
      <c r="A44" s="20"/>
      <c r="B44" s="20"/>
      <c r="C44" s="20"/>
      <c r="D44" s="20"/>
      <c r="E44" s="25"/>
      <c r="F44" s="26"/>
      <c r="G44" s="45"/>
      <c r="H44" s="14"/>
      <c r="I44" s="14"/>
    </row>
    <row r="45" spans="1:9" x14ac:dyDescent="0.2">
      <c r="A45" s="20" t="s">
        <v>29</v>
      </c>
      <c r="B45" s="20"/>
      <c r="C45" s="20"/>
      <c r="D45" s="20"/>
      <c r="E45" s="25">
        <f>E47-(E36+E41)</f>
        <v>33168.631465400103</v>
      </c>
      <c r="F45" s="26">
        <f>F47-(F36+F41)</f>
        <v>2.8987130782457626</v>
      </c>
      <c r="G45" s="45"/>
      <c r="H45" s="14"/>
      <c r="I45" s="14"/>
    </row>
    <row r="46" spans="1:9" x14ac:dyDescent="0.2">
      <c r="A46" s="20"/>
      <c r="B46" s="20"/>
      <c r="C46" s="20"/>
      <c r="D46" s="20"/>
      <c r="E46" s="25"/>
      <c r="F46" s="26"/>
      <c r="G46" s="45"/>
      <c r="H46" s="14"/>
      <c r="I46" s="14"/>
    </row>
    <row r="47" spans="1:9" x14ac:dyDescent="0.2">
      <c r="A47" s="27" t="s">
        <v>28</v>
      </c>
      <c r="B47" s="27"/>
      <c r="C47" s="27"/>
      <c r="D47" s="27"/>
      <c r="E47" s="28">
        <v>1144253.6936244001</v>
      </c>
      <c r="F47" s="29">
        <v>100</v>
      </c>
      <c r="G47" s="29"/>
      <c r="H47" s="14"/>
      <c r="I47" s="14"/>
    </row>
    <row r="48" spans="1:9" x14ac:dyDescent="0.2">
      <c r="G48" s="11"/>
    </row>
    <row r="49" spans="1:4" x14ac:dyDescent="0.2">
      <c r="A49" s="14" t="s">
        <v>32</v>
      </c>
    </row>
    <row r="50" spans="1:4" x14ac:dyDescent="0.2">
      <c r="A50" s="14" t="s">
        <v>33</v>
      </c>
    </row>
    <row r="51" spans="1:4" x14ac:dyDescent="0.2">
      <c r="A51" s="14" t="s">
        <v>34</v>
      </c>
      <c r="B51" s="14"/>
      <c r="C51" s="30" t="s">
        <v>36</v>
      </c>
      <c r="D51" s="14" t="s">
        <v>35</v>
      </c>
    </row>
    <row r="52" spans="1:4" x14ac:dyDescent="0.2">
      <c r="A52" s="7" t="s">
        <v>58</v>
      </c>
      <c r="C52" s="31">
        <v>82.965999999999994</v>
      </c>
      <c r="D52" s="31">
        <v>98.353499999999997</v>
      </c>
    </row>
    <row r="53" spans="1:4" x14ac:dyDescent="0.2">
      <c r="A53" s="7" t="s">
        <v>82</v>
      </c>
      <c r="C53" s="31">
        <v>32.481099999999998</v>
      </c>
      <c r="D53" s="31">
        <v>38.505200000000002</v>
      </c>
    </row>
    <row r="54" spans="1:4" x14ac:dyDescent="0.2">
      <c r="A54" s="7" t="s">
        <v>59</v>
      </c>
      <c r="C54" s="31">
        <v>92.242800000000003</v>
      </c>
      <c r="D54" s="31">
        <v>109.78570000000001</v>
      </c>
    </row>
    <row r="55" spans="1:4" x14ac:dyDescent="0.2">
      <c r="A55" s="7" t="s">
        <v>83</v>
      </c>
      <c r="C55" s="31">
        <v>38.052199999999999</v>
      </c>
      <c r="D55" s="31">
        <v>45.287500000000001</v>
      </c>
    </row>
    <row r="57" spans="1:4" x14ac:dyDescent="0.2">
      <c r="A57" s="7" t="s">
        <v>41</v>
      </c>
    </row>
    <row r="59" spans="1:4" x14ac:dyDescent="0.2">
      <c r="A59" s="14" t="s">
        <v>37</v>
      </c>
      <c r="D59" s="30" t="s">
        <v>43</v>
      </c>
    </row>
    <row r="61" spans="1:4" x14ac:dyDescent="0.2">
      <c r="A61" s="14" t="s">
        <v>296</v>
      </c>
      <c r="D61" s="51">
        <v>9.9500000000000005E-2</v>
      </c>
    </row>
    <row r="63" spans="1:4" x14ac:dyDescent="0.2">
      <c r="A63" s="96" t="s">
        <v>817</v>
      </c>
      <c r="B63" s="96"/>
      <c r="C63" s="96"/>
      <c r="D63" s="30" t="s">
        <v>43</v>
      </c>
    </row>
    <row r="65" spans="1:7" x14ac:dyDescent="0.2">
      <c r="A65" s="14" t="s">
        <v>824</v>
      </c>
      <c r="G65" s="11"/>
    </row>
    <row r="66" spans="1:7" x14ac:dyDescent="0.2">
      <c r="A66" s="68"/>
      <c r="G66" s="11"/>
    </row>
    <row r="67" spans="1:7" x14ac:dyDescent="0.2">
      <c r="A67" s="69" t="s">
        <v>822</v>
      </c>
      <c r="G67" s="11"/>
    </row>
    <row r="68" spans="1:7" x14ac:dyDescent="0.2">
      <c r="A68" s="70"/>
      <c r="G68" s="11"/>
    </row>
    <row r="69" spans="1:7" x14ac:dyDescent="0.2">
      <c r="A69" s="71"/>
      <c r="G69" s="11"/>
    </row>
    <row r="70" spans="1:7" x14ac:dyDescent="0.2">
      <c r="A70" s="71"/>
      <c r="G70" s="11"/>
    </row>
    <row r="71" spans="1:7" x14ac:dyDescent="0.2">
      <c r="A71" s="71"/>
      <c r="G71" s="11"/>
    </row>
    <row r="72" spans="1:7" x14ac:dyDescent="0.2">
      <c r="A72" s="71"/>
      <c r="G72" s="11"/>
    </row>
    <row r="73" spans="1:7" x14ac:dyDescent="0.2">
      <c r="A73" s="71"/>
      <c r="G73" s="11"/>
    </row>
    <row r="74" spans="1:7" x14ac:dyDescent="0.2">
      <c r="A74" s="71"/>
      <c r="G74" s="11"/>
    </row>
    <row r="75" spans="1:7" x14ac:dyDescent="0.2">
      <c r="A75" s="71"/>
      <c r="G75" s="11"/>
    </row>
    <row r="76" spans="1:7" x14ac:dyDescent="0.2">
      <c r="A76" s="71"/>
      <c r="G76" s="11"/>
    </row>
    <row r="77" spans="1:7" x14ac:dyDescent="0.2">
      <c r="A77" s="71"/>
      <c r="G77" s="11"/>
    </row>
    <row r="78" spans="1:7" x14ac:dyDescent="0.2">
      <c r="A78" s="71"/>
      <c r="G78" s="11"/>
    </row>
    <row r="79" spans="1:7" x14ac:dyDescent="0.2">
      <c r="A79" s="71"/>
      <c r="G79" s="11"/>
    </row>
    <row r="80" spans="1:7" x14ac:dyDescent="0.2">
      <c r="A80" s="71"/>
      <c r="G80" s="11"/>
    </row>
    <row r="81" spans="1:7" x14ac:dyDescent="0.2">
      <c r="A81" s="69" t="s">
        <v>836</v>
      </c>
      <c r="G81" s="11"/>
    </row>
    <row r="82" spans="1:7" x14ac:dyDescent="0.2">
      <c r="A82" s="71"/>
      <c r="G82" s="11"/>
    </row>
    <row r="83" spans="1:7" x14ac:dyDescent="0.2">
      <c r="A83" s="69" t="s">
        <v>823</v>
      </c>
      <c r="G83" s="11"/>
    </row>
    <row r="84" spans="1:7" x14ac:dyDescent="0.2">
      <c r="A84" s="71"/>
      <c r="G84" s="11"/>
    </row>
    <row r="85" spans="1:7" x14ac:dyDescent="0.2">
      <c r="A85" s="71"/>
      <c r="G85" s="11"/>
    </row>
    <row r="86" spans="1:7" x14ac:dyDescent="0.2">
      <c r="A86" s="71"/>
      <c r="G86" s="11"/>
    </row>
    <row r="87" spans="1:7" x14ac:dyDescent="0.2">
      <c r="A87" s="71"/>
      <c r="G87" s="11"/>
    </row>
    <row r="88" spans="1:7" x14ac:dyDescent="0.2">
      <c r="A88" s="71"/>
      <c r="G88" s="11"/>
    </row>
    <row r="89" spans="1:7" x14ac:dyDescent="0.2">
      <c r="A89" s="71"/>
      <c r="G89" s="11"/>
    </row>
    <row r="90" spans="1:7" x14ac:dyDescent="0.2">
      <c r="A90" s="71"/>
      <c r="G90" s="11"/>
    </row>
    <row r="91" spans="1:7" x14ac:dyDescent="0.2">
      <c r="A91" s="71"/>
      <c r="G91" s="11"/>
    </row>
    <row r="92" spans="1:7" x14ac:dyDescent="0.2">
      <c r="A92" s="71"/>
      <c r="G92" s="11"/>
    </row>
    <row r="93" spans="1:7" x14ac:dyDescent="0.2">
      <c r="A93" s="71"/>
      <c r="G93" s="11"/>
    </row>
    <row r="94" spans="1:7" x14ac:dyDescent="0.2">
      <c r="A94" s="71"/>
      <c r="G94" s="11"/>
    </row>
    <row r="95" spans="1:7" x14ac:dyDescent="0.2">
      <c r="A95" s="71"/>
      <c r="G95" s="11"/>
    </row>
    <row r="96" spans="1:7" x14ac:dyDescent="0.2">
      <c r="G96" s="11"/>
    </row>
    <row r="97" spans="7:7" x14ac:dyDescent="0.2">
      <c r="G97" s="11"/>
    </row>
    <row r="98" spans="7:7" x14ac:dyDescent="0.2">
      <c r="G98" s="11"/>
    </row>
    <row r="99" spans="7:7" x14ac:dyDescent="0.2">
      <c r="G99" s="11"/>
    </row>
    <row r="100" spans="7:7" x14ac:dyDescent="0.2">
      <c r="G100" s="11"/>
    </row>
    <row r="101" spans="7:7" x14ac:dyDescent="0.2">
      <c r="G101" s="11"/>
    </row>
    <row r="102" spans="7:7" x14ac:dyDescent="0.2">
      <c r="G102" s="11"/>
    </row>
    <row r="103" spans="7:7" x14ac:dyDescent="0.2">
      <c r="G103" s="11"/>
    </row>
    <row r="104" spans="7:7" x14ac:dyDescent="0.2">
      <c r="G104" s="11"/>
    </row>
    <row r="105" spans="7:7" x14ac:dyDescent="0.2">
      <c r="G105" s="11"/>
    </row>
    <row r="106" spans="7:7" x14ac:dyDescent="0.2">
      <c r="G106" s="11"/>
    </row>
    <row r="107" spans="7:7" x14ac:dyDescent="0.2">
      <c r="G107" s="11"/>
    </row>
    <row r="108" spans="7:7" x14ac:dyDescent="0.2">
      <c r="G108" s="11"/>
    </row>
    <row r="109" spans="7:7" x14ac:dyDescent="0.2">
      <c r="G109" s="11"/>
    </row>
    <row r="110" spans="7:7" x14ac:dyDescent="0.2">
      <c r="G110" s="11"/>
    </row>
    <row r="111" spans="7:7" x14ac:dyDescent="0.2">
      <c r="G111" s="11"/>
    </row>
    <row r="112" spans="7:7" x14ac:dyDescent="0.2">
      <c r="G112" s="11"/>
    </row>
    <row r="113" spans="7:7" x14ac:dyDescent="0.2">
      <c r="G113" s="11"/>
    </row>
    <row r="114" spans="7:7" x14ac:dyDescent="0.2">
      <c r="G114" s="11"/>
    </row>
  </sheetData>
  <mergeCells count="2">
    <mergeCell ref="A1:F1"/>
    <mergeCell ref="A63:C63"/>
  </mergeCells>
  <conditionalFormatting sqref="F2:F3 F5:F47">
    <cfRule type="cellIs" dxfId="47" priority="6" stopIfTrue="1" operator="between">
      <formula>0.009</formula>
      <formula>-0.009</formula>
    </cfRule>
  </conditionalFormatting>
  <conditionalFormatting sqref="F49:F97">
    <cfRule type="cellIs" dxfId="46" priority="2" stopIfTrue="1" operator="between">
      <formula>0.009</formula>
      <formula>-0.009</formula>
    </cfRule>
  </conditionalFormatting>
  <conditionalFormatting sqref="F198:F65536">
    <cfRule type="cellIs" dxfId="45" priority="3" stopIfTrue="1" operator="between">
      <formula>0.009</formula>
      <formula>-0.009</formula>
    </cfRule>
  </conditionalFormatting>
  <conditionalFormatting sqref="F48:G48">
    <cfRule type="cellIs" dxfId="44" priority="4" stopIfTrue="1" operator="between">
      <formula>0.009</formula>
      <formula>-0.009</formula>
    </cfRule>
  </conditionalFormatting>
  <conditionalFormatting sqref="G47">
    <cfRule type="cellIs" dxfId="43" priority="5" stopIfTrue="1" operator="between">
      <formula>0.009</formula>
      <formula>-0.009</formula>
    </cfRule>
  </conditionalFormatting>
  <conditionalFormatting sqref="G65:G97">
    <cfRule type="cellIs" dxfId="42" priority="1" stopIfTrue="1" operator="between">
      <formula>0.009</formula>
      <formula>-0.009</formula>
    </cfRule>
  </conditionalFormatting>
  <hyperlinks>
    <hyperlink ref="A68"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79"/>
  <sheetViews>
    <sheetView workbookViewId="0">
      <selection sqref="A1:G1"/>
    </sheetView>
  </sheetViews>
  <sheetFormatPr defaultColWidth="9.28515625" defaultRowHeight="11.25" x14ac:dyDescent="0.2"/>
  <cols>
    <col min="1" max="1" width="31.7109375" style="7" bestFit="1" customWidth="1"/>
    <col min="2" max="2" width="20" style="7" bestFit="1" customWidth="1"/>
    <col min="3" max="3" width="24.7109375" style="7" bestFit="1" customWidth="1"/>
    <col min="4" max="4" width="15.5703125" style="7" bestFit="1" customWidth="1"/>
    <col min="5" max="5" width="28.42578125" style="10" customWidth="1"/>
    <col min="6" max="6" width="13.5703125" style="11" bestFit="1" customWidth="1"/>
    <col min="7" max="7" width="4.5703125" style="10" bestFit="1" customWidth="1"/>
    <col min="8" max="16384" width="9.28515625" style="7"/>
  </cols>
  <sheetData>
    <row r="1" spans="1:9" s="1" customFormat="1" ht="15" x14ac:dyDescent="0.2">
      <c r="A1" s="92" t="s">
        <v>944</v>
      </c>
      <c r="B1" s="93"/>
      <c r="C1" s="93"/>
      <c r="D1" s="93"/>
      <c r="E1" s="93"/>
      <c r="F1" s="93"/>
      <c r="G1" s="93"/>
    </row>
    <row r="2" spans="1:9" s="1" customFormat="1" ht="12" x14ac:dyDescent="0.2">
      <c r="E2" s="5"/>
      <c r="F2" s="9"/>
      <c r="G2" s="10"/>
    </row>
    <row r="3" spans="1:9" s="1" customFormat="1" ht="12" x14ac:dyDescent="0.2">
      <c r="A3" s="8" t="s">
        <v>7</v>
      </c>
      <c r="B3" s="2"/>
      <c r="C3" s="3"/>
      <c r="D3" s="3"/>
      <c r="E3" s="4"/>
      <c r="F3" s="9"/>
      <c r="G3" s="10"/>
    </row>
    <row r="4" spans="1:9" s="1" customFormat="1" ht="22.5" x14ac:dyDescent="0.2">
      <c r="A4" s="6" t="s">
        <v>2</v>
      </c>
      <c r="B4" s="6" t="s">
        <v>0</v>
      </c>
      <c r="C4" s="13" t="s">
        <v>30</v>
      </c>
      <c r="D4" s="13" t="s">
        <v>1</v>
      </c>
      <c r="E4" s="61" t="s">
        <v>6</v>
      </c>
      <c r="F4" s="12" t="s">
        <v>3</v>
      </c>
      <c r="G4" s="12" t="s">
        <v>5</v>
      </c>
    </row>
    <row r="5" spans="1:9" x14ac:dyDescent="0.2">
      <c r="A5" s="16" t="s">
        <v>23</v>
      </c>
      <c r="B5" s="17"/>
      <c r="C5" s="17"/>
      <c r="D5" s="17"/>
      <c r="E5" s="18"/>
      <c r="F5" s="19"/>
      <c r="G5" s="18"/>
    </row>
    <row r="6" spans="1:9" x14ac:dyDescent="0.2">
      <c r="A6" s="20" t="s">
        <v>25</v>
      </c>
      <c r="B6" s="21"/>
      <c r="C6" s="21"/>
      <c r="D6" s="21"/>
      <c r="E6" s="22"/>
      <c r="F6" s="23"/>
      <c r="G6" s="22"/>
    </row>
    <row r="7" spans="1:9" x14ac:dyDescent="0.2">
      <c r="A7" s="21" t="s">
        <v>904</v>
      </c>
      <c r="B7" s="21" t="s">
        <v>905</v>
      </c>
      <c r="C7" s="21" t="s">
        <v>47</v>
      </c>
      <c r="D7" s="24">
        <v>500000</v>
      </c>
      <c r="E7" s="22">
        <v>498.90100000000001</v>
      </c>
      <c r="F7" s="23">
        <v>1.5000147540797699</v>
      </c>
      <c r="G7" s="22">
        <v>6.7003000000000004</v>
      </c>
    </row>
    <row r="8" spans="1:9" x14ac:dyDescent="0.2">
      <c r="A8" s="21" t="s">
        <v>916</v>
      </c>
      <c r="B8" s="21" t="s">
        <v>917</v>
      </c>
      <c r="C8" s="21" t="s">
        <v>47</v>
      </c>
      <c r="D8" s="24">
        <v>250000</v>
      </c>
      <c r="E8" s="22">
        <v>248.81700000000001</v>
      </c>
      <c r="F8" s="23">
        <v>0.74810267180435797</v>
      </c>
      <c r="G8" s="22">
        <v>6.6753</v>
      </c>
    </row>
    <row r="9" spans="1:9" x14ac:dyDescent="0.2">
      <c r="A9" s="20" t="s">
        <v>24</v>
      </c>
      <c r="B9" s="20"/>
      <c r="C9" s="20"/>
      <c r="D9" s="20"/>
      <c r="E9" s="25">
        <f>SUM(E6:E8)</f>
        <v>747.71800000000007</v>
      </c>
      <c r="F9" s="26">
        <f>SUM(F6:F8)</f>
        <v>2.2481174258841277</v>
      </c>
      <c r="G9" s="25"/>
      <c r="H9" s="14"/>
      <c r="I9" s="14"/>
    </row>
    <row r="10" spans="1:9" x14ac:dyDescent="0.2">
      <c r="A10" s="21"/>
      <c r="B10" s="21"/>
      <c r="C10" s="21"/>
      <c r="D10" s="21"/>
      <c r="E10" s="22"/>
      <c r="F10" s="23"/>
      <c r="G10" s="22"/>
    </row>
    <row r="11" spans="1:9" x14ac:dyDescent="0.2">
      <c r="A11" s="20" t="s">
        <v>27</v>
      </c>
      <c r="B11" s="20"/>
      <c r="C11" s="20"/>
      <c r="D11" s="20"/>
      <c r="E11" s="25">
        <f>E9</f>
        <v>747.71800000000007</v>
      </c>
      <c r="F11" s="26">
        <f>F9</f>
        <v>2.2481174258841277</v>
      </c>
      <c r="G11" s="25"/>
      <c r="H11" s="14"/>
      <c r="I11" s="14"/>
    </row>
    <row r="12" spans="1:9" x14ac:dyDescent="0.2">
      <c r="A12" s="20"/>
      <c r="B12" s="20"/>
      <c r="C12" s="20"/>
      <c r="D12" s="20"/>
      <c r="E12" s="25"/>
      <c r="F12" s="26"/>
      <c r="G12" s="25"/>
      <c r="H12" s="14"/>
      <c r="I12" s="14"/>
    </row>
    <row r="13" spans="1:9" x14ac:dyDescent="0.2">
      <c r="A13" s="20" t="s">
        <v>29</v>
      </c>
      <c r="B13" s="20"/>
      <c r="C13" s="20"/>
      <c r="D13" s="20"/>
      <c r="E13" s="25">
        <f>E15-(E9)</f>
        <v>32512.021522099996</v>
      </c>
      <c r="F13" s="26">
        <f>F15-(F9)</f>
        <v>97.751882574115868</v>
      </c>
      <c r="G13" s="25"/>
      <c r="H13" s="14"/>
      <c r="I13" s="14"/>
    </row>
    <row r="14" spans="1:9" x14ac:dyDescent="0.2">
      <c r="A14" s="20"/>
      <c r="B14" s="20"/>
      <c r="C14" s="20"/>
      <c r="D14" s="20"/>
      <c r="E14" s="25"/>
      <c r="F14" s="26"/>
      <c r="G14" s="25"/>
      <c r="H14" s="14"/>
      <c r="I14" s="14"/>
    </row>
    <row r="15" spans="1:9" x14ac:dyDescent="0.2">
      <c r="A15" s="27" t="s">
        <v>28</v>
      </c>
      <c r="B15" s="27"/>
      <c r="C15" s="27"/>
      <c r="D15" s="27"/>
      <c r="E15" s="28">
        <v>33259.739522099997</v>
      </c>
      <c r="F15" s="29">
        <v>100</v>
      </c>
      <c r="G15" s="28"/>
      <c r="H15" s="14"/>
      <c r="I15" s="14"/>
    </row>
    <row r="17" spans="1:4" x14ac:dyDescent="0.2">
      <c r="A17" s="14" t="s">
        <v>32</v>
      </c>
    </row>
    <row r="18" spans="1:4" x14ac:dyDescent="0.2">
      <c r="A18" s="14" t="s">
        <v>33</v>
      </c>
    </row>
    <row r="19" spans="1:4" x14ac:dyDescent="0.2">
      <c r="A19" s="14" t="s">
        <v>34</v>
      </c>
      <c r="B19" s="14"/>
      <c r="C19" s="30" t="s">
        <v>36</v>
      </c>
      <c r="D19" s="14" t="s">
        <v>35</v>
      </c>
    </row>
    <row r="20" spans="1:4" x14ac:dyDescent="0.2">
      <c r="A20" s="7" t="s">
        <v>58</v>
      </c>
      <c r="C20" s="31">
        <v>1218.9367999999999</v>
      </c>
      <c r="D20" s="31">
        <v>1259.3077000000001</v>
      </c>
    </row>
    <row r="21" spans="1:4" x14ac:dyDescent="0.2">
      <c r="A21" s="7" t="s">
        <v>945</v>
      </c>
      <c r="C21" s="31">
        <v>1000</v>
      </c>
      <c r="D21" s="31">
        <v>1000</v>
      </c>
    </row>
    <row r="22" spans="1:4" x14ac:dyDescent="0.2">
      <c r="A22" s="7" t="s">
        <v>946</v>
      </c>
      <c r="C22" s="31">
        <v>1000.5483</v>
      </c>
      <c r="D22" s="31">
        <v>1000.879</v>
      </c>
    </row>
    <row r="23" spans="1:4" x14ac:dyDescent="0.2">
      <c r="A23" s="7" t="s">
        <v>59</v>
      </c>
      <c r="C23" s="31">
        <v>1221.9161999999999</v>
      </c>
      <c r="D23" s="31">
        <v>1262.6351999999999</v>
      </c>
    </row>
    <row r="24" spans="1:4" x14ac:dyDescent="0.2">
      <c r="A24" s="7" t="s">
        <v>947</v>
      </c>
      <c r="C24" s="31">
        <v>1000.0007000000001</v>
      </c>
      <c r="D24" s="31">
        <v>1000.0008</v>
      </c>
    </row>
    <row r="25" spans="1:4" x14ac:dyDescent="0.2">
      <c r="A25" s="7" t="s">
        <v>948</v>
      </c>
      <c r="C25" s="31">
        <v>1000.5483</v>
      </c>
      <c r="D25" s="31">
        <v>1000.8759</v>
      </c>
    </row>
    <row r="26" spans="1:4" x14ac:dyDescent="0.2">
      <c r="A26" s="7" t="s">
        <v>949</v>
      </c>
      <c r="C26" s="31">
        <v>11.090299999999999</v>
      </c>
      <c r="D26" s="31">
        <v>11.459899999999999</v>
      </c>
    </row>
    <row r="27" spans="1:4" x14ac:dyDescent="0.2">
      <c r="A27" s="7" t="s">
        <v>950</v>
      </c>
      <c r="C27" s="31">
        <v>11.090299999999999</v>
      </c>
      <c r="D27" s="31">
        <v>11.459899999999999</v>
      </c>
    </row>
    <row r="28" spans="1:4" x14ac:dyDescent="0.2">
      <c r="A28" s="7" t="s">
        <v>951</v>
      </c>
      <c r="C28" s="31">
        <v>10</v>
      </c>
      <c r="D28" s="31">
        <v>10</v>
      </c>
    </row>
    <row r="29" spans="1:4" x14ac:dyDescent="0.2">
      <c r="A29" s="7" t="s">
        <v>952</v>
      </c>
      <c r="C29" s="31">
        <v>10</v>
      </c>
      <c r="D29" s="31">
        <v>10</v>
      </c>
    </row>
    <row r="31" spans="1:4" x14ac:dyDescent="0.2">
      <c r="A31" s="14" t="s">
        <v>37</v>
      </c>
    </row>
    <row r="32" spans="1:4" x14ac:dyDescent="0.2">
      <c r="A32" s="94" t="s">
        <v>38</v>
      </c>
      <c r="B32" s="95"/>
      <c r="C32" s="32" t="s">
        <v>39</v>
      </c>
    </row>
    <row r="33" spans="1:5" x14ac:dyDescent="0.2">
      <c r="A33" s="90" t="s">
        <v>945</v>
      </c>
      <c r="B33" s="91"/>
      <c r="C33" s="33">
        <v>32.558926720000002</v>
      </c>
    </row>
    <row r="34" spans="1:5" x14ac:dyDescent="0.2">
      <c r="A34" s="90" t="s">
        <v>946</v>
      </c>
      <c r="B34" s="91"/>
      <c r="C34" s="33">
        <v>32.400561619999998</v>
      </c>
    </row>
    <row r="35" spans="1:5" x14ac:dyDescent="0.2">
      <c r="A35" s="90" t="s">
        <v>947</v>
      </c>
      <c r="B35" s="91"/>
      <c r="C35" s="33">
        <v>32.848063099999997</v>
      </c>
    </row>
    <row r="36" spans="1:5" x14ac:dyDescent="0.2">
      <c r="A36" s="90" t="s">
        <v>948</v>
      </c>
      <c r="B36" s="91"/>
      <c r="C36" s="33">
        <v>32.492335279999999</v>
      </c>
    </row>
    <row r="37" spans="1:5" x14ac:dyDescent="0.2">
      <c r="A37" s="7" t="s">
        <v>40</v>
      </c>
    </row>
    <row r="38" spans="1:5" x14ac:dyDescent="0.2">
      <c r="A38" s="7" t="s">
        <v>41</v>
      </c>
    </row>
    <row r="40" spans="1:5" x14ac:dyDescent="0.2">
      <c r="A40" s="14" t="s">
        <v>939</v>
      </c>
      <c r="D40" s="72">
        <v>1.0876428477193101E-3</v>
      </c>
      <c r="E40" s="10" t="s">
        <v>42</v>
      </c>
    </row>
    <row r="42" spans="1:5" x14ac:dyDescent="0.2">
      <c r="A42" s="96" t="s">
        <v>817</v>
      </c>
      <c r="B42" s="96"/>
      <c r="C42" s="96"/>
      <c r="D42" s="30" t="s">
        <v>43</v>
      </c>
    </row>
    <row r="44" spans="1:5" x14ac:dyDescent="0.2">
      <c r="A44" s="14" t="s">
        <v>940</v>
      </c>
    </row>
    <row r="46" spans="1:5" x14ac:dyDescent="0.2">
      <c r="A46" s="69" t="s">
        <v>822</v>
      </c>
    </row>
    <row r="47" spans="1:5" x14ac:dyDescent="0.2">
      <c r="A47" s="70"/>
    </row>
    <row r="48" spans="1:5" x14ac:dyDescent="0.2">
      <c r="A48" s="71"/>
    </row>
    <row r="49" spans="1:1" x14ac:dyDescent="0.2">
      <c r="A49" s="71"/>
    </row>
    <row r="50" spans="1:1" x14ac:dyDescent="0.2">
      <c r="A50" s="71"/>
    </row>
    <row r="51" spans="1:1" x14ac:dyDescent="0.2">
      <c r="A51" s="71"/>
    </row>
    <row r="52" spans="1:1" x14ac:dyDescent="0.2">
      <c r="A52" s="71"/>
    </row>
    <row r="53" spans="1:1" x14ac:dyDescent="0.2">
      <c r="A53" s="71"/>
    </row>
    <row r="54" spans="1:1" x14ac:dyDescent="0.2">
      <c r="A54" s="71"/>
    </row>
    <row r="55" spans="1:1" x14ac:dyDescent="0.2">
      <c r="A55" s="71"/>
    </row>
    <row r="56" spans="1:1" x14ac:dyDescent="0.2">
      <c r="A56" s="71"/>
    </row>
    <row r="57" spans="1:1" x14ac:dyDescent="0.2">
      <c r="A57" s="71"/>
    </row>
    <row r="58" spans="1:1" x14ac:dyDescent="0.2">
      <c r="A58" s="71"/>
    </row>
    <row r="59" spans="1:1" x14ac:dyDescent="0.2">
      <c r="A59" s="71"/>
    </row>
    <row r="60" spans="1:1" x14ac:dyDescent="0.2">
      <c r="A60" s="69" t="s">
        <v>953</v>
      </c>
    </row>
    <row r="61" spans="1:1" x14ac:dyDescent="0.2">
      <c r="A61" s="71"/>
    </row>
    <row r="62" spans="1:1" x14ac:dyDescent="0.2">
      <c r="A62" s="69" t="s">
        <v>823</v>
      </c>
    </row>
    <row r="63" spans="1:1" x14ac:dyDescent="0.2">
      <c r="A63" s="71"/>
    </row>
    <row r="64" spans="1:1" x14ac:dyDescent="0.2">
      <c r="A64" s="71"/>
    </row>
    <row r="65" spans="1:1" x14ac:dyDescent="0.2">
      <c r="A65" s="71"/>
    </row>
    <row r="66" spans="1:1" x14ac:dyDescent="0.2">
      <c r="A66" s="71"/>
    </row>
    <row r="67" spans="1:1" x14ac:dyDescent="0.2">
      <c r="A67" s="71"/>
    </row>
    <row r="68" spans="1:1" x14ac:dyDescent="0.2">
      <c r="A68" s="71"/>
    </row>
    <row r="69" spans="1:1" x14ac:dyDescent="0.2">
      <c r="A69" s="71"/>
    </row>
    <row r="70" spans="1:1" x14ac:dyDescent="0.2">
      <c r="A70" s="71"/>
    </row>
    <row r="71" spans="1:1" x14ac:dyDescent="0.2">
      <c r="A71" s="71"/>
    </row>
    <row r="72" spans="1:1" x14ac:dyDescent="0.2">
      <c r="A72" s="71"/>
    </row>
    <row r="73" spans="1:1" x14ac:dyDescent="0.2">
      <c r="A73" s="71"/>
    </row>
    <row r="74" spans="1:1" x14ac:dyDescent="0.2">
      <c r="A74" s="71"/>
    </row>
    <row r="75" spans="1:1" x14ac:dyDescent="0.2">
      <c r="A75" s="71"/>
    </row>
    <row r="76" spans="1:1" x14ac:dyDescent="0.2">
      <c r="A76" s="71"/>
    </row>
    <row r="77" spans="1:1" x14ac:dyDescent="0.2">
      <c r="A77" s="71"/>
    </row>
    <row r="78" spans="1:1" x14ac:dyDescent="0.2">
      <c r="A78" s="70"/>
    </row>
    <row r="79" spans="1:1" x14ac:dyDescent="0.2">
      <c r="A79" s="70"/>
    </row>
  </sheetData>
  <mergeCells count="7">
    <mergeCell ref="A42:C42"/>
    <mergeCell ref="A36:B36"/>
    <mergeCell ref="A1:G1"/>
    <mergeCell ref="A32:B32"/>
    <mergeCell ref="A33:B33"/>
    <mergeCell ref="A34:B34"/>
    <mergeCell ref="A35:B35"/>
  </mergeCells>
  <conditionalFormatting sqref="F2:F3">
    <cfRule type="cellIs" dxfId="81" priority="2" stopIfTrue="1" operator="between">
      <formula>0.009</formula>
      <formula>-0.009</formula>
    </cfRule>
  </conditionalFormatting>
  <conditionalFormatting sqref="F5:F65538">
    <cfRule type="cellIs" dxfId="8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136"/>
  <sheetViews>
    <sheetView workbookViewId="0">
      <selection sqref="A1:F1"/>
    </sheetView>
  </sheetViews>
  <sheetFormatPr defaultColWidth="9.28515625" defaultRowHeight="11.25" x14ac:dyDescent="0.2"/>
  <cols>
    <col min="1" max="1" width="38.7109375" style="7" bestFit="1" customWidth="1"/>
    <col min="2" max="2" width="26.7109375" style="7" bestFit="1" customWidth="1"/>
    <col min="3" max="3" width="25.5703125" style="7" bestFit="1" customWidth="1"/>
    <col min="4" max="4" width="15.5703125" style="7" bestFit="1" customWidth="1"/>
    <col min="5" max="5" width="29.28515625" style="10" customWidth="1"/>
    <col min="6" max="6" width="31.28515625" style="11" bestFit="1" customWidth="1"/>
    <col min="7" max="7" width="32.28515625" style="7" customWidth="1"/>
    <col min="8" max="8" width="25" style="7" customWidth="1"/>
    <col min="9" max="16384" width="9.28515625" style="7"/>
  </cols>
  <sheetData>
    <row r="1" spans="1:11" s="1" customFormat="1" ht="15" x14ac:dyDescent="0.2">
      <c r="A1" s="92" t="s">
        <v>1208</v>
      </c>
      <c r="B1" s="93"/>
      <c r="C1" s="93"/>
      <c r="D1" s="93"/>
      <c r="E1" s="93"/>
      <c r="F1" s="93"/>
    </row>
    <row r="2" spans="1:11" s="1" customFormat="1" ht="12" x14ac:dyDescent="0.2">
      <c r="E2" s="5"/>
      <c r="F2" s="9"/>
    </row>
    <row r="3" spans="1:11" s="1" customFormat="1" ht="12" x14ac:dyDescent="0.2">
      <c r="A3" s="8" t="s">
        <v>7</v>
      </c>
      <c r="B3" s="2"/>
      <c r="C3" s="3"/>
      <c r="D3" s="3"/>
      <c r="E3" s="4"/>
      <c r="F3" s="9"/>
    </row>
    <row r="4" spans="1:11" s="1" customFormat="1" ht="60" customHeight="1" x14ac:dyDescent="0.2">
      <c r="A4" s="36" t="s">
        <v>2</v>
      </c>
      <c r="B4" s="36" t="s">
        <v>0</v>
      </c>
      <c r="C4" s="37" t="s">
        <v>4</v>
      </c>
      <c r="D4" s="37" t="s">
        <v>1</v>
      </c>
      <c r="E4" s="60" t="s">
        <v>6</v>
      </c>
      <c r="F4" s="38" t="s">
        <v>221</v>
      </c>
      <c r="G4" s="63" t="s">
        <v>222</v>
      </c>
      <c r="H4" s="64" t="s">
        <v>223</v>
      </c>
      <c r="I4" s="39" t="s">
        <v>5</v>
      </c>
      <c r="J4" s="35"/>
      <c r="K4" s="35"/>
    </row>
    <row r="5" spans="1:11" x14ac:dyDescent="0.2">
      <c r="A5" s="40" t="s">
        <v>84</v>
      </c>
      <c r="B5" s="41"/>
      <c r="C5" s="41"/>
      <c r="D5" s="41"/>
      <c r="E5" s="42"/>
      <c r="F5" s="43"/>
      <c r="G5" s="41"/>
      <c r="H5" s="41"/>
      <c r="I5" s="41"/>
    </row>
    <row r="6" spans="1:11" x14ac:dyDescent="0.2">
      <c r="A6" s="40" t="s">
        <v>51</v>
      </c>
      <c r="B6" s="41"/>
      <c r="C6" s="41"/>
      <c r="D6" s="41"/>
      <c r="E6" s="42"/>
      <c r="F6" s="43"/>
      <c r="G6" s="41"/>
      <c r="H6" s="41"/>
      <c r="I6" s="41"/>
    </row>
    <row r="7" spans="1:11" x14ac:dyDescent="0.2">
      <c r="A7" s="41" t="s">
        <v>89</v>
      </c>
      <c r="B7" s="41" t="s">
        <v>88</v>
      </c>
      <c r="C7" s="41" t="s">
        <v>87</v>
      </c>
      <c r="D7" s="44">
        <v>10500000</v>
      </c>
      <c r="E7" s="42">
        <v>117710.25</v>
      </c>
      <c r="F7" s="43">
        <v>7.60987673061127</v>
      </c>
      <c r="G7" s="42"/>
      <c r="H7" s="42"/>
      <c r="I7" s="45"/>
    </row>
    <row r="8" spans="1:11" x14ac:dyDescent="0.2">
      <c r="A8" s="41" t="s">
        <v>86</v>
      </c>
      <c r="B8" s="41" t="s">
        <v>85</v>
      </c>
      <c r="C8" s="41" t="s">
        <v>87</v>
      </c>
      <c r="D8" s="44">
        <v>7093618</v>
      </c>
      <c r="E8" s="42">
        <v>108642.30648</v>
      </c>
      <c r="F8" s="43">
        <v>7.0236411870851496</v>
      </c>
      <c r="G8" s="42"/>
      <c r="H8" s="42"/>
      <c r="I8" s="45"/>
    </row>
    <row r="9" spans="1:11" x14ac:dyDescent="0.2">
      <c r="A9" s="41" t="s">
        <v>97</v>
      </c>
      <c r="B9" s="41" t="s">
        <v>96</v>
      </c>
      <c r="C9" s="41" t="s">
        <v>98</v>
      </c>
      <c r="D9" s="44">
        <v>6000000</v>
      </c>
      <c r="E9" s="42">
        <v>82365</v>
      </c>
      <c r="F9" s="43">
        <v>5.32483362253328</v>
      </c>
      <c r="G9" s="42"/>
      <c r="H9" s="42"/>
      <c r="I9" s="45"/>
    </row>
    <row r="10" spans="1:11" x14ac:dyDescent="0.2">
      <c r="A10" s="41" t="s">
        <v>91</v>
      </c>
      <c r="B10" s="41" t="s">
        <v>90</v>
      </c>
      <c r="C10" s="41" t="s">
        <v>92</v>
      </c>
      <c r="D10" s="44">
        <v>2131779</v>
      </c>
      <c r="E10" s="42">
        <v>78221.366850000006</v>
      </c>
      <c r="F10" s="43">
        <v>5.0569509403677504</v>
      </c>
      <c r="G10" s="42"/>
      <c r="H10" s="42"/>
      <c r="I10" s="45"/>
    </row>
    <row r="11" spans="1:11" x14ac:dyDescent="0.2">
      <c r="A11" s="41" t="s">
        <v>94</v>
      </c>
      <c r="B11" s="41" t="s">
        <v>93</v>
      </c>
      <c r="C11" s="41" t="s">
        <v>95</v>
      </c>
      <c r="D11" s="44">
        <v>4627000</v>
      </c>
      <c r="E11" s="42">
        <v>65097.262999999999</v>
      </c>
      <c r="F11" s="43">
        <v>4.2084877649158203</v>
      </c>
      <c r="G11" s="42"/>
      <c r="H11" s="42"/>
      <c r="I11" s="45"/>
    </row>
    <row r="12" spans="1:11" x14ac:dyDescent="0.2">
      <c r="A12" s="41" t="s">
        <v>102</v>
      </c>
      <c r="B12" s="41" t="s">
        <v>101</v>
      </c>
      <c r="C12" s="41" t="s">
        <v>87</v>
      </c>
      <c r="D12" s="44">
        <v>5311448</v>
      </c>
      <c r="E12" s="42">
        <v>61726.99293</v>
      </c>
      <c r="F12" s="43">
        <v>3.9906024084445799</v>
      </c>
      <c r="G12" s="42"/>
      <c r="H12" s="42"/>
      <c r="I12" s="45"/>
    </row>
    <row r="13" spans="1:11" x14ac:dyDescent="0.2">
      <c r="A13" s="41" t="s">
        <v>100</v>
      </c>
      <c r="B13" s="41" t="s">
        <v>99</v>
      </c>
      <c r="C13" s="41" t="s">
        <v>87</v>
      </c>
      <c r="D13" s="44">
        <v>7389791</v>
      </c>
      <c r="E13" s="42">
        <v>61361.129569999997</v>
      </c>
      <c r="F13" s="43">
        <v>3.96694962485227</v>
      </c>
      <c r="G13" s="42"/>
      <c r="H13" s="42"/>
      <c r="I13" s="45"/>
    </row>
    <row r="14" spans="1:11" x14ac:dyDescent="0.2">
      <c r="A14" s="41" t="s">
        <v>124</v>
      </c>
      <c r="B14" s="41" t="s">
        <v>123</v>
      </c>
      <c r="C14" s="41" t="s">
        <v>125</v>
      </c>
      <c r="D14" s="44">
        <v>13791570</v>
      </c>
      <c r="E14" s="42">
        <v>49511.736299999997</v>
      </c>
      <c r="F14" s="43">
        <v>3.2008955036756102</v>
      </c>
      <c r="G14" s="42"/>
      <c r="H14" s="42"/>
      <c r="I14" s="45"/>
    </row>
    <row r="15" spans="1:11" x14ac:dyDescent="0.2">
      <c r="A15" s="41" t="s">
        <v>104</v>
      </c>
      <c r="B15" s="41" t="s">
        <v>103</v>
      </c>
      <c r="C15" s="41" t="s">
        <v>105</v>
      </c>
      <c r="D15" s="44">
        <v>1702201</v>
      </c>
      <c r="E15" s="42">
        <v>48696.566209999997</v>
      </c>
      <c r="F15" s="43">
        <v>3.1481953870809898</v>
      </c>
      <c r="G15" s="42"/>
      <c r="H15" s="42"/>
      <c r="I15" s="45"/>
    </row>
    <row r="16" spans="1:11" x14ac:dyDescent="0.2">
      <c r="A16" s="41" t="s">
        <v>107</v>
      </c>
      <c r="B16" s="41" t="s">
        <v>106</v>
      </c>
      <c r="C16" s="41" t="s">
        <v>108</v>
      </c>
      <c r="D16" s="44">
        <v>15973830</v>
      </c>
      <c r="E16" s="42">
        <v>47274.549890000002</v>
      </c>
      <c r="F16" s="43">
        <v>3.0562631305093002</v>
      </c>
      <c r="G16" s="42">
        <v>-4664.88</v>
      </c>
      <c r="H16" s="42">
        <v>-0.30158088835164198</v>
      </c>
      <c r="I16" s="45"/>
    </row>
    <row r="17" spans="1:9" x14ac:dyDescent="0.2">
      <c r="A17" s="41" t="s">
        <v>116</v>
      </c>
      <c r="B17" s="41" t="s">
        <v>115</v>
      </c>
      <c r="C17" s="41" t="s">
        <v>95</v>
      </c>
      <c r="D17" s="44">
        <v>3243000</v>
      </c>
      <c r="E17" s="42">
        <v>42940.563000000002</v>
      </c>
      <c r="F17" s="43">
        <v>2.7760742261022102</v>
      </c>
      <c r="G17" s="42"/>
      <c r="H17" s="42"/>
      <c r="I17" s="45"/>
    </row>
    <row r="18" spans="1:9" x14ac:dyDescent="0.2">
      <c r="A18" s="41" t="s">
        <v>127</v>
      </c>
      <c r="B18" s="41" t="s">
        <v>126</v>
      </c>
      <c r="C18" s="41" t="s">
        <v>128</v>
      </c>
      <c r="D18" s="44">
        <v>3358134</v>
      </c>
      <c r="E18" s="42">
        <v>41845.707770000001</v>
      </c>
      <c r="F18" s="43">
        <v>2.7052926812650799</v>
      </c>
      <c r="G18" s="42"/>
      <c r="H18" s="42"/>
      <c r="I18" s="45"/>
    </row>
    <row r="19" spans="1:9" x14ac:dyDescent="0.2">
      <c r="A19" s="41" t="s">
        <v>146</v>
      </c>
      <c r="B19" s="41" t="s">
        <v>145</v>
      </c>
      <c r="C19" s="41" t="s">
        <v>147</v>
      </c>
      <c r="D19" s="44">
        <v>3600000</v>
      </c>
      <c r="E19" s="42">
        <v>41738.400000000001</v>
      </c>
      <c r="F19" s="43">
        <v>2.6983553168304799</v>
      </c>
      <c r="G19" s="42"/>
      <c r="H19" s="42"/>
      <c r="I19" s="45"/>
    </row>
    <row r="20" spans="1:9" x14ac:dyDescent="0.2">
      <c r="A20" s="41" t="s">
        <v>314</v>
      </c>
      <c r="B20" s="41" t="s">
        <v>313</v>
      </c>
      <c r="C20" s="41" t="s">
        <v>185</v>
      </c>
      <c r="D20" s="44">
        <v>1720000</v>
      </c>
      <c r="E20" s="42">
        <v>39839.5</v>
      </c>
      <c r="F20" s="43">
        <v>2.57559289874236</v>
      </c>
      <c r="G20" s="42"/>
      <c r="H20" s="42"/>
      <c r="I20" s="45"/>
    </row>
    <row r="21" spans="1:9" x14ac:dyDescent="0.2">
      <c r="A21" s="41" t="s">
        <v>113</v>
      </c>
      <c r="B21" s="41" t="s">
        <v>112</v>
      </c>
      <c r="C21" s="41" t="s">
        <v>114</v>
      </c>
      <c r="D21" s="44">
        <v>17000000</v>
      </c>
      <c r="E21" s="42">
        <v>30455.5</v>
      </c>
      <c r="F21" s="43">
        <v>1.9689245479398101</v>
      </c>
      <c r="G21" s="42"/>
      <c r="H21" s="42"/>
      <c r="I21" s="45"/>
    </row>
    <row r="22" spans="1:9" x14ac:dyDescent="0.2">
      <c r="A22" s="41" t="s">
        <v>309</v>
      </c>
      <c r="B22" s="41" t="s">
        <v>308</v>
      </c>
      <c r="C22" s="41" t="s">
        <v>111</v>
      </c>
      <c r="D22" s="44">
        <v>4500000</v>
      </c>
      <c r="E22" s="42">
        <v>27830.25</v>
      </c>
      <c r="F22" s="43">
        <v>1.7992041634614999</v>
      </c>
      <c r="G22" s="42"/>
      <c r="H22" s="42"/>
      <c r="I22" s="45"/>
    </row>
    <row r="23" spans="1:9" x14ac:dyDescent="0.2">
      <c r="A23" s="41" t="s">
        <v>110</v>
      </c>
      <c r="B23" s="41" t="s">
        <v>109</v>
      </c>
      <c r="C23" s="41" t="s">
        <v>111</v>
      </c>
      <c r="D23" s="44">
        <v>3000000</v>
      </c>
      <c r="E23" s="42">
        <v>27690</v>
      </c>
      <c r="F23" s="43">
        <v>1.7901371093054901</v>
      </c>
      <c r="G23" s="42"/>
      <c r="H23" s="42"/>
      <c r="I23" s="45"/>
    </row>
    <row r="24" spans="1:9" x14ac:dyDescent="0.2">
      <c r="A24" s="41" t="s">
        <v>472</v>
      </c>
      <c r="B24" s="41" t="s">
        <v>471</v>
      </c>
      <c r="C24" s="41" t="s">
        <v>139</v>
      </c>
      <c r="D24" s="44">
        <v>6800000</v>
      </c>
      <c r="E24" s="42">
        <v>26414.6</v>
      </c>
      <c r="F24" s="43">
        <v>1.7076834845597899</v>
      </c>
      <c r="G24" s="42"/>
      <c r="H24" s="42"/>
      <c r="I24" s="45"/>
    </row>
    <row r="25" spans="1:9" x14ac:dyDescent="0.2">
      <c r="A25" s="41" t="s">
        <v>141</v>
      </c>
      <c r="B25" s="41" t="s">
        <v>140</v>
      </c>
      <c r="C25" s="41" t="s">
        <v>142</v>
      </c>
      <c r="D25" s="44">
        <v>439337</v>
      </c>
      <c r="E25" s="42">
        <v>25653.766100000001</v>
      </c>
      <c r="F25" s="43">
        <v>1.6584961606736399</v>
      </c>
      <c r="G25" s="42"/>
      <c r="H25" s="42"/>
      <c r="I25" s="45"/>
    </row>
    <row r="26" spans="1:9" x14ac:dyDescent="0.2">
      <c r="A26" s="41" t="s">
        <v>121</v>
      </c>
      <c r="B26" s="41" t="s">
        <v>120</v>
      </c>
      <c r="C26" s="41" t="s">
        <v>122</v>
      </c>
      <c r="D26" s="44">
        <v>12262245</v>
      </c>
      <c r="E26" s="42">
        <v>25051.766540000001</v>
      </c>
      <c r="F26" s="43">
        <v>1.6195773541679901</v>
      </c>
      <c r="G26" s="42"/>
      <c r="H26" s="42"/>
      <c r="I26" s="45"/>
    </row>
    <row r="27" spans="1:9" x14ac:dyDescent="0.2">
      <c r="A27" s="41" t="s">
        <v>144</v>
      </c>
      <c r="B27" s="41" t="s">
        <v>143</v>
      </c>
      <c r="C27" s="41" t="s">
        <v>108</v>
      </c>
      <c r="D27" s="44">
        <v>495294</v>
      </c>
      <c r="E27" s="42">
        <v>24635.180619999999</v>
      </c>
      <c r="F27" s="43">
        <v>1.5926453962551601</v>
      </c>
      <c r="G27" s="42">
        <v>-7535.4750000000004</v>
      </c>
      <c r="H27" s="42">
        <v>-0.48716263754943201</v>
      </c>
      <c r="I27" s="45"/>
    </row>
    <row r="28" spans="1:9" x14ac:dyDescent="0.2">
      <c r="A28" s="41" t="s">
        <v>135</v>
      </c>
      <c r="B28" s="41" t="s">
        <v>134</v>
      </c>
      <c r="C28" s="41" t="s">
        <v>136</v>
      </c>
      <c r="D28" s="44">
        <v>4100000</v>
      </c>
      <c r="E28" s="42">
        <v>24417.55</v>
      </c>
      <c r="F28" s="43">
        <v>1.5785757447931501</v>
      </c>
      <c r="G28" s="42"/>
      <c r="H28" s="42"/>
      <c r="I28" s="45"/>
    </row>
    <row r="29" spans="1:9" x14ac:dyDescent="0.2">
      <c r="A29" s="41" t="s">
        <v>250</v>
      </c>
      <c r="B29" s="41" t="s">
        <v>249</v>
      </c>
      <c r="C29" s="41" t="s">
        <v>87</v>
      </c>
      <c r="D29" s="44">
        <v>1377241</v>
      </c>
      <c r="E29" s="42">
        <v>23143.157759999998</v>
      </c>
      <c r="F29" s="43">
        <v>1.49618727095295</v>
      </c>
      <c r="G29" s="42"/>
      <c r="H29" s="42"/>
      <c r="I29" s="45"/>
    </row>
    <row r="30" spans="1:9" x14ac:dyDescent="0.2">
      <c r="A30" s="41" t="s">
        <v>622</v>
      </c>
      <c r="B30" s="41" t="s">
        <v>621</v>
      </c>
      <c r="C30" s="41" t="s">
        <v>510</v>
      </c>
      <c r="D30" s="44">
        <v>63253</v>
      </c>
      <c r="E30" s="42">
        <v>22742.426390000001</v>
      </c>
      <c r="F30" s="43">
        <v>1.4702802974498901</v>
      </c>
      <c r="G30" s="42"/>
      <c r="H30" s="42"/>
      <c r="I30" s="45"/>
    </row>
    <row r="31" spans="1:9" x14ac:dyDescent="0.2">
      <c r="A31" s="41" t="s">
        <v>182</v>
      </c>
      <c r="B31" s="41" t="s">
        <v>181</v>
      </c>
      <c r="C31" s="41" t="s">
        <v>139</v>
      </c>
      <c r="D31" s="44">
        <v>1568452</v>
      </c>
      <c r="E31" s="42">
        <v>21326.241839999999</v>
      </c>
      <c r="F31" s="43">
        <v>1.3787250603036201</v>
      </c>
      <c r="G31" s="42"/>
      <c r="H31" s="42"/>
      <c r="I31" s="45"/>
    </row>
    <row r="32" spans="1:9" x14ac:dyDescent="0.2">
      <c r="A32" s="41" t="s">
        <v>159</v>
      </c>
      <c r="B32" s="41" t="s">
        <v>158</v>
      </c>
      <c r="C32" s="41" t="s">
        <v>95</v>
      </c>
      <c r="D32" s="44">
        <v>1620000</v>
      </c>
      <c r="E32" s="42">
        <v>19900.89</v>
      </c>
      <c r="F32" s="43">
        <v>1.2865771649406501</v>
      </c>
      <c r="G32" s="42"/>
      <c r="H32" s="42"/>
      <c r="I32" s="45"/>
    </row>
    <row r="33" spans="1:9" x14ac:dyDescent="0.2">
      <c r="A33" s="41" t="s">
        <v>258</v>
      </c>
      <c r="B33" s="41" t="s">
        <v>257</v>
      </c>
      <c r="C33" s="41" t="s">
        <v>105</v>
      </c>
      <c r="D33" s="44">
        <v>12000000</v>
      </c>
      <c r="E33" s="42">
        <v>19488</v>
      </c>
      <c r="F33" s="43">
        <v>1.2598841454006999</v>
      </c>
      <c r="G33" s="42"/>
      <c r="H33" s="42"/>
      <c r="I33" s="45"/>
    </row>
    <row r="34" spans="1:9" x14ac:dyDescent="0.2">
      <c r="A34" s="41" t="s">
        <v>133</v>
      </c>
      <c r="B34" s="41" t="s">
        <v>132</v>
      </c>
      <c r="C34" s="41" t="s">
        <v>87</v>
      </c>
      <c r="D34" s="44">
        <v>1326586</v>
      </c>
      <c r="E34" s="42">
        <v>19392.69744</v>
      </c>
      <c r="F34" s="43">
        <v>1.25372290851851</v>
      </c>
      <c r="G34" s="42"/>
      <c r="H34" s="42"/>
      <c r="I34" s="45"/>
    </row>
    <row r="35" spans="1:9" x14ac:dyDescent="0.2">
      <c r="A35" s="41" t="s">
        <v>202</v>
      </c>
      <c r="B35" s="41" t="s">
        <v>201</v>
      </c>
      <c r="C35" s="41" t="s">
        <v>203</v>
      </c>
      <c r="D35" s="44">
        <v>4612112</v>
      </c>
      <c r="E35" s="42">
        <v>18471.508559999998</v>
      </c>
      <c r="F35" s="43">
        <v>1.1941687590505601</v>
      </c>
      <c r="G35" s="42"/>
      <c r="H35" s="42"/>
      <c r="I35" s="45"/>
    </row>
    <row r="36" spans="1:9" x14ac:dyDescent="0.2">
      <c r="A36" s="41" t="s">
        <v>167</v>
      </c>
      <c r="B36" s="41" t="s">
        <v>166</v>
      </c>
      <c r="C36" s="41" t="s">
        <v>168</v>
      </c>
      <c r="D36" s="44">
        <v>1144894</v>
      </c>
      <c r="E36" s="42">
        <v>18290.254099999998</v>
      </c>
      <c r="F36" s="43">
        <v>1.18245079823174</v>
      </c>
      <c r="G36" s="42"/>
      <c r="H36" s="42"/>
      <c r="I36" s="45"/>
    </row>
    <row r="37" spans="1:9" x14ac:dyDescent="0.2">
      <c r="A37" s="41" t="s">
        <v>266</v>
      </c>
      <c r="B37" s="41" t="s">
        <v>265</v>
      </c>
      <c r="C37" s="41" t="s">
        <v>185</v>
      </c>
      <c r="D37" s="44">
        <v>700000</v>
      </c>
      <c r="E37" s="42">
        <v>17824.8</v>
      </c>
      <c r="F37" s="43">
        <v>1.1523595502328801</v>
      </c>
      <c r="G37" s="42"/>
      <c r="H37" s="42"/>
      <c r="I37" s="45"/>
    </row>
    <row r="38" spans="1:9" x14ac:dyDescent="0.2">
      <c r="A38" s="41" t="s">
        <v>130</v>
      </c>
      <c r="B38" s="41" t="s">
        <v>129</v>
      </c>
      <c r="C38" s="41" t="s">
        <v>131</v>
      </c>
      <c r="D38" s="44">
        <v>1323457</v>
      </c>
      <c r="E38" s="42">
        <v>17130.827410000002</v>
      </c>
      <c r="F38" s="43">
        <v>1.1074947583874499</v>
      </c>
      <c r="G38" s="42"/>
      <c r="H38" s="42"/>
      <c r="I38" s="45"/>
    </row>
    <row r="39" spans="1:9" x14ac:dyDescent="0.2">
      <c r="A39" s="41" t="s">
        <v>321</v>
      </c>
      <c r="B39" s="41" t="s">
        <v>320</v>
      </c>
      <c r="C39" s="41" t="s">
        <v>162</v>
      </c>
      <c r="D39" s="44">
        <v>3083241</v>
      </c>
      <c r="E39" s="42">
        <v>16817.53803</v>
      </c>
      <c r="F39" s="43">
        <v>1.0872408419884201</v>
      </c>
      <c r="G39" s="42"/>
      <c r="H39" s="42"/>
      <c r="I39" s="45"/>
    </row>
    <row r="40" spans="1:9" x14ac:dyDescent="0.2">
      <c r="A40" s="41" t="s">
        <v>683</v>
      </c>
      <c r="B40" s="41" t="s">
        <v>682</v>
      </c>
      <c r="C40" s="41" t="s">
        <v>119</v>
      </c>
      <c r="D40" s="44">
        <v>1000000</v>
      </c>
      <c r="E40" s="42">
        <v>15825.5</v>
      </c>
      <c r="F40" s="43">
        <v>1.02310634970437</v>
      </c>
      <c r="G40" s="42"/>
      <c r="H40" s="42"/>
      <c r="I40" s="45"/>
    </row>
    <row r="41" spans="1:9" x14ac:dyDescent="0.2">
      <c r="A41" s="41" t="s">
        <v>118</v>
      </c>
      <c r="B41" s="41" t="s">
        <v>117</v>
      </c>
      <c r="C41" s="41" t="s">
        <v>119</v>
      </c>
      <c r="D41" s="44">
        <v>1071222</v>
      </c>
      <c r="E41" s="42">
        <v>15637.698759999999</v>
      </c>
      <c r="F41" s="43">
        <v>1.01096514461598</v>
      </c>
      <c r="G41" s="42"/>
      <c r="H41" s="42"/>
      <c r="I41" s="45"/>
    </row>
    <row r="42" spans="1:9" x14ac:dyDescent="0.2">
      <c r="A42" s="41" t="s">
        <v>571</v>
      </c>
      <c r="B42" s="41" t="s">
        <v>570</v>
      </c>
      <c r="C42" s="41" t="s">
        <v>155</v>
      </c>
      <c r="D42" s="44">
        <v>10084354</v>
      </c>
      <c r="E42" s="42">
        <v>15529.90516</v>
      </c>
      <c r="F42" s="43">
        <v>1.00399637164719</v>
      </c>
      <c r="G42" s="42"/>
      <c r="H42" s="42"/>
      <c r="I42" s="45"/>
    </row>
    <row r="43" spans="1:9" x14ac:dyDescent="0.2">
      <c r="A43" s="41" t="s">
        <v>615</v>
      </c>
      <c r="B43" s="41" t="s">
        <v>614</v>
      </c>
      <c r="C43" s="41" t="s">
        <v>147</v>
      </c>
      <c r="D43" s="44">
        <v>809007</v>
      </c>
      <c r="E43" s="42">
        <v>15050.766229999999</v>
      </c>
      <c r="F43" s="43">
        <v>0.97302040996044903</v>
      </c>
      <c r="G43" s="42"/>
      <c r="H43" s="42"/>
      <c r="I43" s="45"/>
    </row>
    <row r="44" spans="1:9" x14ac:dyDescent="0.2">
      <c r="A44" s="41" t="s">
        <v>611</v>
      </c>
      <c r="B44" s="41" t="s">
        <v>610</v>
      </c>
      <c r="C44" s="41" t="s">
        <v>128</v>
      </c>
      <c r="D44" s="44">
        <v>250418</v>
      </c>
      <c r="E44" s="42">
        <v>14994.27859</v>
      </c>
      <c r="F44" s="43">
        <v>0.96936852767149695</v>
      </c>
      <c r="G44" s="42"/>
      <c r="H44" s="42"/>
      <c r="I44" s="45"/>
    </row>
    <row r="45" spans="1:9" x14ac:dyDescent="0.2">
      <c r="A45" s="41" t="s">
        <v>154</v>
      </c>
      <c r="B45" s="41" t="s">
        <v>153</v>
      </c>
      <c r="C45" s="41" t="s">
        <v>155</v>
      </c>
      <c r="D45" s="44">
        <v>3000000</v>
      </c>
      <c r="E45" s="42">
        <v>14820</v>
      </c>
      <c r="F45" s="43">
        <v>0.958101551459275</v>
      </c>
      <c r="G45" s="42"/>
      <c r="H45" s="42"/>
      <c r="I45" s="45"/>
    </row>
    <row r="46" spans="1:9" x14ac:dyDescent="0.2">
      <c r="A46" s="41" t="s">
        <v>190</v>
      </c>
      <c r="B46" s="41" t="s">
        <v>189</v>
      </c>
      <c r="C46" s="41" t="s">
        <v>191</v>
      </c>
      <c r="D46" s="44">
        <v>404623</v>
      </c>
      <c r="E46" s="42">
        <v>14472.75778</v>
      </c>
      <c r="F46" s="43">
        <v>0.93565261018301504</v>
      </c>
      <c r="G46" s="42"/>
      <c r="H46" s="42"/>
      <c r="I46" s="45"/>
    </row>
    <row r="47" spans="1:9" x14ac:dyDescent="0.2">
      <c r="A47" s="41" t="s">
        <v>271</v>
      </c>
      <c r="B47" s="41" t="s">
        <v>270</v>
      </c>
      <c r="C47" s="41" t="s">
        <v>185</v>
      </c>
      <c r="D47" s="44">
        <v>1500000</v>
      </c>
      <c r="E47" s="42">
        <v>11764.5</v>
      </c>
      <c r="F47" s="43">
        <v>0.76056583685172996</v>
      </c>
      <c r="G47" s="42"/>
      <c r="H47" s="42"/>
      <c r="I47" s="45"/>
    </row>
    <row r="48" spans="1:9" x14ac:dyDescent="0.2">
      <c r="A48" s="41" t="s">
        <v>170</v>
      </c>
      <c r="B48" s="41" t="s">
        <v>169</v>
      </c>
      <c r="C48" s="41" t="s">
        <v>171</v>
      </c>
      <c r="D48" s="44">
        <v>1450000</v>
      </c>
      <c r="E48" s="42">
        <v>10035.450000000001</v>
      </c>
      <c r="F48" s="43">
        <v>0.64878409005343995</v>
      </c>
      <c r="G48" s="42"/>
      <c r="H48" s="42"/>
      <c r="I48" s="45"/>
    </row>
    <row r="49" spans="1:9" x14ac:dyDescent="0.2">
      <c r="A49" s="41" t="s">
        <v>685</v>
      </c>
      <c r="B49" s="41" t="s">
        <v>684</v>
      </c>
      <c r="C49" s="41" t="s">
        <v>139</v>
      </c>
      <c r="D49" s="44">
        <v>3565539</v>
      </c>
      <c r="E49" s="42">
        <v>9612.6931440000008</v>
      </c>
      <c r="F49" s="43">
        <v>0.62145318589529897</v>
      </c>
      <c r="G49" s="42"/>
      <c r="H49" s="42"/>
      <c r="I49" s="45"/>
    </row>
    <row r="50" spans="1:9" x14ac:dyDescent="0.2">
      <c r="A50" s="41" t="s">
        <v>195</v>
      </c>
      <c r="B50" s="41" t="s">
        <v>194</v>
      </c>
      <c r="C50" s="41" t="s">
        <v>196</v>
      </c>
      <c r="D50" s="44">
        <v>300000</v>
      </c>
      <c r="E50" s="42">
        <v>8744.7000000000007</v>
      </c>
      <c r="F50" s="43">
        <v>0.56533809966571602</v>
      </c>
      <c r="G50" s="42"/>
      <c r="H50" s="42"/>
      <c r="I50" s="45"/>
    </row>
    <row r="51" spans="1:9" x14ac:dyDescent="0.2">
      <c r="A51" s="41" t="s">
        <v>187</v>
      </c>
      <c r="B51" s="41" t="s">
        <v>186</v>
      </c>
      <c r="C51" s="41" t="s">
        <v>188</v>
      </c>
      <c r="D51" s="44">
        <v>750000</v>
      </c>
      <c r="E51" s="42">
        <v>8061.375</v>
      </c>
      <c r="F51" s="43">
        <v>0.52116166628846206</v>
      </c>
      <c r="G51" s="42"/>
      <c r="H51" s="42"/>
      <c r="I51" s="45"/>
    </row>
    <row r="52" spans="1:9" x14ac:dyDescent="0.2">
      <c r="A52" s="41" t="s">
        <v>344</v>
      </c>
      <c r="B52" s="41" t="s">
        <v>343</v>
      </c>
      <c r="C52" s="41" t="s">
        <v>125</v>
      </c>
      <c r="D52" s="44">
        <v>4065802</v>
      </c>
      <c r="E52" s="42">
        <v>5978.7618409999995</v>
      </c>
      <c r="F52" s="43">
        <v>0.38652233439052702</v>
      </c>
      <c r="G52" s="42"/>
      <c r="H52" s="42"/>
      <c r="I52" s="45"/>
    </row>
    <row r="53" spans="1:9" x14ac:dyDescent="0.2">
      <c r="A53" s="41" t="s">
        <v>422</v>
      </c>
      <c r="B53" s="41" t="s">
        <v>421</v>
      </c>
      <c r="C53" s="41" t="s">
        <v>95</v>
      </c>
      <c r="D53" s="44">
        <v>609684</v>
      </c>
      <c r="E53" s="42">
        <v>5598.7281720000001</v>
      </c>
      <c r="F53" s="43">
        <v>0.36195345126801298</v>
      </c>
      <c r="G53" s="42"/>
      <c r="H53" s="42"/>
      <c r="I53" s="45"/>
    </row>
    <row r="54" spans="1:9" x14ac:dyDescent="0.2">
      <c r="A54" s="41" t="s">
        <v>311</v>
      </c>
      <c r="B54" s="41" t="s">
        <v>310</v>
      </c>
      <c r="C54" s="41" t="s">
        <v>312</v>
      </c>
      <c r="D54" s="44">
        <v>462939</v>
      </c>
      <c r="E54" s="42">
        <v>2895.6834450000001</v>
      </c>
      <c r="F54" s="43">
        <v>0.187203697786062</v>
      </c>
      <c r="G54" s="42"/>
      <c r="H54" s="42"/>
      <c r="I54" s="45"/>
    </row>
    <row r="55" spans="1:9" x14ac:dyDescent="0.2">
      <c r="A55" s="41" t="s">
        <v>583</v>
      </c>
      <c r="B55" s="41" t="s">
        <v>582</v>
      </c>
      <c r="C55" s="41" t="s">
        <v>188</v>
      </c>
      <c r="D55" s="44">
        <v>1209268</v>
      </c>
      <c r="E55" s="42">
        <v>2065.429744</v>
      </c>
      <c r="F55" s="43">
        <v>0.13352843739247899</v>
      </c>
      <c r="G55" s="42"/>
      <c r="H55" s="42"/>
      <c r="I55" s="45"/>
    </row>
    <row r="56" spans="1:9" x14ac:dyDescent="0.2">
      <c r="A56" s="41" t="s">
        <v>200</v>
      </c>
      <c r="B56" s="41" t="s">
        <v>199</v>
      </c>
      <c r="C56" s="41" t="s">
        <v>139</v>
      </c>
      <c r="D56" s="44">
        <v>45269</v>
      </c>
      <c r="E56" s="42">
        <v>1629.163407</v>
      </c>
      <c r="F56" s="43">
        <v>0.105324155723845</v>
      </c>
      <c r="G56" s="42"/>
      <c r="H56" s="42"/>
      <c r="I56" s="45"/>
    </row>
    <row r="57" spans="1:9" x14ac:dyDescent="0.2">
      <c r="A57" s="41" t="s">
        <v>345</v>
      </c>
      <c r="B57" s="41" t="s">
        <v>313</v>
      </c>
      <c r="C57" s="41" t="s">
        <v>185</v>
      </c>
      <c r="D57" s="44">
        <v>57653</v>
      </c>
      <c r="E57" s="42">
        <v>588.60830350000003</v>
      </c>
      <c r="F57" s="43">
        <v>3.80530721177572E-2</v>
      </c>
      <c r="G57" s="42"/>
      <c r="H57" s="42"/>
      <c r="I57" s="45"/>
    </row>
    <row r="58" spans="1:9" x14ac:dyDescent="0.2">
      <c r="A58" s="40" t="s">
        <v>24</v>
      </c>
      <c r="B58" s="40"/>
      <c r="C58" s="40"/>
      <c r="D58" s="40"/>
      <c r="E58" s="46">
        <f>SUM(E7:E57)</f>
        <v>1486954.2863665002</v>
      </c>
      <c r="F58" s="47">
        <f>SUM(F7:F57)</f>
        <v>96.130445932305136</v>
      </c>
      <c r="G58" s="46">
        <f>SUM(G7:G57)</f>
        <v>-12200.355</v>
      </c>
      <c r="H58" s="46">
        <f>SUM(H7:H57)</f>
        <v>-0.78874352590107399</v>
      </c>
      <c r="I58" s="40"/>
    </row>
    <row r="59" spans="1:9" x14ac:dyDescent="0.2">
      <c r="A59" s="41"/>
      <c r="B59" s="41"/>
      <c r="C59" s="41"/>
      <c r="D59" s="41"/>
      <c r="E59" s="42"/>
      <c r="F59" s="43"/>
      <c r="G59" s="41"/>
      <c r="H59" s="41"/>
      <c r="I59" s="41"/>
    </row>
    <row r="60" spans="1:9" x14ac:dyDescent="0.2">
      <c r="A60" s="40" t="s">
        <v>283</v>
      </c>
      <c r="B60" s="41"/>
      <c r="C60" s="41"/>
      <c r="D60" s="41"/>
      <c r="E60" s="42"/>
      <c r="F60" s="43"/>
      <c r="G60" s="41"/>
      <c r="H60" s="41"/>
      <c r="I60" s="41"/>
    </row>
    <row r="61" spans="1:9" x14ac:dyDescent="0.2">
      <c r="A61" s="41"/>
      <c r="B61" s="41" t="s">
        <v>284</v>
      </c>
      <c r="C61" s="41" t="s">
        <v>171</v>
      </c>
      <c r="D61" s="44">
        <v>73500</v>
      </c>
      <c r="E61" s="42">
        <v>7.3499999999999998E-3</v>
      </c>
      <c r="F61" s="43">
        <v>4.7517182208000499E-7</v>
      </c>
      <c r="G61" s="42"/>
      <c r="H61" s="42"/>
      <c r="I61" s="45"/>
    </row>
    <row r="62" spans="1:9" x14ac:dyDescent="0.2">
      <c r="A62" s="41"/>
      <c r="B62" s="41" t="s">
        <v>686</v>
      </c>
      <c r="C62" s="41" t="s">
        <v>196</v>
      </c>
      <c r="D62" s="44">
        <v>45000</v>
      </c>
      <c r="E62" s="42">
        <v>4.4999999999999997E-3</v>
      </c>
      <c r="F62" s="43">
        <v>2.9092152372245201E-7</v>
      </c>
      <c r="G62" s="42"/>
      <c r="H62" s="42"/>
      <c r="I62" s="45"/>
    </row>
    <row r="63" spans="1:9" x14ac:dyDescent="0.2">
      <c r="A63" s="40" t="s">
        <v>24</v>
      </c>
      <c r="B63" s="40"/>
      <c r="C63" s="40"/>
      <c r="D63" s="40"/>
      <c r="E63" s="46">
        <f>SUM(E60:E62)</f>
        <v>1.1849999999999999E-2</v>
      </c>
      <c r="F63" s="47">
        <f>SUM(F60:F62)</f>
        <v>7.6609334580245705E-7</v>
      </c>
      <c r="G63" s="40">
        <f>SUM(G60:G62)</f>
        <v>0</v>
      </c>
      <c r="H63" s="40">
        <f>SUM(H60:H62)</f>
        <v>0</v>
      </c>
      <c r="I63" s="40"/>
    </row>
    <row r="64" spans="1:9" x14ac:dyDescent="0.2">
      <c r="A64" s="41"/>
      <c r="B64" s="41"/>
      <c r="C64" s="41"/>
      <c r="D64" s="41"/>
      <c r="E64" s="42"/>
      <c r="F64" s="43"/>
      <c r="G64" s="41"/>
      <c r="H64" s="41"/>
      <c r="I64" s="41"/>
    </row>
    <row r="65" spans="1:9" x14ac:dyDescent="0.2">
      <c r="A65" s="40" t="s">
        <v>23</v>
      </c>
      <c r="B65" s="41"/>
      <c r="C65" s="41"/>
      <c r="D65" s="41"/>
      <c r="E65" s="42"/>
      <c r="F65" s="43"/>
      <c r="G65" s="41"/>
      <c r="H65" s="41"/>
      <c r="I65" s="41"/>
    </row>
    <row r="66" spans="1:9" x14ac:dyDescent="0.2">
      <c r="A66" s="40" t="s">
        <v>25</v>
      </c>
      <c r="B66" s="41"/>
      <c r="C66" s="41"/>
      <c r="D66" s="41"/>
      <c r="E66" s="42"/>
      <c r="F66" s="43"/>
      <c r="G66" s="41"/>
      <c r="H66" s="41"/>
      <c r="I66" s="41"/>
    </row>
    <row r="67" spans="1:9" x14ac:dyDescent="0.2">
      <c r="A67" s="41" t="s">
        <v>585</v>
      </c>
      <c r="B67" s="41" t="s">
        <v>584</v>
      </c>
      <c r="C67" s="41" t="s">
        <v>47</v>
      </c>
      <c r="D67" s="44">
        <v>2500000</v>
      </c>
      <c r="E67" s="42">
        <v>2477.73</v>
      </c>
      <c r="F67" s="43">
        <v>0.16018333043840699</v>
      </c>
      <c r="G67" s="45"/>
      <c r="H67" s="45"/>
      <c r="I67" s="41">
        <v>6.84</v>
      </c>
    </row>
    <row r="68" spans="1:9" x14ac:dyDescent="0.2">
      <c r="A68" s="40" t="s">
        <v>24</v>
      </c>
      <c r="B68" s="40"/>
      <c r="C68" s="40"/>
      <c r="D68" s="40"/>
      <c r="E68" s="46">
        <f>SUM(E66:E67)</f>
        <v>2477.73</v>
      </c>
      <c r="F68" s="47">
        <f>SUM(F66:F67)</f>
        <v>0.16018333043840699</v>
      </c>
      <c r="G68" s="40"/>
      <c r="H68" s="40"/>
      <c r="I68" s="40"/>
    </row>
    <row r="69" spans="1:9" x14ac:dyDescent="0.2">
      <c r="A69" s="41"/>
      <c r="B69" s="41"/>
      <c r="C69" s="41"/>
      <c r="D69" s="41"/>
      <c r="E69" s="42"/>
      <c r="F69" s="43"/>
      <c r="G69" s="41"/>
      <c r="H69" s="41"/>
      <c r="I69" s="41"/>
    </row>
    <row r="70" spans="1:9" x14ac:dyDescent="0.2">
      <c r="A70" s="40" t="s">
        <v>27</v>
      </c>
      <c r="B70" s="40"/>
      <c r="C70" s="40"/>
      <c r="D70" s="40"/>
      <c r="E70" s="46">
        <f>E58+E63+E68</f>
        <v>1489432.0282165001</v>
      </c>
      <c r="F70" s="47">
        <f>F58+F63+F68</f>
        <v>96.290630028836887</v>
      </c>
      <c r="G70" s="40"/>
      <c r="H70" s="40"/>
      <c r="I70" s="40"/>
    </row>
    <row r="71" spans="1:9" x14ac:dyDescent="0.2">
      <c r="A71" s="40"/>
      <c r="B71" s="40"/>
      <c r="C71" s="40"/>
      <c r="D71" s="40"/>
      <c r="E71" s="46"/>
      <c r="F71" s="47"/>
      <c r="G71" s="40"/>
      <c r="H71" s="40"/>
      <c r="I71" s="40"/>
    </row>
    <row r="72" spans="1:9" x14ac:dyDescent="0.2">
      <c r="A72" s="40" t="s">
        <v>276</v>
      </c>
      <c r="B72" s="40"/>
      <c r="C72" s="40"/>
      <c r="D72" s="40"/>
      <c r="E72" s="66">
        <v>8506.6948049999992</v>
      </c>
      <c r="F72" s="66">
        <f>E72/E76*100</f>
        <v>0.54995124766943659</v>
      </c>
      <c r="G72" s="40"/>
      <c r="H72" s="40"/>
      <c r="I72" s="40"/>
    </row>
    <row r="73" spans="1:9" x14ac:dyDescent="0.2">
      <c r="A73" s="40"/>
      <c r="B73" s="40"/>
      <c r="C73" s="40"/>
      <c r="D73" s="40"/>
      <c r="E73" s="46"/>
      <c r="F73" s="47"/>
      <c r="G73" s="40"/>
      <c r="H73" s="40"/>
      <c r="I73" s="40"/>
    </row>
    <row r="74" spans="1:9" x14ac:dyDescent="0.2">
      <c r="A74" s="40" t="s">
        <v>29</v>
      </c>
      <c r="B74" s="40"/>
      <c r="C74" s="40"/>
      <c r="D74" s="40"/>
      <c r="E74" s="46">
        <f>E76-(E58+E63+E68+E72)</f>
        <v>48870.169775699964</v>
      </c>
      <c r="F74" s="47">
        <f>F76-(F58+F63+F68+F72)</f>
        <v>3.1594187234936726</v>
      </c>
      <c r="G74" s="40"/>
      <c r="H74" s="40"/>
      <c r="I74" s="40"/>
    </row>
    <row r="75" spans="1:9" x14ac:dyDescent="0.2">
      <c r="A75" s="41"/>
      <c r="B75" s="41"/>
      <c r="C75" s="41"/>
      <c r="D75" s="41"/>
      <c r="E75" s="42"/>
      <c r="F75" s="43"/>
      <c r="G75" s="41"/>
      <c r="H75" s="41"/>
      <c r="I75" s="41"/>
    </row>
    <row r="76" spans="1:9" x14ac:dyDescent="0.2">
      <c r="A76" s="48" t="s">
        <v>28</v>
      </c>
      <c r="B76" s="48"/>
      <c r="C76" s="48"/>
      <c r="D76" s="48"/>
      <c r="E76" s="49">
        <v>1546808.8927972</v>
      </c>
      <c r="F76" s="50">
        <v>100</v>
      </c>
      <c r="G76" s="48"/>
      <c r="H76" s="48"/>
      <c r="I76" s="48"/>
    </row>
    <row r="78" spans="1:9" x14ac:dyDescent="0.2">
      <c r="A78" s="14" t="s">
        <v>31</v>
      </c>
    </row>
    <row r="79" spans="1:9" x14ac:dyDescent="0.2">
      <c r="A79" s="14" t="s">
        <v>295</v>
      </c>
    </row>
    <row r="81" spans="1:4" x14ac:dyDescent="0.2">
      <c r="A81" s="14" t="s">
        <v>32</v>
      </c>
    </row>
    <row r="82" spans="1:4" x14ac:dyDescent="0.2">
      <c r="A82" s="14" t="s">
        <v>33</v>
      </c>
    </row>
    <row r="83" spans="1:4" x14ac:dyDescent="0.2">
      <c r="A83" s="14" t="s">
        <v>34</v>
      </c>
      <c r="B83" s="14"/>
      <c r="C83" s="30" t="s">
        <v>36</v>
      </c>
      <c r="D83" s="14" t="s">
        <v>35</v>
      </c>
    </row>
    <row r="84" spans="1:4" x14ac:dyDescent="0.2">
      <c r="A84" s="7" t="s">
        <v>58</v>
      </c>
      <c r="C84" s="31">
        <v>1229.5948000000001</v>
      </c>
      <c r="D84" s="31">
        <v>1461.1573000000001</v>
      </c>
    </row>
    <row r="85" spans="1:4" x14ac:dyDescent="0.2">
      <c r="A85" s="7" t="s">
        <v>82</v>
      </c>
      <c r="C85" s="31">
        <v>56.715600000000002</v>
      </c>
      <c r="D85" s="31">
        <v>64.243799999999993</v>
      </c>
    </row>
    <row r="86" spans="1:4" x14ac:dyDescent="0.2">
      <c r="A86" s="7" t="s">
        <v>59</v>
      </c>
      <c r="C86" s="31">
        <v>1351.808</v>
      </c>
      <c r="D86" s="31">
        <v>1612.3062</v>
      </c>
    </row>
    <row r="87" spans="1:4" x14ac:dyDescent="0.2">
      <c r="A87" s="7" t="s">
        <v>83</v>
      </c>
      <c r="C87" s="31">
        <v>63.993200000000002</v>
      </c>
      <c r="D87" s="31">
        <v>72.110500000000002</v>
      </c>
    </row>
    <row r="89" spans="1:4" x14ac:dyDescent="0.2">
      <c r="A89" s="14" t="s">
        <v>37</v>
      </c>
    </row>
    <row r="90" spans="1:4" x14ac:dyDescent="0.2">
      <c r="A90" s="94" t="s">
        <v>38</v>
      </c>
      <c r="B90" s="95"/>
      <c r="C90" s="32" t="s">
        <v>39</v>
      </c>
    </row>
    <row r="91" spans="1:4" x14ac:dyDescent="0.2">
      <c r="A91" s="90" t="s">
        <v>82</v>
      </c>
      <c r="B91" s="91"/>
      <c r="C91" s="33">
        <v>3</v>
      </c>
    </row>
    <row r="92" spans="1:4" x14ac:dyDescent="0.2">
      <c r="A92" s="90" t="s">
        <v>83</v>
      </c>
      <c r="B92" s="91"/>
      <c r="C92" s="33">
        <v>4</v>
      </c>
    </row>
    <row r="93" spans="1:4" x14ac:dyDescent="0.2">
      <c r="A93" s="7" t="s">
        <v>40</v>
      </c>
    </row>
    <row r="94" spans="1:4" x14ac:dyDescent="0.2">
      <c r="A94" s="7" t="s">
        <v>41</v>
      </c>
    </row>
    <row r="96" spans="1:4" x14ac:dyDescent="0.2">
      <c r="A96" s="14" t="s">
        <v>277</v>
      </c>
      <c r="D96" s="34" t="s">
        <v>687</v>
      </c>
    </row>
    <row r="98" spans="1:4" x14ac:dyDescent="0.2">
      <c r="A98" s="14" t="s">
        <v>279</v>
      </c>
      <c r="D98" s="34">
        <f>ABS(+H58+H63)</f>
        <v>0.78874352590107399</v>
      </c>
    </row>
    <row r="100" spans="1:4" x14ac:dyDescent="0.2">
      <c r="A100" s="14" t="s">
        <v>280</v>
      </c>
      <c r="D100" s="51">
        <v>0.1182</v>
      </c>
    </row>
    <row r="102" spans="1:4" x14ac:dyDescent="0.2">
      <c r="A102" s="96" t="s">
        <v>819</v>
      </c>
      <c r="B102" s="96"/>
      <c r="C102" s="96"/>
      <c r="D102" s="30" t="s">
        <v>818</v>
      </c>
    </row>
    <row r="104" spans="1:4" x14ac:dyDescent="0.2">
      <c r="A104" s="14" t="s">
        <v>830</v>
      </c>
    </row>
    <row r="105" spans="1:4" x14ac:dyDescent="0.2">
      <c r="A105" s="14"/>
    </row>
    <row r="106" spans="1:4" x14ac:dyDescent="0.2">
      <c r="A106" s="69" t="s">
        <v>822</v>
      </c>
    </row>
    <row r="107" spans="1:4" x14ac:dyDescent="0.2">
      <c r="A107" s="70"/>
    </row>
    <row r="108" spans="1:4" x14ac:dyDescent="0.2">
      <c r="A108" s="71"/>
    </row>
    <row r="109" spans="1:4" x14ac:dyDescent="0.2">
      <c r="A109" s="71"/>
    </row>
    <row r="110" spans="1:4" x14ac:dyDescent="0.2">
      <c r="A110" s="71"/>
    </row>
    <row r="111" spans="1:4" x14ac:dyDescent="0.2">
      <c r="A111" s="71"/>
    </row>
    <row r="112" spans="1:4" x14ac:dyDescent="0.2">
      <c r="A112" s="71"/>
    </row>
    <row r="113" spans="1:1" x14ac:dyDescent="0.2">
      <c r="A113" s="71"/>
    </row>
    <row r="114" spans="1:1" x14ac:dyDescent="0.2">
      <c r="A114" s="71"/>
    </row>
    <row r="115" spans="1:1" x14ac:dyDescent="0.2">
      <c r="A115" s="71"/>
    </row>
    <row r="116" spans="1:1" x14ac:dyDescent="0.2">
      <c r="A116" s="71"/>
    </row>
    <row r="117" spans="1:1" x14ac:dyDescent="0.2">
      <c r="A117" s="71"/>
    </row>
    <row r="118" spans="1:1" x14ac:dyDescent="0.2">
      <c r="A118" s="71"/>
    </row>
    <row r="119" spans="1:1" x14ac:dyDescent="0.2">
      <c r="A119" s="71"/>
    </row>
    <row r="120" spans="1:1" x14ac:dyDescent="0.2">
      <c r="A120" s="69" t="s">
        <v>836</v>
      </c>
    </row>
    <row r="121" spans="1:1" x14ac:dyDescent="0.2">
      <c r="A121" s="71"/>
    </row>
    <row r="122" spans="1:1" x14ac:dyDescent="0.2">
      <c r="A122" s="69" t="s">
        <v>823</v>
      </c>
    </row>
    <row r="123" spans="1:1" x14ac:dyDescent="0.2">
      <c r="A123" s="71"/>
    </row>
    <row r="124" spans="1:1" x14ac:dyDescent="0.2">
      <c r="A124" s="71"/>
    </row>
    <row r="125" spans="1:1" x14ac:dyDescent="0.2">
      <c r="A125" s="71"/>
    </row>
    <row r="126" spans="1:1" x14ac:dyDescent="0.2">
      <c r="A126" s="71"/>
    </row>
    <row r="127" spans="1:1" x14ac:dyDescent="0.2">
      <c r="A127" s="71"/>
    </row>
    <row r="128" spans="1:1" x14ac:dyDescent="0.2">
      <c r="A128" s="71"/>
    </row>
    <row r="129" spans="1:1" x14ac:dyDescent="0.2">
      <c r="A129" s="71"/>
    </row>
    <row r="130" spans="1:1" x14ac:dyDescent="0.2">
      <c r="A130" s="71"/>
    </row>
    <row r="131" spans="1:1" x14ac:dyDescent="0.2">
      <c r="A131" s="71"/>
    </row>
    <row r="132" spans="1:1" x14ac:dyDescent="0.2">
      <c r="A132" s="71"/>
    </row>
    <row r="133" spans="1:1" x14ac:dyDescent="0.2">
      <c r="A133" s="71"/>
    </row>
    <row r="134" spans="1:1" x14ac:dyDescent="0.2">
      <c r="A134" s="71"/>
    </row>
    <row r="136" spans="1:1" x14ac:dyDescent="0.2">
      <c r="A136" s="14" t="s">
        <v>837</v>
      </c>
    </row>
  </sheetData>
  <mergeCells count="5">
    <mergeCell ref="A1:F1"/>
    <mergeCell ref="A90:B90"/>
    <mergeCell ref="A91:B91"/>
    <mergeCell ref="A92:B92"/>
    <mergeCell ref="A102:C102"/>
  </mergeCells>
  <conditionalFormatting sqref="F2:F3 F239:F65536">
    <cfRule type="cellIs" dxfId="41" priority="2" stopIfTrue="1" operator="between">
      <formula>0.009</formula>
      <formula>-0.009</formula>
    </cfRule>
  </conditionalFormatting>
  <conditionalFormatting sqref="F5:F137">
    <cfRule type="cellIs" dxfId="4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0"/>
  <sheetViews>
    <sheetView workbookViewId="0">
      <selection sqref="A1:F1"/>
    </sheetView>
  </sheetViews>
  <sheetFormatPr defaultColWidth="9.28515625" defaultRowHeight="11.25" x14ac:dyDescent="0.2"/>
  <cols>
    <col min="1" max="1" width="38.7109375" style="7" bestFit="1" customWidth="1"/>
    <col min="2" max="2" width="34.28515625" style="7" bestFit="1" customWidth="1"/>
    <col min="3" max="3" width="35.42578125" style="7" bestFit="1" customWidth="1"/>
    <col min="4" max="4" width="15.5703125" style="7" bestFit="1" customWidth="1"/>
    <col min="5" max="5" width="29.28515625" style="10" customWidth="1"/>
    <col min="6" max="6" width="13.5703125" style="11" bestFit="1" customWidth="1"/>
    <col min="7" max="7" width="32.28515625" style="7" customWidth="1"/>
    <col min="8" max="8" width="25" style="7" customWidth="1"/>
    <col min="9" max="16384" width="9.28515625" style="7"/>
  </cols>
  <sheetData>
    <row r="1" spans="1:8" s="1" customFormat="1" ht="15" x14ac:dyDescent="0.2">
      <c r="A1" s="92" t="s">
        <v>18</v>
      </c>
      <c r="B1" s="93"/>
      <c r="C1" s="93"/>
      <c r="D1" s="93"/>
      <c r="E1" s="93"/>
      <c r="F1" s="93"/>
    </row>
    <row r="2" spans="1:8" s="1" customFormat="1" ht="12" x14ac:dyDescent="0.2">
      <c r="E2" s="5"/>
      <c r="F2" s="9"/>
    </row>
    <row r="3" spans="1:8" s="1" customFormat="1" ht="12" x14ac:dyDescent="0.2">
      <c r="A3" s="8" t="s">
        <v>7</v>
      </c>
      <c r="B3" s="2"/>
      <c r="C3" s="3"/>
      <c r="D3" s="3"/>
      <c r="E3" s="4"/>
      <c r="F3" s="9"/>
    </row>
    <row r="4" spans="1:8" s="1" customFormat="1" ht="17.649999999999999" customHeight="1" x14ac:dyDescent="0.2">
      <c r="A4" s="6" t="s">
        <v>2</v>
      </c>
      <c r="B4" s="6" t="s">
        <v>0</v>
      </c>
      <c r="C4" s="13" t="s">
        <v>349</v>
      </c>
      <c r="D4" s="13" t="s">
        <v>1</v>
      </c>
      <c r="E4" s="61" t="s">
        <v>6</v>
      </c>
      <c r="F4" s="12" t="s">
        <v>3</v>
      </c>
      <c r="G4" s="62"/>
      <c r="H4" s="65"/>
    </row>
    <row r="5" spans="1:8" x14ac:dyDescent="0.2">
      <c r="A5" s="16" t="s">
        <v>84</v>
      </c>
      <c r="B5" s="17"/>
      <c r="C5" s="17"/>
      <c r="D5" s="17"/>
      <c r="E5" s="18"/>
      <c r="F5" s="19"/>
    </row>
    <row r="6" spans="1:8" x14ac:dyDescent="0.2">
      <c r="A6" s="20" t="s">
        <v>51</v>
      </c>
      <c r="B6" s="21"/>
      <c r="C6" s="21"/>
      <c r="D6" s="21"/>
      <c r="E6" s="22"/>
      <c r="F6" s="23"/>
    </row>
    <row r="7" spans="1:8" x14ac:dyDescent="0.2">
      <c r="A7" s="21" t="s">
        <v>225</v>
      </c>
      <c r="B7" s="21" t="s">
        <v>224</v>
      </c>
      <c r="C7" s="21" t="s">
        <v>111</v>
      </c>
      <c r="D7" s="24">
        <v>566237</v>
      </c>
      <c r="E7" s="22">
        <v>14191.31481</v>
      </c>
      <c r="F7" s="23">
        <v>4.4303577386913497</v>
      </c>
    </row>
    <row r="8" spans="1:8" x14ac:dyDescent="0.2">
      <c r="A8" s="21" t="s">
        <v>613</v>
      </c>
      <c r="B8" s="21" t="s">
        <v>612</v>
      </c>
      <c r="C8" s="21" t="s">
        <v>191</v>
      </c>
      <c r="D8" s="24">
        <v>594008</v>
      </c>
      <c r="E8" s="22">
        <v>13179.8495</v>
      </c>
      <c r="F8" s="23">
        <v>4.1145904385100698</v>
      </c>
    </row>
    <row r="9" spans="1:8" x14ac:dyDescent="0.2">
      <c r="A9" s="21" t="s">
        <v>86</v>
      </c>
      <c r="B9" s="21" t="s">
        <v>85</v>
      </c>
      <c r="C9" s="21" t="s">
        <v>87</v>
      </c>
      <c r="D9" s="24">
        <v>858176</v>
      </c>
      <c r="E9" s="22">
        <v>13143.39453</v>
      </c>
      <c r="F9" s="23">
        <v>4.1032096354896597</v>
      </c>
    </row>
    <row r="10" spans="1:8" x14ac:dyDescent="0.2">
      <c r="A10" s="21" t="s">
        <v>113</v>
      </c>
      <c r="B10" s="21" t="s">
        <v>112</v>
      </c>
      <c r="C10" s="21" t="s">
        <v>114</v>
      </c>
      <c r="D10" s="24">
        <v>6736451</v>
      </c>
      <c r="E10" s="22">
        <v>12068.35197</v>
      </c>
      <c r="F10" s="23">
        <v>3.7675942827978499</v>
      </c>
    </row>
    <row r="11" spans="1:8" x14ac:dyDescent="0.2">
      <c r="A11" s="21" t="s">
        <v>89</v>
      </c>
      <c r="B11" s="21" t="s">
        <v>88</v>
      </c>
      <c r="C11" s="21" t="s">
        <v>87</v>
      </c>
      <c r="D11" s="24">
        <v>1015868</v>
      </c>
      <c r="E11" s="22">
        <v>11388.388209999999</v>
      </c>
      <c r="F11" s="23">
        <v>3.5553177780145999</v>
      </c>
    </row>
    <row r="12" spans="1:8" x14ac:dyDescent="0.2">
      <c r="A12" s="21" t="s">
        <v>679</v>
      </c>
      <c r="B12" s="21" t="s">
        <v>678</v>
      </c>
      <c r="C12" s="21" t="s">
        <v>188</v>
      </c>
      <c r="D12" s="24">
        <v>262205</v>
      </c>
      <c r="E12" s="22">
        <v>10983.89855</v>
      </c>
      <c r="F12" s="23">
        <v>3.4290409728422602</v>
      </c>
    </row>
    <row r="13" spans="1:8" x14ac:dyDescent="0.2">
      <c r="A13" s="21" t="s">
        <v>628</v>
      </c>
      <c r="B13" s="21" t="s">
        <v>627</v>
      </c>
      <c r="C13" s="21" t="s">
        <v>191</v>
      </c>
      <c r="D13" s="24">
        <v>15644506</v>
      </c>
      <c r="E13" s="22">
        <v>10583.508309999999</v>
      </c>
      <c r="F13" s="23">
        <v>3.3040439572711202</v>
      </c>
    </row>
    <row r="14" spans="1:8" x14ac:dyDescent="0.2">
      <c r="A14" s="21" t="s">
        <v>416</v>
      </c>
      <c r="B14" s="21" t="s">
        <v>415</v>
      </c>
      <c r="C14" s="21" t="s">
        <v>95</v>
      </c>
      <c r="D14" s="24">
        <v>208903</v>
      </c>
      <c r="E14" s="22">
        <v>10384.56813</v>
      </c>
      <c r="F14" s="23">
        <v>3.2419372266545499</v>
      </c>
    </row>
    <row r="15" spans="1:8" x14ac:dyDescent="0.2">
      <c r="A15" s="21" t="s">
        <v>104</v>
      </c>
      <c r="B15" s="21" t="s">
        <v>103</v>
      </c>
      <c r="C15" s="21" t="s">
        <v>105</v>
      </c>
      <c r="D15" s="24">
        <v>340053</v>
      </c>
      <c r="E15" s="22">
        <v>9728.2362240000002</v>
      </c>
      <c r="F15" s="23">
        <v>3.0370383023598002</v>
      </c>
    </row>
    <row r="16" spans="1:8" x14ac:dyDescent="0.2">
      <c r="A16" s="21" t="s">
        <v>133</v>
      </c>
      <c r="B16" s="21" t="s">
        <v>132</v>
      </c>
      <c r="C16" s="21" t="s">
        <v>87</v>
      </c>
      <c r="D16" s="24">
        <v>639749</v>
      </c>
      <c r="E16" s="22">
        <v>9352.1707569999999</v>
      </c>
      <c r="F16" s="23">
        <v>2.91963518825201</v>
      </c>
    </row>
    <row r="17" spans="1:6" x14ac:dyDescent="0.2">
      <c r="A17" s="21" t="s">
        <v>689</v>
      </c>
      <c r="B17" s="21" t="s">
        <v>688</v>
      </c>
      <c r="C17" s="21" t="s">
        <v>312</v>
      </c>
      <c r="D17" s="24">
        <v>725000</v>
      </c>
      <c r="E17" s="22">
        <v>9210.0375000000004</v>
      </c>
      <c r="F17" s="23">
        <v>2.8752628955147901</v>
      </c>
    </row>
    <row r="18" spans="1:6" x14ac:dyDescent="0.2">
      <c r="A18" s="21" t="s">
        <v>102</v>
      </c>
      <c r="B18" s="21" t="s">
        <v>101</v>
      </c>
      <c r="C18" s="21" t="s">
        <v>87</v>
      </c>
      <c r="D18" s="24">
        <v>701729</v>
      </c>
      <c r="E18" s="22">
        <v>8155.1435739999997</v>
      </c>
      <c r="F18" s="23">
        <v>2.54593770393639</v>
      </c>
    </row>
    <row r="19" spans="1:6" x14ac:dyDescent="0.2">
      <c r="A19" s="21" t="s">
        <v>331</v>
      </c>
      <c r="B19" s="21" t="s">
        <v>330</v>
      </c>
      <c r="C19" s="21" t="s">
        <v>332</v>
      </c>
      <c r="D19" s="24">
        <v>1150000</v>
      </c>
      <c r="E19" s="22">
        <v>7927.5249999999996</v>
      </c>
      <c r="F19" s="23">
        <v>2.4748779237615399</v>
      </c>
    </row>
    <row r="20" spans="1:6" x14ac:dyDescent="0.2">
      <c r="A20" s="21" t="s">
        <v>607</v>
      </c>
      <c r="B20" s="21" t="s">
        <v>606</v>
      </c>
      <c r="C20" s="21" t="s">
        <v>142</v>
      </c>
      <c r="D20" s="24">
        <v>1041373</v>
      </c>
      <c r="E20" s="22">
        <v>7829.0422140000001</v>
      </c>
      <c r="F20" s="23">
        <v>2.4441327828831501</v>
      </c>
    </row>
    <row r="21" spans="1:6" x14ac:dyDescent="0.2">
      <c r="A21" s="21" t="s">
        <v>620</v>
      </c>
      <c r="B21" s="21" t="s">
        <v>619</v>
      </c>
      <c r="C21" s="21" t="s">
        <v>119</v>
      </c>
      <c r="D21" s="24">
        <v>156324</v>
      </c>
      <c r="E21" s="22">
        <v>7519.8878580000001</v>
      </c>
      <c r="F21" s="23">
        <v>2.3476185125782201</v>
      </c>
    </row>
    <row r="22" spans="1:6" x14ac:dyDescent="0.2">
      <c r="A22" s="21" t="s">
        <v>691</v>
      </c>
      <c r="B22" s="21" t="s">
        <v>690</v>
      </c>
      <c r="C22" s="21" t="s">
        <v>618</v>
      </c>
      <c r="D22" s="24">
        <v>3200918</v>
      </c>
      <c r="E22" s="22">
        <v>7170.0563199999997</v>
      </c>
      <c r="F22" s="23">
        <v>2.2384053154666699</v>
      </c>
    </row>
    <row r="23" spans="1:6" x14ac:dyDescent="0.2">
      <c r="A23" s="21" t="s">
        <v>184</v>
      </c>
      <c r="B23" s="21" t="s">
        <v>183</v>
      </c>
      <c r="C23" s="21" t="s">
        <v>185</v>
      </c>
      <c r="D23" s="24">
        <v>402119</v>
      </c>
      <c r="E23" s="22">
        <v>7140.4270829999996</v>
      </c>
      <c r="F23" s="23">
        <v>2.2291554241639999</v>
      </c>
    </row>
    <row r="24" spans="1:6" x14ac:dyDescent="0.2">
      <c r="A24" s="21" t="s">
        <v>91</v>
      </c>
      <c r="B24" s="21" t="s">
        <v>90</v>
      </c>
      <c r="C24" s="21" t="s">
        <v>92</v>
      </c>
      <c r="D24" s="24">
        <v>190000</v>
      </c>
      <c r="E24" s="22">
        <v>6971.67</v>
      </c>
      <c r="F24" s="23">
        <v>2.1764714932782399</v>
      </c>
    </row>
    <row r="25" spans="1:6" x14ac:dyDescent="0.2">
      <c r="A25" s="21" t="s">
        <v>94</v>
      </c>
      <c r="B25" s="21" t="s">
        <v>93</v>
      </c>
      <c r="C25" s="21" t="s">
        <v>95</v>
      </c>
      <c r="D25" s="24">
        <v>490293</v>
      </c>
      <c r="E25" s="22">
        <v>6897.9322169999996</v>
      </c>
      <c r="F25" s="23">
        <v>2.1534514446131401</v>
      </c>
    </row>
    <row r="26" spans="1:6" x14ac:dyDescent="0.2">
      <c r="A26" s="21" t="s">
        <v>622</v>
      </c>
      <c r="B26" s="21" t="s">
        <v>621</v>
      </c>
      <c r="C26" s="21" t="s">
        <v>510</v>
      </c>
      <c r="D26" s="24">
        <v>18248</v>
      </c>
      <c r="E26" s="22">
        <v>6561.0136560000001</v>
      </c>
      <c r="F26" s="23">
        <v>2.0482695235565198</v>
      </c>
    </row>
    <row r="27" spans="1:6" x14ac:dyDescent="0.2">
      <c r="A27" s="21" t="s">
        <v>693</v>
      </c>
      <c r="B27" s="21" t="s">
        <v>692</v>
      </c>
      <c r="C27" s="21" t="s">
        <v>171</v>
      </c>
      <c r="D27" s="24">
        <v>1031091</v>
      </c>
      <c r="E27" s="22">
        <v>6523.7127570000002</v>
      </c>
      <c r="F27" s="23">
        <v>2.0366246316802301</v>
      </c>
    </row>
    <row r="28" spans="1:6" x14ac:dyDescent="0.2">
      <c r="A28" s="21" t="s">
        <v>468</v>
      </c>
      <c r="B28" s="21" t="s">
        <v>467</v>
      </c>
      <c r="C28" s="21" t="s">
        <v>168</v>
      </c>
      <c r="D28" s="24">
        <v>503507</v>
      </c>
      <c r="E28" s="22">
        <v>6463.0158520000005</v>
      </c>
      <c r="F28" s="23">
        <v>2.0176757882233902</v>
      </c>
    </row>
    <row r="29" spans="1:6" x14ac:dyDescent="0.2">
      <c r="A29" s="21" t="s">
        <v>116</v>
      </c>
      <c r="B29" s="21" t="s">
        <v>115</v>
      </c>
      <c r="C29" s="21" t="s">
        <v>95</v>
      </c>
      <c r="D29" s="24">
        <v>477610</v>
      </c>
      <c r="E29" s="22">
        <v>6324.0340100000003</v>
      </c>
      <c r="F29" s="23">
        <v>1.9742873293324401</v>
      </c>
    </row>
    <row r="30" spans="1:6" x14ac:dyDescent="0.2">
      <c r="A30" s="21" t="s">
        <v>250</v>
      </c>
      <c r="B30" s="21" t="s">
        <v>249</v>
      </c>
      <c r="C30" s="21" t="s">
        <v>87</v>
      </c>
      <c r="D30" s="24">
        <v>375000</v>
      </c>
      <c r="E30" s="22">
        <v>6301.5</v>
      </c>
      <c r="F30" s="23">
        <v>1.96725248253185</v>
      </c>
    </row>
    <row r="31" spans="1:6" x14ac:dyDescent="0.2">
      <c r="A31" s="21" t="s">
        <v>695</v>
      </c>
      <c r="B31" s="21" t="s">
        <v>694</v>
      </c>
      <c r="C31" s="21" t="s">
        <v>188</v>
      </c>
      <c r="D31" s="24">
        <v>1597288</v>
      </c>
      <c r="E31" s="22">
        <v>6151.1560879999997</v>
      </c>
      <c r="F31" s="23">
        <v>1.92031692209139</v>
      </c>
    </row>
    <row r="32" spans="1:6" x14ac:dyDescent="0.2">
      <c r="A32" s="21" t="s">
        <v>697</v>
      </c>
      <c r="B32" s="21" t="s">
        <v>696</v>
      </c>
      <c r="C32" s="21" t="s">
        <v>162</v>
      </c>
      <c r="D32" s="24">
        <v>437949</v>
      </c>
      <c r="E32" s="22">
        <v>6071.7249359999996</v>
      </c>
      <c r="F32" s="23">
        <v>1.89551947212514</v>
      </c>
    </row>
    <row r="33" spans="1:6" x14ac:dyDescent="0.2">
      <c r="A33" s="21" t="s">
        <v>327</v>
      </c>
      <c r="B33" s="21" t="s">
        <v>326</v>
      </c>
      <c r="C33" s="21" t="s">
        <v>171</v>
      </c>
      <c r="D33" s="24">
        <v>2235358</v>
      </c>
      <c r="E33" s="22">
        <v>5981.8180080000002</v>
      </c>
      <c r="F33" s="23">
        <v>1.86745161093259</v>
      </c>
    </row>
    <row r="34" spans="1:6" x14ac:dyDescent="0.2">
      <c r="A34" s="21" t="s">
        <v>699</v>
      </c>
      <c r="B34" s="21" t="s">
        <v>698</v>
      </c>
      <c r="C34" s="21" t="s">
        <v>269</v>
      </c>
      <c r="D34" s="24">
        <v>2100798</v>
      </c>
      <c r="E34" s="22">
        <v>5946.3087390000001</v>
      </c>
      <c r="F34" s="23">
        <v>1.8563660443860299</v>
      </c>
    </row>
    <row r="35" spans="1:6" x14ac:dyDescent="0.2">
      <c r="A35" s="21" t="s">
        <v>141</v>
      </c>
      <c r="B35" s="21" t="s">
        <v>140</v>
      </c>
      <c r="C35" s="21" t="s">
        <v>142</v>
      </c>
      <c r="D35" s="24">
        <v>100000</v>
      </c>
      <c r="E35" s="22">
        <v>5839.2</v>
      </c>
      <c r="F35" s="23">
        <v>1.82292798476553</v>
      </c>
    </row>
    <row r="36" spans="1:6" x14ac:dyDescent="0.2">
      <c r="A36" s="21" t="s">
        <v>110</v>
      </c>
      <c r="B36" s="21" t="s">
        <v>109</v>
      </c>
      <c r="C36" s="21" t="s">
        <v>111</v>
      </c>
      <c r="D36" s="24">
        <v>610082</v>
      </c>
      <c r="E36" s="22">
        <v>5631.0568599999997</v>
      </c>
      <c r="F36" s="23">
        <v>1.7579482007637901</v>
      </c>
    </row>
    <row r="37" spans="1:6" x14ac:dyDescent="0.2">
      <c r="A37" s="21" t="s">
        <v>406</v>
      </c>
      <c r="B37" s="21" t="s">
        <v>405</v>
      </c>
      <c r="C37" s="21" t="s">
        <v>114</v>
      </c>
      <c r="D37" s="24">
        <v>97135</v>
      </c>
      <c r="E37" s="22">
        <v>5533.8780850000003</v>
      </c>
      <c r="F37" s="23">
        <v>1.72761015643019</v>
      </c>
    </row>
    <row r="38" spans="1:6" x14ac:dyDescent="0.2">
      <c r="A38" s="21" t="s">
        <v>474</v>
      </c>
      <c r="B38" s="21" t="s">
        <v>473</v>
      </c>
      <c r="C38" s="21" t="s">
        <v>475</v>
      </c>
      <c r="D38" s="24">
        <v>245000</v>
      </c>
      <c r="E38" s="22">
        <v>5368.6850000000004</v>
      </c>
      <c r="F38" s="23">
        <v>1.67603886283925</v>
      </c>
    </row>
    <row r="39" spans="1:6" x14ac:dyDescent="0.2">
      <c r="A39" s="21" t="s">
        <v>154</v>
      </c>
      <c r="B39" s="21" t="s">
        <v>153</v>
      </c>
      <c r="C39" s="21" t="s">
        <v>155</v>
      </c>
      <c r="D39" s="24">
        <v>1073329</v>
      </c>
      <c r="E39" s="22">
        <v>5302.2452599999997</v>
      </c>
      <c r="F39" s="23">
        <v>1.65529717539122</v>
      </c>
    </row>
    <row r="40" spans="1:6" x14ac:dyDescent="0.2">
      <c r="A40" s="21" t="s">
        <v>701</v>
      </c>
      <c r="B40" s="21" t="s">
        <v>700</v>
      </c>
      <c r="C40" s="21" t="s">
        <v>111</v>
      </c>
      <c r="D40" s="24">
        <v>103841</v>
      </c>
      <c r="E40" s="22">
        <v>4915.2618149999998</v>
      </c>
      <c r="F40" s="23">
        <v>1.5344855999131599</v>
      </c>
    </row>
    <row r="41" spans="1:6" x14ac:dyDescent="0.2">
      <c r="A41" s="21" t="s">
        <v>703</v>
      </c>
      <c r="B41" s="21" t="s">
        <v>702</v>
      </c>
      <c r="C41" s="21" t="s">
        <v>171</v>
      </c>
      <c r="D41" s="24">
        <v>380101</v>
      </c>
      <c r="E41" s="22">
        <v>4717.4335110000002</v>
      </c>
      <c r="F41" s="23">
        <v>1.47272598360608</v>
      </c>
    </row>
    <row r="42" spans="1:6" x14ac:dyDescent="0.2">
      <c r="A42" s="21" t="s">
        <v>636</v>
      </c>
      <c r="B42" s="21" t="s">
        <v>635</v>
      </c>
      <c r="C42" s="21" t="s">
        <v>119</v>
      </c>
      <c r="D42" s="24">
        <v>1100000</v>
      </c>
      <c r="E42" s="22">
        <v>4608.45</v>
      </c>
      <c r="F42" s="23">
        <v>1.4387026427237799</v>
      </c>
    </row>
    <row r="43" spans="1:6" x14ac:dyDescent="0.2">
      <c r="A43" s="21" t="s">
        <v>705</v>
      </c>
      <c r="B43" s="21" t="s">
        <v>704</v>
      </c>
      <c r="C43" s="21" t="s">
        <v>171</v>
      </c>
      <c r="D43" s="24">
        <v>752270</v>
      </c>
      <c r="E43" s="22">
        <v>4409.05447</v>
      </c>
      <c r="F43" s="23">
        <v>1.37645375731582</v>
      </c>
    </row>
    <row r="44" spans="1:6" x14ac:dyDescent="0.2">
      <c r="A44" s="21" t="s">
        <v>650</v>
      </c>
      <c r="B44" s="21" t="s">
        <v>649</v>
      </c>
      <c r="C44" s="21" t="s">
        <v>191</v>
      </c>
      <c r="D44" s="24">
        <v>136862</v>
      </c>
      <c r="E44" s="22">
        <v>4174.3594309999999</v>
      </c>
      <c r="F44" s="23">
        <v>1.3031847899095499</v>
      </c>
    </row>
    <row r="45" spans="1:6" x14ac:dyDescent="0.2">
      <c r="A45" s="21" t="s">
        <v>182</v>
      </c>
      <c r="B45" s="21" t="s">
        <v>181</v>
      </c>
      <c r="C45" s="21" t="s">
        <v>139</v>
      </c>
      <c r="D45" s="24">
        <v>290604</v>
      </c>
      <c r="E45" s="22">
        <v>3951.342588</v>
      </c>
      <c r="F45" s="23">
        <v>1.2335616147864501</v>
      </c>
    </row>
    <row r="46" spans="1:6" x14ac:dyDescent="0.2">
      <c r="A46" s="21" t="s">
        <v>609</v>
      </c>
      <c r="B46" s="21" t="s">
        <v>608</v>
      </c>
      <c r="C46" s="21" t="s">
        <v>162</v>
      </c>
      <c r="D46" s="24">
        <v>426971</v>
      </c>
      <c r="E46" s="22">
        <v>3920.2342370000001</v>
      </c>
      <c r="F46" s="23">
        <v>1.2238499618891701</v>
      </c>
    </row>
    <row r="47" spans="1:6" x14ac:dyDescent="0.2">
      <c r="A47" s="21" t="s">
        <v>359</v>
      </c>
      <c r="B47" s="21" t="s">
        <v>358</v>
      </c>
      <c r="C47" s="21" t="s">
        <v>360</v>
      </c>
      <c r="D47" s="24">
        <v>444318</v>
      </c>
      <c r="E47" s="22">
        <v>3448.574157</v>
      </c>
      <c r="F47" s="23">
        <v>1.0766033597640901</v>
      </c>
    </row>
    <row r="48" spans="1:6" x14ac:dyDescent="0.2">
      <c r="A48" s="21" t="s">
        <v>472</v>
      </c>
      <c r="B48" s="21" t="s">
        <v>471</v>
      </c>
      <c r="C48" s="21" t="s">
        <v>139</v>
      </c>
      <c r="D48" s="24">
        <v>877865</v>
      </c>
      <c r="E48" s="22">
        <v>3410.066593</v>
      </c>
      <c r="F48" s="23">
        <v>1.06458176159298</v>
      </c>
    </row>
    <row r="49" spans="1:9" x14ac:dyDescent="0.2">
      <c r="A49" s="21" t="s">
        <v>432</v>
      </c>
      <c r="B49" s="21" t="s">
        <v>431</v>
      </c>
      <c r="C49" s="21" t="s">
        <v>95</v>
      </c>
      <c r="D49" s="24">
        <v>92204</v>
      </c>
      <c r="E49" s="22">
        <v>3144.61742</v>
      </c>
      <c r="F49" s="23">
        <v>0.98171172357500702</v>
      </c>
    </row>
    <row r="50" spans="1:9" x14ac:dyDescent="0.2">
      <c r="A50" s="21" t="s">
        <v>571</v>
      </c>
      <c r="B50" s="21" t="s">
        <v>570</v>
      </c>
      <c r="C50" s="21" t="s">
        <v>155</v>
      </c>
      <c r="D50" s="24">
        <v>2032598</v>
      </c>
      <c r="E50" s="22">
        <v>3130.2009200000002</v>
      </c>
      <c r="F50" s="23">
        <v>0.97721106572934802</v>
      </c>
    </row>
    <row r="51" spans="1:9" x14ac:dyDescent="0.2">
      <c r="A51" s="21" t="s">
        <v>617</v>
      </c>
      <c r="B51" s="21" t="s">
        <v>616</v>
      </c>
      <c r="C51" s="21" t="s">
        <v>618</v>
      </c>
      <c r="D51" s="24">
        <v>55166</v>
      </c>
      <c r="E51" s="22">
        <v>2106.403378</v>
      </c>
      <c r="F51" s="23">
        <v>0.65759379109481497</v>
      </c>
    </row>
    <row r="52" spans="1:9" x14ac:dyDescent="0.2">
      <c r="A52" s="21" t="s">
        <v>309</v>
      </c>
      <c r="B52" s="21" t="s">
        <v>308</v>
      </c>
      <c r="C52" s="21" t="s">
        <v>111</v>
      </c>
      <c r="D52" s="24">
        <v>100000</v>
      </c>
      <c r="E52" s="22">
        <v>618.45000000000005</v>
      </c>
      <c r="F52" s="23">
        <v>0.19307264902353799</v>
      </c>
    </row>
    <row r="53" spans="1:9" x14ac:dyDescent="0.2">
      <c r="A53" s="20" t="s">
        <v>24</v>
      </c>
      <c r="B53" s="20"/>
      <c r="C53" s="20"/>
      <c r="D53" s="20"/>
      <c r="E53" s="25">
        <f>SUM(E7:E52)</f>
        <v>314379.20052800007</v>
      </c>
      <c r="F53" s="26">
        <f>SUM(F7:F52)</f>
        <v>98.145403903052753</v>
      </c>
      <c r="G53" s="14"/>
      <c r="H53" s="14"/>
      <c r="I53" s="14"/>
    </row>
    <row r="54" spans="1:9" x14ac:dyDescent="0.2">
      <c r="A54" s="21"/>
      <c r="B54" s="21"/>
      <c r="C54" s="21"/>
      <c r="D54" s="21"/>
      <c r="E54" s="22"/>
      <c r="F54" s="23"/>
    </row>
    <row r="55" spans="1:9" x14ac:dyDescent="0.2">
      <c r="A55" s="20" t="s">
        <v>27</v>
      </c>
      <c r="B55" s="20"/>
      <c r="C55" s="20"/>
      <c r="D55" s="20"/>
      <c r="E55" s="25">
        <f>E53</f>
        <v>314379.20052800007</v>
      </c>
      <c r="F55" s="26">
        <f>F53</f>
        <v>98.145403903052753</v>
      </c>
      <c r="G55" s="14"/>
      <c r="H55" s="14"/>
      <c r="I55" s="14"/>
    </row>
    <row r="56" spans="1:9" x14ac:dyDescent="0.2">
      <c r="A56" s="20"/>
      <c r="B56" s="20"/>
      <c r="C56" s="20"/>
      <c r="D56" s="20"/>
      <c r="E56" s="25"/>
      <c r="F56" s="26"/>
      <c r="G56" s="14"/>
      <c r="H56" s="14"/>
      <c r="I56" s="14"/>
    </row>
    <row r="57" spans="1:9" x14ac:dyDescent="0.2">
      <c r="A57" s="20" t="s">
        <v>29</v>
      </c>
      <c r="B57" s="20"/>
      <c r="C57" s="20"/>
      <c r="D57" s="20"/>
      <c r="E57" s="25">
        <f>E59-(E53)</f>
        <v>5940.6392461999203</v>
      </c>
      <c r="F57" s="26">
        <f>F59-(F53)</f>
        <v>1.8545960969472475</v>
      </c>
      <c r="G57" s="14"/>
      <c r="H57" s="14"/>
      <c r="I57" s="14"/>
    </row>
    <row r="58" spans="1:9" x14ac:dyDescent="0.2">
      <c r="A58" s="20"/>
      <c r="B58" s="20"/>
      <c r="C58" s="20"/>
      <c r="D58" s="20"/>
      <c r="E58" s="25"/>
      <c r="F58" s="26"/>
      <c r="G58" s="14"/>
      <c r="H58" s="14"/>
      <c r="I58" s="14"/>
    </row>
    <row r="59" spans="1:9" x14ac:dyDescent="0.2">
      <c r="A59" s="27" t="s">
        <v>28</v>
      </c>
      <c r="B59" s="27"/>
      <c r="C59" s="27"/>
      <c r="D59" s="27"/>
      <c r="E59" s="28">
        <v>320319.83977419999</v>
      </c>
      <c r="F59" s="29">
        <v>100</v>
      </c>
      <c r="G59" s="14"/>
      <c r="H59" s="14"/>
      <c r="I59" s="14"/>
    </row>
    <row r="61" spans="1:9" x14ac:dyDescent="0.2">
      <c r="A61" s="14" t="s">
        <v>32</v>
      </c>
    </row>
    <row r="62" spans="1:9" x14ac:dyDescent="0.2">
      <c r="A62" s="14" t="s">
        <v>33</v>
      </c>
    </row>
    <row r="63" spans="1:9" x14ac:dyDescent="0.2">
      <c r="A63" s="14" t="s">
        <v>34</v>
      </c>
      <c r="B63" s="14"/>
      <c r="C63" s="30" t="s">
        <v>36</v>
      </c>
      <c r="D63" s="14" t="s">
        <v>35</v>
      </c>
    </row>
    <row r="64" spans="1:9" x14ac:dyDescent="0.2">
      <c r="A64" s="7" t="s">
        <v>58</v>
      </c>
      <c r="C64" s="31">
        <v>142.7662</v>
      </c>
      <c r="D64" s="31">
        <v>162.32230000000001</v>
      </c>
    </row>
    <row r="65" spans="1:4" x14ac:dyDescent="0.2">
      <c r="A65" s="7" t="s">
        <v>82</v>
      </c>
      <c r="C65" s="31">
        <v>19.319700000000001</v>
      </c>
      <c r="D65" s="31">
        <v>20.102399999999999</v>
      </c>
    </row>
    <row r="66" spans="1:4" x14ac:dyDescent="0.2">
      <c r="A66" s="7" t="s">
        <v>59</v>
      </c>
      <c r="C66" s="31">
        <v>155.04140000000001</v>
      </c>
      <c r="D66" s="31">
        <v>176.87819999999999</v>
      </c>
    </row>
    <row r="67" spans="1:4" x14ac:dyDescent="0.2">
      <c r="A67" s="7" t="s">
        <v>83</v>
      </c>
      <c r="C67" s="31">
        <v>21.816099999999999</v>
      </c>
      <c r="D67" s="31">
        <v>22.752400000000002</v>
      </c>
    </row>
    <row r="69" spans="1:4" x14ac:dyDescent="0.2">
      <c r="A69" s="14" t="s">
        <v>37</v>
      </c>
    </row>
    <row r="70" spans="1:4" x14ac:dyDescent="0.2">
      <c r="A70" s="94" t="s">
        <v>38</v>
      </c>
      <c r="B70" s="95"/>
      <c r="C70" s="32" t="s">
        <v>39</v>
      </c>
    </row>
    <row r="71" spans="1:4" x14ac:dyDescent="0.2">
      <c r="A71" s="90" t="s">
        <v>82</v>
      </c>
      <c r="B71" s="91"/>
      <c r="C71" s="33">
        <v>1.75</v>
      </c>
    </row>
    <row r="72" spans="1:4" x14ac:dyDescent="0.2">
      <c r="A72" s="90" t="s">
        <v>83</v>
      </c>
      <c r="B72" s="91"/>
      <c r="C72" s="33">
        <v>2</v>
      </c>
    </row>
    <row r="73" spans="1:4" x14ac:dyDescent="0.2">
      <c r="A73" s="7" t="s">
        <v>40</v>
      </c>
    </row>
    <row r="74" spans="1:4" x14ac:dyDescent="0.2">
      <c r="A74" s="7" t="s">
        <v>41</v>
      </c>
    </row>
    <row r="76" spans="1:4" x14ac:dyDescent="0.2">
      <c r="A76" s="14" t="s">
        <v>296</v>
      </c>
      <c r="D76" s="51">
        <v>0.39729999999999999</v>
      </c>
    </row>
    <row r="78" spans="1:4" x14ac:dyDescent="0.2">
      <c r="A78" s="96" t="s">
        <v>817</v>
      </c>
      <c r="B78" s="96"/>
      <c r="C78" s="96"/>
      <c r="D78" s="30" t="s">
        <v>818</v>
      </c>
    </row>
    <row r="80" spans="1:4" x14ac:dyDescent="0.2">
      <c r="A80" s="14" t="s">
        <v>824</v>
      </c>
    </row>
    <row r="81" spans="1:1" x14ac:dyDescent="0.2">
      <c r="A81" s="68"/>
    </row>
    <row r="82" spans="1:1" x14ac:dyDescent="0.2">
      <c r="A82" s="69" t="s">
        <v>822</v>
      </c>
    </row>
    <row r="83" spans="1:1" x14ac:dyDescent="0.2">
      <c r="A83" s="70"/>
    </row>
    <row r="84" spans="1:1" x14ac:dyDescent="0.2">
      <c r="A84" s="71"/>
    </row>
    <row r="85" spans="1:1" x14ac:dyDescent="0.2">
      <c r="A85" s="71"/>
    </row>
    <row r="86" spans="1:1" x14ac:dyDescent="0.2">
      <c r="A86" s="71"/>
    </row>
    <row r="87" spans="1:1" x14ac:dyDescent="0.2">
      <c r="A87" s="71"/>
    </row>
    <row r="88" spans="1:1" x14ac:dyDescent="0.2">
      <c r="A88" s="71"/>
    </row>
    <row r="89" spans="1:1" x14ac:dyDescent="0.2">
      <c r="A89" s="71"/>
    </row>
    <row r="90" spans="1:1" x14ac:dyDescent="0.2">
      <c r="A90" s="71"/>
    </row>
    <row r="91" spans="1:1" x14ac:dyDescent="0.2">
      <c r="A91" s="71"/>
    </row>
    <row r="92" spans="1:1" x14ac:dyDescent="0.2">
      <c r="A92" s="71"/>
    </row>
    <row r="93" spans="1:1" x14ac:dyDescent="0.2">
      <c r="A93" s="71"/>
    </row>
    <row r="94" spans="1:1" x14ac:dyDescent="0.2">
      <c r="A94" s="71"/>
    </row>
    <row r="95" spans="1:1" x14ac:dyDescent="0.2">
      <c r="A95" s="71"/>
    </row>
    <row r="96" spans="1:1" x14ac:dyDescent="0.2">
      <c r="A96" s="69" t="s">
        <v>838</v>
      </c>
    </row>
    <row r="97" spans="1:1" x14ac:dyDescent="0.2">
      <c r="A97" s="71"/>
    </row>
    <row r="98" spans="1:1" x14ac:dyDescent="0.2">
      <c r="A98" s="69" t="s">
        <v>823</v>
      </c>
    </row>
    <row r="99" spans="1:1" x14ac:dyDescent="0.2">
      <c r="A99" s="71"/>
    </row>
    <row r="100" spans="1:1" x14ac:dyDescent="0.2">
      <c r="A100" s="71"/>
    </row>
    <row r="101" spans="1:1" x14ac:dyDescent="0.2">
      <c r="A101" s="71"/>
    </row>
    <row r="102" spans="1:1" x14ac:dyDescent="0.2">
      <c r="A102" s="71"/>
    </row>
    <row r="103" spans="1:1" x14ac:dyDescent="0.2">
      <c r="A103" s="71"/>
    </row>
    <row r="104" spans="1:1" x14ac:dyDescent="0.2">
      <c r="A104" s="71"/>
    </row>
    <row r="105" spans="1:1" x14ac:dyDescent="0.2">
      <c r="A105" s="71"/>
    </row>
    <row r="106" spans="1:1" x14ac:dyDescent="0.2">
      <c r="A106" s="71"/>
    </row>
    <row r="107" spans="1:1" x14ac:dyDescent="0.2">
      <c r="A107" s="71"/>
    </row>
    <row r="108" spans="1:1" x14ac:dyDescent="0.2">
      <c r="A108" s="71"/>
    </row>
    <row r="109" spans="1:1" x14ac:dyDescent="0.2">
      <c r="A109" s="71"/>
    </row>
    <row r="110" spans="1:1" x14ac:dyDescent="0.2">
      <c r="A110" s="71"/>
    </row>
  </sheetData>
  <mergeCells count="5">
    <mergeCell ref="A1:F1"/>
    <mergeCell ref="A70:B70"/>
    <mergeCell ref="A71:B71"/>
    <mergeCell ref="A72:B72"/>
    <mergeCell ref="A78:C78"/>
  </mergeCells>
  <conditionalFormatting sqref="F2:F3 F213:F65536">
    <cfRule type="cellIs" dxfId="39" priority="2" stopIfTrue="1" operator="between">
      <formula>0.009</formula>
      <formula>-0.009</formula>
    </cfRule>
  </conditionalFormatting>
  <conditionalFormatting sqref="F5:F112">
    <cfRule type="cellIs" dxfId="38" priority="1" stopIfTrue="1" operator="between">
      <formula>0.009</formula>
      <formula>-0.009</formula>
    </cfRule>
  </conditionalFormatting>
  <hyperlinks>
    <hyperlink ref="A81"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8"/>
  <sheetViews>
    <sheetView workbookViewId="0">
      <selection sqref="A1:F1"/>
    </sheetView>
  </sheetViews>
  <sheetFormatPr defaultColWidth="9.28515625" defaultRowHeight="11.25" x14ac:dyDescent="0.2"/>
  <cols>
    <col min="1" max="1" width="38.7109375" style="7" bestFit="1" customWidth="1"/>
    <col min="2" max="2" width="34.28515625" style="7" bestFit="1" customWidth="1"/>
    <col min="3" max="3" width="25.5703125" style="7" bestFit="1" customWidth="1"/>
    <col min="4" max="4" width="15.5703125" style="7" bestFit="1" customWidth="1"/>
    <col min="5" max="5" width="29.28515625" style="10" customWidth="1"/>
    <col min="6" max="6" width="13.5703125" style="11" bestFit="1" customWidth="1"/>
    <col min="7" max="7" width="32.28515625" style="7" customWidth="1"/>
    <col min="8" max="8" width="25" style="7" customWidth="1"/>
    <col min="9" max="16384" width="9.28515625" style="7"/>
  </cols>
  <sheetData>
    <row r="1" spans="1:8" s="1" customFormat="1" ht="15" x14ac:dyDescent="0.2">
      <c r="A1" s="92" t="s">
        <v>19</v>
      </c>
      <c r="B1" s="93"/>
      <c r="C1" s="93"/>
      <c r="D1" s="93"/>
      <c r="E1" s="93"/>
      <c r="F1" s="93"/>
    </row>
    <row r="2" spans="1:8" s="1" customFormat="1" ht="12" x14ac:dyDescent="0.2">
      <c r="E2" s="5"/>
      <c r="F2" s="9"/>
    </row>
    <row r="3" spans="1:8" s="1" customFormat="1" ht="12" x14ac:dyDescent="0.2">
      <c r="A3" s="8" t="s">
        <v>7</v>
      </c>
      <c r="B3" s="2"/>
      <c r="C3" s="3"/>
      <c r="D3" s="3"/>
      <c r="E3" s="4"/>
      <c r="F3" s="9"/>
    </row>
    <row r="4" spans="1:8" s="1" customFormat="1" ht="17.649999999999999" customHeight="1" x14ac:dyDescent="0.2">
      <c r="A4" s="6" t="s">
        <v>2</v>
      </c>
      <c r="B4" s="6" t="s">
        <v>0</v>
      </c>
      <c r="C4" s="13" t="s">
        <v>349</v>
      </c>
      <c r="D4" s="13" t="s">
        <v>1</v>
      </c>
      <c r="E4" s="61" t="s">
        <v>6</v>
      </c>
      <c r="F4" s="12" t="s">
        <v>3</v>
      </c>
      <c r="G4" s="62"/>
      <c r="H4" s="65"/>
    </row>
    <row r="5" spans="1:8" x14ac:dyDescent="0.2">
      <c r="A5" s="16" t="s">
        <v>84</v>
      </c>
      <c r="B5" s="17"/>
      <c r="C5" s="17"/>
      <c r="D5" s="17"/>
      <c r="E5" s="18"/>
      <c r="F5" s="19"/>
    </row>
    <row r="6" spans="1:8" x14ac:dyDescent="0.2">
      <c r="A6" s="20" t="s">
        <v>51</v>
      </c>
      <c r="B6" s="21"/>
      <c r="C6" s="21"/>
      <c r="D6" s="21"/>
      <c r="E6" s="22"/>
      <c r="F6" s="23"/>
    </row>
    <row r="7" spans="1:8" x14ac:dyDescent="0.2">
      <c r="A7" s="21" t="s">
        <v>86</v>
      </c>
      <c r="B7" s="21" t="s">
        <v>85</v>
      </c>
      <c r="C7" s="21" t="s">
        <v>87</v>
      </c>
      <c r="D7" s="24">
        <v>4358164</v>
      </c>
      <c r="E7" s="22">
        <v>66747.460739999995</v>
      </c>
      <c r="F7" s="23">
        <v>8.7290481682629295</v>
      </c>
    </row>
    <row r="8" spans="1:8" x14ac:dyDescent="0.2">
      <c r="A8" s="21" t="s">
        <v>89</v>
      </c>
      <c r="B8" s="21" t="s">
        <v>88</v>
      </c>
      <c r="C8" s="21" t="s">
        <v>87</v>
      </c>
      <c r="D8" s="24">
        <v>4826756</v>
      </c>
      <c r="E8" s="22">
        <v>54110.348140000002</v>
      </c>
      <c r="F8" s="23">
        <v>7.0764015601342702</v>
      </c>
    </row>
    <row r="9" spans="1:8" x14ac:dyDescent="0.2">
      <c r="A9" s="21" t="s">
        <v>225</v>
      </c>
      <c r="B9" s="21" t="s">
        <v>224</v>
      </c>
      <c r="C9" s="21" t="s">
        <v>111</v>
      </c>
      <c r="D9" s="24">
        <v>1717214</v>
      </c>
      <c r="E9" s="22">
        <v>43037.675880000003</v>
      </c>
      <c r="F9" s="23">
        <v>5.6283481295262803</v>
      </c>
    </row>
    <row r="10" spans="1:8" x14ac:dyDescent="0.2">
      <c r="A10" s="21" t="s">
        <v>104</v>
      </c>
      <c r="B10" s="21" t="s">
        <v>103</v>
      </c>
      <c r="C10" s="21" t="s">
        <v>105</v>
      </c>
      <c r="D10" s="24">
        <v>1467484</v>
      </c>
      <c r="E10" s="22">
        <v>41981.782270000003</v>
      </c>
      <c r="F10" s="23">
        <v>5.4902612857712301</v>
      </c>
    </row>
    <row r="11" spans="1:8" x14ac:dyDescent="0.2">
      <c r="A11" s="21" t="s">
        <v>102</v>
      </c>
      <c r="B11" s="21" t="s">
        <v>101</v>
      </c>
      <c r="C11" s="21" t="s">
        <v>87</v>
      </c>
      <c r="D11" s="24">
        <v>3396711</v>
      </c>
      <c r="E11" s="22">
        <v>39474.87689</v>
      </c>
      <c r="F11" s="23">
        <v>5.1624151389262201</v>
      </c>
    </row>
    <row r="12" spans="1:8" x14ac:dyDescent="0.2">
      <c r="A12" s="21" t="s">
        <v>94</v>
      </c>
      <c r="B12" s="21" t="s">
        <v>93</v>
      </c>
      <c r="C12" s="21" t="s">
        <v>95</v>
      </c>
      <c r="D12" s="24">
        <v>2304090</v>
      </c>
      <c r="E12" s="22">
        <v>32416.24221</v>
      </c>
      <c r="F12" s="23">
        <v>4.2393064327553596</v>
      </c>
    </row>
    <row r="13" spans="1:8" x14ac:dyDescent="0.2">
      <c r="A13" s="21" t="s">
        <v>250</v>
      </c>
      <c r="B13" s="21" t="s">
        <v>249</v>
      </c>
      <c r="C13" s="21" t="s">
        <v>87</v>
      </c>
      <c r="D13" s="24">
        <v>1804309</v>
      </c>
      <c r="E13" s="22">
        <v>30319.60844</v>
      </c>
      <c r="F13" s="23">
        <v>3.9651144714936999</v>
      </c>
    </row>
    <row r="14" spans="1:8" x14ac:dyDescent="0.2">
      <c r="A14" s="21" t="s">
        <v>91</v>
      </c>
      <c r="B14" s="21" t="s">
        <v>90</v>
      </c>
      <c r="C14" s="21" t="s">
        <v>92</v>
      </c>
      <c r="D14" s="24">
        <v>801251</v>
      </c>
      <c r="E14" s="22">
        <v>29400.302940000001</v>
      </c>
      <c r="F14" s="23">
        <v>3.84489024270832</v>
      </c>
    </row>
    <row r="15" spans="1:8" x14ac:dyDescent="0.2">
      <c r="A15" s="21" t="s">
        <v>116</v>
      </c>
      <c r="B15" s="21" t="s">
        <v>115</v>
      </c>
      <c r="C15" s="21" t="s">
        <v>95</v>
      </c>
      <c r="D15" s="24">
        <v>2200000</v>
      </c>
      <c r="E15" s="22">
        <v>29130.2</v>
      </c>
      <c r="F15" s="23">
        <v>3.8095669278209701</v>
      </c>
    </row>
    <row r="16" spans="1:8" x14ac:dyDescent="0.2">
      <c r="A16" s="21" t="s">
        <v>689</v>
      </c>
      <c r="B16" s="21" t="s">
        <v>688</v>
      </c>
      <c r="C16" s="21" t="s">
        <v>312</v>
      </c>
      <c r="D16" s="24">
        <v>2000000</v>
      </c>
      <c r="E16" s="22">
        <v>25407</v>
      </c>
      <c r="F16" s="23">
        <v>3.3226571370998998</v>
      </c>
    </row>
    <row r="17" spans="1:6" x14ac:dyDescent="0.2">
      <c r="A17" s="21" t="s">
        <v>152</v>
      </c>
      <c r="B17" s="21" t="s">
        <v>151</v>
      </c>
      <c r="C17" s="21" t="s">
        <v>111</v>
      </c>
      <c r="D17" s="24">
        <v>181596</v>
      </c>
      <c r="E17" s="22">
        <v>22516.632829999999</v>
      </c>
      <c r="F17" s="23">
        <v>2.9446629187254501</v>
      </c>
    </row>
    <row r="18" spans="1:6" x14ac:dyDescent="0.2">
      <c r="A18" s="21" t="s">
        <v>679</v>
      </c>
      <c r="B18" s="21" t="s">
        <v>678</v>
      </c>
      <c r="C18" s="21" t="s">
        <v>188</v>
      </c>
      <c r="D18" s="24">
        <v>531822</v>
      </c>
      <c r="E18" s="22">
        <v>22278.289489999999</v>
      </c>
      <c r="F18" s="23">
        <v>2.9134930364201299</v>
      </c>
    </row>
    <row r="19" spans="1:6" x14ac:dyDescent="0.2">
      <c r="A19" s="21" t="s">
        <v>113</v>
      </c>
      <c r="B19" s="21" t="s">
        <v>112</v>
      </c>
      <c r="C19" s="21" t="s">
        <v>114</v>
      </c>
      <c r="D19" s="24">
        <v>12198932</v>
      </c>
      <c r="E19" s="22">
        <v>21854.38668</v>
      </c>
      <c r="F19" s="23">
        <v>2.8580562002299801</v>
      </c>
    </row>
    <row r="20" spans="1:6" x14ac:dyDescent="0.2">
      <c r="A20" s="21" t="s">
        <v>331</v>
      </c>
      <c r="B20" s="21" t="s">
        <v>330</v>
      </c>
      <c r="C20" s="21" t="s">
        <v>332</v>
      </c>
      <c r="D20" s="24">
        <v>3118465</v>
      </c>
      <c r="E20" s="22">
        <v>21497.138480000001</v>
      </c>
      <c r="F20" s="23">
        <v>2.8113362694453099</v>
      </c>
    </row>
    <row r="21" spans="1:6" x14ac:dyDescent="0.2">
      <c r="A21" s="21" t="s">
        <v>133</v>
      </c>
      <c r="B21" s="21" t="s">
        <v>132</v>
      </c>
      <c r="C21" s="21" t="s">
        <v>87</v>
      </c>
      <c r="D21" s="24">
        <v>1369196</v>
      </c>
      <c r="E21" s="22">
        <v>20015.59173</v>
      </c>
      <c r="F21" s="23">
        <v>2.61758368618736</v>
      </c>
    </row>
    <row r="22" spans="1:6" x14ac:dyDescent="0.2">
      <c r="A22" s="21" t="s">
        <v>681</v>
      </c>
      <c r="B22" s="21" t="s">
        <v>680</v>
      </c>
      <c r="C22" s="21" t="s">
        <v>312</v>
      </c>
      <c r="D22" s="24">
        <v>3174631</v>
      </c>
      <c r="E22" s="22">
        <v>17304.91358</v>
      </c>
      <c r="F22" s="23">
        <v>2.2630887004953002</v>
      </c>
    </row>
    <row r="23" spans="1:6" x14ac:dyDescent="0.2">
      <c r="A23" s="21" t="s">
        <v>110</v>
      </c>
      <c r="B23" s="21" t="s">
        <v>109</v>
      </c>
      <c r="C23" s="21" t="s">
        <v>111</v>
      </c>
      <c r="D23" s="24">
        <v>1763140</v>
      </c>
      <c r="E23" s="22">
        <v>16273.7822</v>
      </c>
      <c r="F23" s="23">
        <v>2.1282401926413699</v>
      </c>
    </row>
    <row r="24" spans="1:6" x14ac:dyDescent="0.2">
      <c r="A24" s="21" t="s">
        <v>697</v>
      </c>
      <c r="B24" s="21" t="s">
        <v>696</v>
      </c>
      <c r="C24" s="21" t="s">
        <v>162</v>
      </c>
      <c r="D24" s="24">
        <v>1072527</v>
      </c>
      <c r="E24" s="22">
        <v>14869.51433</v>
      </c>
      <c r="F24" s="23">
        <v>1.9445939274130599</v>
      </c>
    </row>
    <row r="25" spans="1:6" x14ac:dyDescent="0.2">
      <c r="A25" s="21" t="s">
        <v>141</v>
      </c>
      <c r="B25" s="21" t="s">
        <v>140</v>
      </c>
      <c r="C25" s="21" t="s">
        <v>142</v>
      </c>
      <c r="D25" s="24">
        <v>252757</v>
      </c>
      <c r="E25" s="22">
        <v>14758.98674</v>
      </c>
      <c r="F25" s="23">
        <v>1.9301394351172401</v>
      </c>
    </row>
    <row r="26" spans="1:6" x14ac:dyDescent="0.2">
      <c r="A26" s="21" t="s">
        <v>613</v>
      </c>
      <c r="B26" s="21" t="s">
        <v>612</v>
      </c>
      <c r="C26" s="21" t="s">
        <v>191</v>
      </c>
      <c r="D26" s="24">
        <v>600000</v>
      </c>
      <c r="E26" s="22">
        <v>13312.8</v>
      </c>
      <c r="F26" s="23">
        <v>1.7410111360956999</v>
      </c>
    </row>
    <row r="27" spans="1:6" x14ac:dyDescent="0.2">
      <c r="A27" s="21" t="s">
        <v>161</v>
      </c>
      <c r="B27" s="21" t="s">
        <v>160</v>
      </c>
      <c r="C27" s="21" t="s">
        <v>162</v>
      </c>
      <c r="D27" s="24">
        <v>2284256</v>
      </c>
      <c r="E27" s="22">
        <v>12559.98162</v>
      </c>
      <c r="F27" s="23">
        <v>1.64255963205166</v>
      </c>
    </row>
    <row r="28" spans="1:6" x14ac:dyDescent="0.2">
      <c r="A28" s="21" t="s">
        <v>416</v>
      </c>
      <c r="B28" s="21" t="s">
        <v>415</v>
      </c>
      <c r="C28" s="21" t="s">
        <v>95</v>
      </c>
      <c r="D28" s="24">
        <v>250504</v>
      </c>
      <c r="E28" s="22">
        <v>12452.55384</v>
      </c>
      <c r="F28" s="23">
        <v>1.62851052432781</v>
      </c>
    </row>
    <row r="29" spans="1:6" x14ac:dyDescent="0.2">
      <c r="A29" s="21" t="s">
        <v>628</v>
      </c>
      <c r="B29" s="21" t="s">
        <v>627</v>
      </c>
      <c r="C29" s="21" t="s">
        <v>191</v>
      </c>
      <c r="D29" s="24">
        <v>17500000</v>
      </c>
      <c r="E29" s="22">
        <v>11838.75</v>
      </c>
      <c r="F29" s="23">
        <v>1.5482389570528401</v>
      </c>
    </row>
    <row r="30" spans="1:6" x14ac:dyDescent="0.2">
      <c r="A30" s="21" t="s">
        <v>701</v>
      </c>
      <c r="B30" s="21" t="s">
        <v>700</v>
      </c>
      <c r="C30" s="21" t="s">
        <v>111</v>
      </c>
      <c r="D30" s="24">
        <v>242611</v>
      </c>
      <c r="E30" s="22">
        <v>11483.87038</v>
      </c>
      <c r="F30" s="23">
        <v>1.5018287826046799</v>
      </c>
    </row>
    <row r="31" spans="1:6" x14ac:dyDescent="0.2">
      <c r="A31" s="21" t="s">
        <v>118</v>
      </c>
      <c r="B31" s="21" t="s">
        <v>117</v>
      </c>
      <c r="C31" s="21" t="s">
        <v>119</v>
      </c>
      <c r="D31" s="24">
        <v>732917</v>
      </c>
      <c r="E31" s="22">
        <v>10699.122369999999</v>
      </c>
      <c r="F31" s="23">
        <v>1.39920160992584</v>
      </c>
    </row>
    <row r="32" spans="1:6" x14ac:dyDescent="0.2">
      <c r="A32" s="21" t="s">
        <v>607</v>
      </c>
      <c r="B32" s="21" t="s">
        <v>606</v>
      </c>
      <c r="C32" s="21" t="s">
        <v>142</v>
      </c>
      <c r="D32" s="24">
        <v>1415597</v>
      </c>
      <c r="E32" s="22">
        <v>10642.45825</v>
      </c>
      <c r="F32" s="23">
        <v>1.3917912331503199</v>
      </c>
    </row>
    <row r="33" spans="1:9" x14ac:dyDescent="0.2">
      <c r="A33" s="21" t="s">
        <v>707</v>
      </c>
      <c r="B33" s="21" t="s">
        <v>706</v>
      </c>
      <c r="C33" s="21" t="s">
        <v>119</v>
      </c>
      <c r="D33" s="24">
        <v>426199</v>
      </c>
      <c r="E33" s="22">
        <v>9119.5931029999992</v>
      </c>
      <c r="F33" s="23">
        <v>1.1926351442960601</v>
      </c>
    </row>
    <row r="34" spans="1:9" x14ac:dyDescent="0.2">
      <c r="A34" s="21" t="s">
        <v>154</v>
      </c>
      <c r="B34" s="21" t="s">
        <v>153</v>
      </c>
      <c r="C34" s="21" t="s">
        <v>155</v>
      </c>
      <c r="D34" s="24">
        <v>1713763</v>
      </c>
      <c r="E34" s="22">
        <v>8465.9892199999995</v>
      </c>
      <c r="F34" s="23">
        <v>1.1071586375583</v>
      </c>
    </row>
    <row r="35" spans="1:9" x14ac:dyDescent="0.2">
      <c r="A35" s="21" t="s">
        <v>622</v>
      </c>
      <c r="B35" s="21" t="s">
        <v>621</v>
      </c>
      <c r="C35" s="21" t="s">
        <v>510</v>
      </c>
      <c r="D35" s="24">
        <v>22673</v>
      </c>
      <c r="E35" s="22">
        <v>8152.0091309999998</v>
      </c>
      <c r="F35" s="23">
        <v>1.06609719057034</v>
      </c>
    </row>
    <row r="36" spans="1:9" x14ac:dyDescent="0.2">
      <c r="A36" s="21" t="s">
        <v>468</v>
      </c>
      <c r="B36" s="21" t="s">
        <v>467</v>
      </c>
      <c r="C36" s="21" t="s">
        <v>168</v>
      </c>
      <c r="D36" s="24">
        <v>601831</v>
      </c>
      <c r="E36" s="22">
        <v>7725.1027160000003</v>
      </c>
      <c r="F36" s="23">
        <v>1.01026755123183</v>
      </c>
    </row>
    <row r="37" spans="1:9" x14ac:dyDescent="0.2">
      <c r="A37" s="21" t="s">
        <v>709</v>
      </c>
      <c r="B37" s="21" t="s">
        <v>708</v>
      </c>
      <c r="C37" s="21" t="s">
        <v>119</v>
      </c>
      <c r="D37" s="24">
        <v>286368</v>
      </c>
      <c r="E37" s="22">
        <v>7720.6244640000004</v>
      </c>
      <c r="F37" s="23">
        <v>1.0096818978304301</v>
      </c>
    </row>
    <row r="38" spans="1:9" x14ac:dyDescent="0.2">
      <c r="A38" s="21" t="s">
        <v>184</v>
      </c>
      <c r="B38" s="21" t="s">
        <v>183</v>
      </c>
      <c r="C38" s="21" t="s">
        <v>185</v>
      </c>
      <c r="D38" s="24">
        <v>402005</v>
      </c>
      <c r="E38" s="22">
        <v>7138.4027850000002</v>
      </c>
      <c r="F38" s="23">
        <v>0.93354055815617898</v>
      </c>
    </row>
    <row r="39" spans="1:9" x14ac:dyDescent="0.2">
      <c r="A39" s="21" t="s">
        <v>359</v>
      </c>
      <c r="B39" s="21" t="s">
        <v>358</v>
      </c>
      <c r="C39" s="21" t="s">
        <v>360</v>
      </c>
      <c r="D39" s="24">
        <v>824065</v>
      </c>
      <c r="E39" s="22">
        <v>6395.9804979999999</v>
      </c>
      <c r="F39" s="23">
        <v>0.836448626379796</v>
      </c>
    </row>
    <row r="40" spans="1:9" x14ac:dyDescent="0.2">
      <c r="A40" s="21" t="s">
        <v>193</v>
      </c>
      <c r="B40" s="21" t="s">
        <v>192</v>
      </c>
      <c r="C40" s="21" t="s">
        <v>185</v>
      </c>
      <c r="D40" s="24">
        <v>59219</v>
      </c>
      <c r="E40" s="22">
        <v>5871.8599450000002</v>
      </c>
      <c r="F40" s="23">
        <v>0.76790559114831602</v>
      </c>
    </row>
    <row r="41" spans="1:9" x14ac:dyDescent="0.2">
      <c r="A41" s="21" t="s">
        <v>571</v>
      </c>
      <c r="B41" s="21" t="s">
        <v>570</v>
      </c>
      <c r="C41" s="21" t="s">
        <v>155</v>
      </c>
      <c r="D41" s="24">
        <v>3650315</v>
      </c>
      <c r="E41" s="22">
        <v>5621.4850999999999</v>
      </c>
      <c r="F41" s="23">
        <v>0.735162261920563</v>
      </c>
    </row>
    <row r="42" spans="1:9" x14ac:dyDescent="0.2">
      <c r="A42" s="21" t="s">
        <v>703</v>
      </c>
      <c r="B42" s="21" t="s">
        <v>702</v>
      </c>
      <c r="C42" s="21" t="s">
        <v>171</v>
      </c>
      <c r="D42" s="24">
        <v>351024</v>
      </c>
      <c r="E42" s="22">
        <v>4356.5588639999996</v>
      </c>
      <c r="F42" s="23">
        <v>0.56973870990929398</v>
      </c>
    </row>
    <row r="43" spans="1:9" x14ac:dyDescent="0.2">
      <c r="A43" s="21" t="s">
        <v>609</v>
      </c>
      <c r="B43" s="21" t="s">
        <v>608</v>
      </c>
      <c r="C43" s="21" t="s">
        <v>162</v>
      </c>
      <c r="D43" s="24">
        <v>464574</v>
      </c>
      <c r="E43" s="22">
        <v>4265.4861810000002</v>
      </c>
      <c r="F43" s="23">
        <v>0.55782847650256395</v>
      </c>
    </row>
    <row r="44" spans="1:9" x14ac:dyDescent="0.2">
      <c r="A44" s="21" t="s">
        <v>248</v>
      </c>
      <c r="B44" s="21" t="s">
        <v>247</v>
      </c>
      <c r="C44" s="21" t="s">
        <v>125</v>
      </c>
      <c r="D44" s="24">
        <v>1294729</v>
      </c>
      <c r="E44" s="22">
        <v>4013.6599000000001</v>
      </c>
      <c r="F44" s="23">
        <v>0.52489533249209497</v>
      </c>
    </row>
    <row r="45" spans="1:9" x14ac:dyDescent="0.2">
      <c r="A45" s="21" t="s">
        <v>711</v>
      </c>
      <c r="B45" s="21" t="s">
        <v>710</v>
      </c>
      <c r="C45" s="21" t="s">
        <v>136</v>
      </c>
      <c r="D45" s="24">
        <v>352772</v>
      </c>
      <c r="E45" s="22">
        <v>3740.2651300000002</v>
      </c>
      <c r="F45" s="23">
        <v>0.489141521188664</v>
      </c>
    </row>
    <row r="46" spans="1:9" x14ac:dyDescent="0.2">
      <c r="A46" s="21" t="s">
        <v>406</v>
      </c>
      <c r="B46" s="21" t="s">
        <v>405</v>
      </c>
      <c r="C46" s="21" t="s">
        <v>114</v>
      </c>
      <c r="D46" s="24">
        <v>60242</v>
      </c>
      <c r="E46" s="22">
        <v>3432.0469819999998</v>
      </c>
      <c r="F46" s="23">
        <v>0.44883360489646401</v>
      </c>
    </row>
    <row r="47" spans="1:9" x14ac:dyDescent="0.2">
      <c r="A47" s="20" t="s">
        <v>24</v>
      </c>
      <c r="B47" s="20"/>
      <c r="C47" s="20"/>
      <c r="D47" s="20"/>
      <c r="E47" s="25">
        <f>SUM(E7:E46)</f>
        <v>732403.33404900017</v>
      </c>
      <c r="F47" s="26">
        <f>SUM(F7:F46)</f>
        <v>95.781680840464134</v>
      </c>
      <c r="G47" s="14"/>
      <c r="H47" s="14"/>
      <c r="I47" s="14"/>
    </row>
    <row r="48" spans="1:9" x14ac:dyDescent="0.2">
      <c r="A48" s="21"/>
      <c r="B48" s="21"/>
      <c r="C48" s="21"/>
      <c r="D48" s="21"/>
      <c r="E48" s="22"/>
      <c r="F48" s="23"/>
    </row>
    <row r="49" spans="1:9" x14ac:dyDescent="0.2">
      <c r="A49" s="20" t="s">
        <v>371</v>
      </c>
      <c r="B49" s="21"/>
      <c r="C49" s="21"/>
      <c r="D49" s="21"/>
      <c r="E49" s="22"/>
      <c r="F49" s="23"/>
    </row>
    <row r="50" spans="1:9" x14ac:dyDescent="0.2">
      <c r="A50" s="21" t="s">
        <v>389</v>
      </c>
      <c r="B50" s="21" t="s">
        <v>388</v>
      </c>
      <c r="C50" s="21" t="s">
        <v>165</v>
      </c>
      <c r="D50" s="24">
        <v>249992</v>
      </c>
      <c r="E50" s="22">
        <v>13802.58268</v>
      </c>
      <c r="F50" s="23">
        <v>1.80506355933851</v>
      </c>
    </row>
    <row r="51" spans="1:9" x14ac:dyDescent="0.2">
      <c r="A51" s="20" t="s">
        <v>24</v>
      </c>
      <c r="B51" s="20"/>
      <c r="C51" s="20"/>
      <c r="D51" s="20"/>
      <c r="E51" s="25">
        <f>SUM(E49:E50)</f>
        <v>13802.58268</v>
      </c>
      <c r="F51" s="26">
        <f>SUM(F49:F50)</f>
        <v>1.80506355933851</v>
      </c>
      <c r="G51" s="14"/>
      <c r="H51" s="14"/>
      <c r="I51" s="14"/>
    </row>
    <row r="52" spans="1:9" x14ac:dyDescent="0.2">
      <c r="A52" s="21"/>
      <c r="B52" s="21"/>
      <c r="C52" s="21"/>
      <c r="D52" s="21"/>
      <c r="E52" s="22"/>
      <c r="F52" s="23"/>
    </row>
    <row r="53" spans="1:9" x14ac:dyDescent="0.2">
      <c r="A53" s="20" t="s">
        <v>27</v>
      </c>
      <c r="B53" s="20"/>
      <c r="C53" s="20"/>
      <c r="D53" s="20"/>
      <c r="E53" s="25">
        <f>E47+E51</f>
        <v>746205.91672900016</v>
      </c>
      <c r="F53" s="26">
        <f>F47+F51</f>
        <v>97.58674439980264</v>
      </c>
      <c r="G53" s="14"/>
      <c r="H53" s="14"/>
      <c r="I53" s="14"/>
    </row>
    <row r="54" spans="1:9" x14ac:dyDescent="0.2">
      <c r="A54" s="20"/>
      <c r="B54" s="20"/>
      <c r="C54" s="20"/>
      <c r="D54" s="20"/>
      <c r="E54" s="25"/>
      <c r="F54" s="26"/>
      <c r="G54" s="14"/>
      <c r="H54" s="14"/>
      <c r="I54" s="14"/>
    </row>
    <row r="55" spans="1:9" x14ac:dyDescent="0.2">
      <c r="A55" s="20" t="s">
        <v>29</v>
      </c>
      <c r="B55" s="20"/>
      <c r="C55" s="20"/>
      <c r="D55" s="20"/>
      <c r="E55" s="25">
        <f>E57-(E47+E51)</f>
        <v>18453.178436499787</v>
      </c>
      <c r="F55" s="26">
        <f>F57-(F47+F51)</f>
        <v>2.4132556001973597</v>
      </c>
      <c r="G55" s="14"/>
      <c r="H55" s="14"/>
      <c r="I55" s="14"/>
    </row>
    <row r="56" spans="1:9" x14ac:dyDescent="0.2">
      <c r="A56" s="20"/>
      <c r="B56" s="20"/>
      <c r="C56" s="20"/>
      <c r="D56" s="20"/>
      <c r="E56" s="25"/>
      <c r="F56" s="26"/>
      <c r="G56" s="14"/>
      <c r="H56" s="14"/>
      <c r="I56" s="14"/>
    </row>
    <row r="57" spans="1:9" x14ac:dyDescent="0.2">
      <c r="A57" s="27" t="s">
        <v>28</v>
      </c>
      <c r="B57" s="27"/>
      <c r="C57" s="27"/>
      <c r="D57" s="27"/>
      <c r="E57" s="28">
        <v>764659.09516549995</v>
      </c>
      <c r="F57" s="29">
        <v>100</v>
      </c>
      <c r="G57" s="14"/>
      <c r="H57" s="14"/>
      <c r="I57" s="14"/>
    </row>
    <row r="59" spans="1:9" x14ac:dyDescent="0.2">
      <c r="A59" s="14" t="s">
        <v>32</v>
      </c>
    </row>
    <row r="60" spans="1:9" x14ac:dyDescent="0.2">
      <c r="A60" s="14" t="s">
        <v>33</v>
      </c>
    </row>
    <row r="61" spans="1:9" x14ac:dyDescent="0.2">
      <c r="A61" s="14" t="s">
        <v>34</v>
      </c>
      <c r="B61" s="14"/>
      <c r="C61" s="30" t="s">
        <v>36</v>
      </c>
      <c r="D61" s="14" t="s">
        <v>35</v>
      </c>
    </row>
    <row r="62" spans="1:9" x14ac:dyDescent="0.2">
      <c r="A62" s="7" t="s">
        <v>58</v>
      </c>
      <c r="C62" s="31">
        <v>789.90660000000003</v>
      </c>
      <c r="D62" s="31">
        <v>893.10130000000004</v>
      </c>
    </row>
    <row r="63" spans="1:9" x14ac:dyDescent="0.2">
      <c r="A63" s="7" t="s">
        <v>82</v>
      </c>
      <c r="C63" s="31">
        <v>43.773000000000003</v>
      </c>
      <c r="D63" s="31">
        <v>45.275799999999997</v>
      </c>
    </row>
    <row r="64" spans="1:9" x14ac:dyDescent="0.2">
      <c r="A64" s="7" t="s">
        <v>59</v>
      </c>
      <c r="C64" s="31">
        <v>863.47339999999997</v>
      </c>
      <c r="D64" s="31">
        <v>980.16290000000004</v>
      </c>
    </row>
    <row r="65" spans="1:4" x14ac:dyDescent="0.2">
      <c r="A65" s="7" t="s">
        <v>83</v>
      </c>
      <c r="C65" s="31">
        <v>50.151299999999999</v>
      </c>
      <c r="D65" s="31">
        <v>52.170400000000001</v>
      </c>
    </row>
    <row r="67" spans="1:4" x14ac:dyDescent="0.2">
      <c r="A67" s="14" t="s">
        <v>37</v>
      </c>
    </row>
    <row r="68" spans="1:4" x14ac:dyDescent="0.2">
      <c r="A68" s="94" t="s">
        <v>38</v>
      </c>
      <c r="B68" s="95"/>
      <c r="C68" s="32" t="s">
        <v>39</v>
      </c>
    </row>
    <row r="69" spans="1:4" x14ac:dyDescent="0.2">
      <c r="A69" s="90" t="s">
        <v>82</v>
      </c>
      <c r="B69" s="91"/>
      <c r="C69" s="33">
        <v>4</v>
      </c>
    </row>
    <row r="70" spans="1:4" x14ac:dyDescent="0.2">
      <c r="A70" s="90" t="s">
        <v>83</v>
      </c>
      <c r="B70" s="91"/>
      <c r="C70" s="33">
        <v>4.5</v>
      </c>
    </row>
    <row r="71" spans="1:4" x14ac:dyDescent="0.2">
      <c r="A71" s="7" t="s">
        <v>40</v>
      </c>
    </row>
    <row r="72" spans="1:4" x14ac:dyDescent="0.2">
      <c r="A72" s="7" t="s">
        <v>41</v>
      </c>
    </row>
    <row r="74" spans="1:4" x14ac:dyDescent="0.2">
      <c r="A74" s="14" t="s">
        <v>296</v>
      </c>
      <c r="D74" s="51">
        <v>0.308</v>
      </c>
    </row>
    <row r="76" spans="1:4" x14ac:dyDescent="0.2">
      <c r="A76" s="96" t="s">
        <v>817</v>
      </c>
      <c r="B76" s="96"/>
      <c r="C76" s="96"/>
      <c r="D76" s="30" t="s">
        <v>818</v>
      </c>
    </row>
    <row r="78" spans="1:4" x14ac:dyDescent="0.2">
      <c r="A78" s="14" t="s">
        <v>830</v>
      </c>
    </row>
    <row r="79" spans="1:4" x14ac:dyDescent="0.2">
      <c r="A79" s="68"/>
    </row>
    <row r="80" spans="1:4" x14ac:dyDescent="0.2">
      <c r="A80" s="69" t="s">
        <v>822</v>
      </c>
    </row>
    <row r="81" spans="1:1" x14ac:dyDescent="0.2">
      <c r="A81" s="70"/>
    </row>
    <row r="82" spans="1:1" x14ac:dyDescent="0.2">
      <c r="A82" s="71"/>
    </row>
    <row r="83" spans="1:1" x14ac:dyDescent="0.2">
      <c r="A83" s="71"/>
    </row>
    <row r="84" spans="1:1" x14ac:dyDescent="0.2">
      <c r="A84" s="71"/>
    </row>
    <row r="85" spans="1:1" x14ac:dyDescent="0.2">
      <c r="A85" s="71"/>
    </row>
    <row r="86" spans="1:1" x14ac:dyDescent="0.2">
      <c r="A86" s="71"/>
    </row>
    <row r="87" spans="1:1" x14ac:dyDescent="0.2">
      <c r="A87" s="71"/>
    </row>
    <row r="88" spans="1:1" x14ac:dyDescent="0.2">
      <c r="A88" s="71"/>
    </row>
    <row r="89" spans="1:1" x14ac:dyDescent="0.2">
      <c r="A89" s="71"/>
    </row>
    <row r="90" spans="1:1" x14ac:dyDescent="0.2">
      <c r="A90" s="71"/>
    </row>
    <row r="91" spans="1:1" x14ac:dyDescent="0.2">
      <c r="A91" s="71"/>
    </row>
    <row r="92" spans="1:1" x14ac:dyDescent="0.2">
      <c r="A92" s="71"/>
    </row>
    <row r="93" spans="1:1" x14ac:dyDescent="0.2">
      <c r="A93" s="71"/>
    </row>
    <row r="94" spans="1:1" x14ac:dyDescent="0.2">
      <c r="A94" s="69" t="s">
        <v>839</v>
      </c>
    </row>
    <row r="95" spans="1:1" x14ac:dyDescent="0.2">
      <c r="A95" s="71"/>
    </row>
    <row r="96" spans="1:1" x14ac:dyDescent="0.2">
      <c r="A96" s="69" t="s">
        <v>823</v>
      </c>
    </row>
    <row r="97" spans="1:1" x14ac:dyDescent="0.2">
      <c r="A97" s="71"/>
    </row>
    <row r="98" spans="1:1" x14ac:dyDescent="0.2">
      <c r="A98" s="71"/>
    </row>
    <row r="99" spans="1:1" x14ac:dyDescent="0.2">
      <c r="A99" s="71"/>
    </row>
    <row r="100" spans="1:1" x14ac:dyDescent="0.2">
      <c r="A100" s="71"/>
    </row>
    <row r="101" spans="1:1" x14ac:dyDescent="0.2">
      <c r="A101" s="71"/>
    </row>
    <row r="102" spans="1:1" x14ac:dyDescent="0.2">
      <c r="A102" s="71"/>
    </row>
    <row r="103" spans="1:1" x14ac:dyDescent="0.2">
      <c r="A103" s="71"/>
    </row>
    <row r="104" spans="1:1" x14ac:dyDescent="0.2">
      <c r="A104" s="71"/>
    </row>
    <row r="105" spans="1:1" x14ac:dyDescent="0.2">
      <c r="A105" s="71"/>
    </row>
    <row r="106" spans="1:1" x14ac:dyDescent="0.2">
      <c r="A106" s="71"/>
    </row>
    <row r="107" spans="1:1" x14ac:dyDescent="0.2">
      <c r="A107" s="71"/>
    </row>
    <row r="108" spans="1:1" x14ac:dyDescent="0.2">
      <c r="A108" s="71"/>
    </row>
  </sheetData>
  <mergeCells count="5">
    <mergeCell ref="A1:F1"/>
    <mergeCell ref="A68:B68"/>
    <mergeCell ref="A69:B69"/>
    <mergeCell ref="A70:B70"/>
    <mergeCell ref="A76:C76"/>
  </mergeCells>
  <conditionalFormatting sqref="F2:F3 F211:F65536">
    <cfRule type="cellIs" dxfId="37" priority="2" stopIfTrue="1" operator="between">
      <formula>0.009</formula>
      <formula>-0.009</formula>
    </cfRule>
  </conditionalFormatting>
  <conditionalFormatting sqref="F5:F110">
    <cfRule type="cellIs" dxfId="36" priority="1" stopIfTrue="1" operator="between">
      <formula>0.009</formula>
      <formula>-0.009</formula>
    </cfRule>
  </conditionalFormatting>
  <hyperlinks>
    <hyperlink ref="A79"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05"/>
  <sheetViews>
    <sheetView workbookViewId="0">
      <selection sqref="A1:F1"/>
    </sheetView>
  </sheetViews>
  <sheetFormatPr defaultColWidth="9.28515625" defaultRowHeight="11.25" x14ac:dyDescent="0.2"/>
  <cols>
    <col min="1" max="1" width="38.7109375" style="7" bestFit="1" customWidth="1"/>
    <col min="2" max="2" width="32.28515625" style="7" bestFit="1" customWidth="1"/>
    <col min="3" max="3" width="24.7109375" style="7" bestFit="1" customWidth="1"/>
    <col min="4" max="4" width="15.5703125" style="7" bestFit="1" customWidth="1"/>
    <col min="5" max="5" width="29.28515625" style="10" customWidth="1"/>
    <col min="6" max="6" width="13.5703125" style="11" bestFit="1" customWidth="1"/>
    <col min="7" max="7" width="32.28515625" style="7" customWidth="1"/>
    <col min="8" max="8" width="25" style="7" customWidth="1"/>
    <col min="9" max="16384" width="9.28515625" style="7"/>
  </cols>
  <sheetData>
    <row r="1" spans="1:8" s="1" customFormat="1" ht="15" x14ac:dyDescent="0.2">
      <c r="A1" s="92" t="s">
        <v>20</v>
      </c>
      <c r="B1" s="93"/>
      <c r="C1" s="93"/>
      <c r="D1" s="93"/>
      <c r="E1" s="93"/>
      <c r="F1" s="93"/>
    </row>
    <row r="2" spans="1:8" s="1" customFormat="1" ht="12" x14ac:dyDescent="0.2">
      <c r="E2" s="5"/>
      <c r="F2" s="9"/>
    </row>
    <row r="3" spans="1:8" s="1" customFormat="1" ht="12" x14ac:dyDescent="0.2">
      <c r="A3" s="8" t="s">
        <v>7</v>
      </c>
      <c r="B3" s="2"/>
      <c r="C3" s="3"/>
      <c r="D3" s="3"/>
      <c r="E3" s="4"/>
      <c r="F3" s="9"/>
    </row>
    <row r="4" spans="1:8" s="1" customFormat="1" ht="17.649999999999999" customHeight="1" x14ac:dyDescent="0.2">
      <c r="A4" s="6" t="s">
        <v>2</v>
      </c>
      <c r="B4" s="6" t="s">
        <v>0</v>
      </c>
      <c r="C4" s="13" t="s">
        <v>349</v>
      </c>
      <c r="D4" s="13" t="s">
        <v>1</v>
      </c>
      <c r="E4" s="61" t="s">
        <v>6</v>
      </c>
      <c r="F4" s="12" t="s">
        <v>3</v>
      </c>
      <c r="G4" s="62"/>
      <c r="H4" s="65"/>
    </row>
    <row r="5" spans="1:8" x14ac:dyDescent="0.2">
      <c r="A5" s="16" t="s">
        <v>84</v>
      </c>
      <c r="B5" s="17"/>
      <c r="C5" s="17"/>
      <c r="D5" s="17"/>
      <c r="E5" s="18"/>
      <c r="F5" s="19"/>
    </row>
    <row r="6" spans="1:8" x14ac:dyDescent="0.2">
      <c r="A6" s="20" t="s">
        <v>51</v>
      </c>
      <c r="B6" s="21"/>
      <c r="C6" s="21"/>
      <c r="D6" s="21"/>
      <c r="E6" s="22"/>
      <c r="F6" s="23"/>
    </row>
    <row r="7" spans="1:8" x14ac:dyDescent="0.2">
      <c r="A7" s="21" t="s">
        <v>91</v>
      </c>
      <c r="B7" s="21" t="s">
        <v>90</v>
      </c>
      <c r="C7" s="21" t="s">
        <v>92</v>
      </c>
      <c r="D7" s="24">
        <v>625000</v>
      </c>
      <c r="E7" s="22">
        <v>22933.125</v>
      </c>
      <c r="F7" s="23">
        <v>9.0635425467960804</v>
      </c>
    </row>
    <row r="8" spans="1:8" x14ac:dyDescent="0.2">
      <c r="A8" s="21" t="s">
        <v>124</v>
      </c>
      <c r="B8" s="21" t="s">
        <v>123</v>
      </c>
      <c r="C8" s="21" t="s">
        <v>125</v>
      </c>
      <c r="D8" s="24">
        <v>4250000</v>
      </c>
      <c r="E8" s="22">
        <v>15257.5</v>
      </c>
      <c r="F8" s="23">
        <v>6.0300111915729397</v>
      </c>
    </row>
    <row r="9" spans="1:8" x14ac:dyDescent="0.2">
      <c r="A9" s="21" t="s">
        <v>127</v>
      </c>
      <c r="B9" s="21" t="s">
        <v>126</v>
      </c>
      <c r="C9" s="21" t="s">
        <v>128</v>
      </c>
      <c r="D9" s="24">
        <v>1119847</v>
      </c>
      <c r="E9" s="22">
        <v>13954.41347</v>
      </c>
      <c r="F9" s="23">
        <v>5.5150102832007999</v>
      </c>
    </row>
    <row r="10" spans="1:8" x14ac:dyDescent="0.2">
      <c r="A10" s="21" t="s">
        <v>149</v>
      </c>
      <c r="B10" s="21" t="s">
        <v>148</v>
      </c>
      <c r="C10" s="21" t="s">
        <v>150</v>
      </c>
      <c r="D10" s="24">
        <v>4750000</v>
      </c>
      <c r="E10" s="22">
        <v>12556.625</v>
      </c>
      <c r="F10" s="23">
        <v>4.96258163384464</v>
      </c>
    </row>
    <row r="11" spans="1:8" x14ac:dyDescent="0.2">
      <c r="A11" s="21" t="s">
        <v>248</v>
      </c>
      <c r="B11" s="21" t="s">
        <v>247</v>
      </c>
      <c r="C11" s="21" t="s">
        <v>125</v>
      </c>
      <c r="D11" s="24">
        <v>3725000</v>
      </c>
      <c r="E11" s="22">
        <v>11547.5</v>
      </c>
      <c r="F11" s="23">
        <v>4.5637590846920197</v>
      </c>
    </row>
    <row r="12" spans="1:8" x14ac:dyDescent="0.2">
      <c r="A12" s="21" t="s">
        <v>104</v>
      </c>
      <c r="B12" s="21" t="s">
        <v>103</v>
      </c>
      <c r="C12" s="21" t="s">
        <v>105</v>
      </c>
      <c r="D12" s="24">
        <v>381000</v>
      </c>
      <c r="E12" s="22">
        <v>10899.647999999999</v>
      </c>
      <c r="F12" s="23">
        <v>4.3077174782372998</v>
      </c>
    </row>
    <row r="13" spans="1:8" x14ac:dyDescent="0.2">
      <c r="A13" s="21" t="s">
        <v>519</v>
      </c>
      <c r="B13" s="21" t="s">
        <v>518</v>
      </c>
      <c r="C13" s="21" t="s">
        <v>128</v>
      </c>
      <c r="D13" s="24">
        <v>813847</v>
      </c>
      <c r="E13" s="22">
        <v>9972.4742150000002</v>
      </c>
      <c r="F13" s="23">
        <v>3.9412833769701798</v>
      </c>
    </row>
    <row r="14" spans="1:8" x14ac:dyDescent="0.2">
      <c r="A14" s="21" t="s">
        <v>97</v>
      </c>
      <c r="B14" s="21" t="s">
        <v>96</v>
      </c>
      <c r="C14" s="21" t="s">
        <v>98</v>
      </c>
      <c r="D14" s="24">
        <v>710000</v>
      </c>
      <c r="E14" s="22">
        <v>9746.5249999999996</v>
      </c>
      <c r="F14" s="23">
        <v>3.8519845865276401</v>
      </c>
    </row>
    <row r="15" spans="1:8" x14ac:dyDescent="0.2">
      <c r="A15" s="21" t="s">
        <v>675</v>
      </c>
      <c r="B15" s="21" t="s">
        <v>674</v>
      </c>
      <c r="C15" s="21" t="s">
        <v>128</v>
      </c>
      <c r="D15" s="24">
        <v>229407</v>
      </c>
      <c r="E15" s="22">
        <v>9405.2281860000003</v>
      </c>
      <c r="F15" s="23">
        <v>3.7170985561774401</v>
      </c>
    </row>
    <row r="16" spans="1:8" x14ac:dyDescent="0.2">
      <c r="A16" s="21" t="s">
        <v>483</v>
      </c>
      <c r="B16" s="21" t="s">
        <v>482</v>
      </c>
      <c r="C16" s="21" t="s">
        <v>168</v>
      </c>
      <c r="D16" s="24">
        <v>490000</v>
      </c>
      <c r="E16" s="22">
        <v>9309.02</v>
      </c>
      <c r="F16" s="23">
        <v>3.6790755223710501</v>
      </c>
    </row>
    <row r="17" spans="1:6" x14ac:dyDescent="0.2">
      <c r="A17" s="21" t="s">
        <v>89</v>
      </c>
      <c r="B17" s="21" t="s">
        <v>88</v>
      </c>
      <c r="C17" s="21" t="s">
        <v>87</v>
      </c>
      <c r="D17" s="24">
        <v>800000</v>
      </c>
      <c r="E17" s="22">
        <v>8968.4</v>
      </c>
      <c r="F17" s="23">
        <v>3.5444569798789298</v>
      </c>
    </row>
    <row r="18" spans="1:6" x14ac:dyDescent="0.2">
      <c r="A18" s="21" t="s">
        <v>713</v>
      </c>
      <c r="B18" s="21" t="s">
        <v>712</v>
      </c>
      <c r="C18" s="21" t="s">
        <v>92</v>
      </c>
      <c r="D18" s="24">
        <v>2500000</v>
      </c>
      <c r="E18" s="22">
        <v>7173.75</v>
      </c>
      <c r="F18" s="23">
        <v>2.8351822241878701</v>
      </c>
    </row>
    <row r="19" spans="1:6" x14ac:dyDescent="0.2">
      <c r="A19" s="21" t="s">
        <v>497</v>
      </c>
      <c r="B19" s="21" t="s">
        <v>496</v>
      </c>
      <c r="C19" s="21" t="s">
        <v>360</v>
      </c>
      <c r="D19" s="24">
        <v>180000</v>
      </c>
      <c r="E19" s="22">
        <v>6536.43</v>
      </c>
      <c r="F19" s="23">
        <v>2.5833030347653998</v>
      </c>
    </row>
    <row r="20" spans="1:6" x14ac:dyDescent="0.2">
      <c r="A20" s="21" t="s">
        <v>175</v>
      </c>
      <c r="B20" s="21" t="s">
        <v>174</v>
      </c>
      <c r="C20" s="21" t="s">
        <v>176</v>
      </c>
      <c r="D20" s="24">
        <v>3500000</v>
      </c>
      <c r="E20" s="22">
        <v>5852</v>
      </c>
      <c r="F20" s="23">
        <v>2.31280521009896</v>
      </c>
    </row>
    <row r="21" spans="1:6" x14ac:dyDescent="0.2">
      <c r="A21" s="21" t="s">
        <v>187</v>
      </c>
      <c r="B21" s="21" t="s">
        <v>186</v>
      </c>
      <c r="C21" s="21" t="s">
        <v>188</v>
      </c>
      <c r="D21" s="24">
        <v>535000</v>
      </c>
      <c r="E21" s="22">
        <v>5750.4475000000002</v>
      </c>
      <c r="F21" s="23">
        <v>2.2726700168148501</v>
      </c>
    </row>
    <row r="22" spans="1:6" x14ac:dyDescent="0.2">
      <c r="A22" s="21" t="s">
        <v>516</v>
      </c>
      <c r="B22" s="21" t="s">
        <v>515</v>
      </c>
      <c r="C22" s="21" t="s">
        <v>517</v>
      </c>
      <c r="D22" s="24">
        <v>950000</v>
      </c>
      <c r="E22" s="22">
        <v>4845.95</v>
      </c>
      <c r="F22" s="23">
        <v>1.91519795076539</v>
      </c>
    </row>
    <row r="23" spans="1:6" x14ac:dyDescent="0.2">
      <c r="A23" s="21" t="s">
        <v>487</v>
      </c>
      <c r="B23" s="21" t="s">
        <v>486</v>
      </c>
      <c r="C23" s="21" t="s">
        <v>92</v>
      </c>
      <c r="D23" s="24">
        <v>340000</v>
      </c>
      <c r="E23" s="22">
        <v>4822.3900000000003</v>
      </c>
      <c r="F23" s="23">
        <v>1.90588665706239</v>
      </c>
    </row>
    <row r="24" spans="1:6" x14ac:dyDescent="0.2">
      <c r="A24" s="21" t="s">
        <v>589</v>
      </c>
      <c r="B24" s="21" t="s">
        <v>588</v>
      </c>
      <c r="C24" s="21" t="s">
        <v>128</v>
      </c>
      <c r="D24" s="24">
        <v>135000</v>
      </c>
      <c r="E24" s="22">
        <v>4794.2550000000001</v>
      </c>
      <c r="F24" s="23">
        <v>1.89476724923838</v>
      </c>
    </row>
    <row r="25" spans="1:6" x14ac:dyDescent="0.2">
      <c r="A25" s="21" t="s">
        <v>679</v>
      </c>
      <c r="B25" s="21" t="s">
        <v>678</v>
      </c>
      <c r="C25" s="21" t="s">
        <v>188</v>
      </c>
      <c r="D25" s="24">
        <v>110000</v>
      </c>
      <c r="E25" s="22">
        <v>4607.9549999999999</v>
      </c>
      <c r="F25" s="23">
        <v>1.8211384709332801</v>
      </c>
    </row>
    <row r="26" spans="1:6" x14ac:dyDescent="0.2">
      <c r="A26" s="21" t="s">
        <v>184</v>
      </c>
      <c r="B26" s="21" t="s">
        <v>183</v>
      </c>
      <c r="C26" s="21" t="s">
        <v>185</v>
      </c>
      <c r="D26" s="24">
        <v>250000</v>
      </c>
      <c r="E26" s="22">
        <v>4439.25</v>
      </c>
      <c r="F26" s="23">
        <v>1.7544635216903299</v>
      </c>
    </row>
    <row r="27" spans="1:6" x14ac:dyDescent="0.2">
      <c r="A27" s="21" t="s">
        <v>107</v>
      </c>
      <c r="B27" s="21" t="s">
        <v>106</v>
      </c>
      <c r="C27" s="21" t="s">
        <v>108</v>
      </c>
      <c r="D27" s="24">
        <v>1500000</v>
      </c>
      <c r="E27" s="22">
        <v>4439.25</v>
      </c>
      <c r="F27" s="23">
        <v>1.7544635216903299</v>
      </c>
    </row>
    <row r="28" spans="1:6" x14ac:dyDescent="0.2">
      <c r="A28" s="21" t="s">
        <v>138</v>
      </c>
      <c r="B28" s="21" t="s">
        <v>137</v>
      </c>
      <c r="C28" s="21" t="s">
        <v>139</v>
      </c>
      <c r="D28" s="24">
        <v>1067161</v>
      </c>
      <c r="E28" s="22">
        <v>4185.9390229999999</v>
      </c>
      <c r="F28" s="23">
        <v>1.65435091960884</v>
      </c>
    </row>
    <row r="29" spans="1:6" x14ac:dyDescent="0.2">
      <c r="A29" s="21" t="s">
        <v>100</v>
      </c>
      <c r="B29" s="21" t="s">
        <v>99</v>
      </c>
      <c r="C29" s="21" t="s">
        <v>87</v>
      </c>
      <c r="D29" s="24">
        <v>500000</v>
      </c>
      <c r="E29" s="22">
        <v>4151.75</v>
      </c>
      <c r="F29" s="23">
        <v>1.6408388638120901</v>
      </c>
    </row>
    <row r="30" spans="1:6" x14ac:dyDescent="0.2">
      <c r="A30" s="21" t="s">
        <v>102</v>
      </c>
      <c r="B30" s="21" t="s">
        <v>101</v>
      </c>
      <c r="C30" s="21" t="s">
        <v>87</v>
      </c>
      <c r="D30" s="24">
        <v>350000</v>
      </c>
      <c r="E30" s="22">
        <v>4067.5250000000001</v>
      </c>
      <c r="F30" s="23">
        <v>1.6075517792562799</v>
      </c>
    </row>
    <row r="31" spans="1:6" x14ac:dyDescent="0.2">
      <c r="A31" s="21" t="s">
        <v>542</v>
      </c>
      <c r="B31" s="21" t="s">
        <v>541</v>
      </c>
      <c r="C31" s="21" t="s">
        <v>398</v>
      </c>
      <c r="D31" s="24">
        <v>700000</v>
      </c>
      <c r="E31" s="22">
        <v>3654.35</v>
      </c>
      <c r="F31" s="23">
        <v>1.4442583252776999</v>
      </c>
    </row>
    <row r="32" spans="1:6" x14ac:dyDescent="0.2">
      <c r="A32" s="21" t="s">
        <v>640</v>
      </c>
      <c r="B32" s="21" t="s">
        <v>639</v>
      </c>
      <c r="C32" s="21" t="s">
        <v>128</v>
      </c>
      <c r="D32" s="24">
        <v>225000</v>
      </c>
      <c r="E32" s="22">
        <v>3386.0250000000001</v>
      </c>
      <c r="F32" s="23">
        <v>1.33821193805969</v>
      </c>
    </row>
    <row r="33" spans="1:9" x14ac:dyDescent="0.2">
      <c r="A33" s="21" t="s">
        <v>271</v>
      </c>
      <c r="B33" s="21" t="s">
        <v>270</v>
      </c>
      <c r="C33" s="21" t="s">
        <v>185</v>
      </c>
      <c r="D33" s="24">
        <v>419853</v>
      </c>
      <c r="E33" s="22">
        <v>3292.9070790000001</v>
      </c>
      <c r="F33" s="23">
        <v>1.30141022704767</v>
      </c>
    </row>
    <row r="34" spans="1:9" x14ac:dyDescent="0.2">
      <c r="A34" s="21" t="s">
        <v>408</v>
      </c>
      <c r="B34" s="21" t="s">
        <v>407</v>
      </c>
      <c r="C34" s="21" t="s">
        <v>114</v>
      </c>
      <c r="D34" s="24">
        <v>135000</v>
      </c>
      <c r="E34" s="22">
        <v>3263.895</v>
      </c>
      <c r="F34" s="23">
        <v>1.2899441833930201</v>
      </c>
    </row>
    <row r="35" spans="1:9" x14ac:dyDescent="0.2">
      <c r="A35" s="21" t="s">
        <v>200</v>
      </c>
      <c r="B35" s="21" t="s">
        <v>199</v>
      </c>
      <c r="C35" s="21" t="s">
        <v>139</v>
      </c>
      <c r="D35" s="24">
        <v>90000</v>
      </c>
      <c r="E35" s="22">
        <v>3238.9650000000001</v>
      </c>
      <c r="F35" s="23">
        <v>1.2800914434942201</v>
      </c>
    </row>
    <row r="36" spans="1:9" x14ac:dyDescent="0.2">
      <c r="A36" s="21" t="s">
        <v>336</v>
      </c>
      <c r="B36" s="21" t="s">
        <v>335</v>
      </c>
      <c r="C36" s="21" t="s">
        <v>188</v>
      </c>
      <c r="D36" s="24">
        <v>3200000</v>
      </c>
      <c r="E36" s="22">
        <v>3145.6</v>
      </c>
      <c r="F36" s="23">
        <v>1.24319208285839</v>
      </c>
    </row>
    <row r="37" spans="1:9" x14ac:dyDescent="0.2">
      <c r="A37" s="21" t="s">
        <v>144</v>
      </c>
      <c r="B37" s="21" t="s">
        <v>143</v>
      </c>
      <c r="C37" s="21" t="s">
        <v>108</v>
      </c>
      <c r="D37" s="24">
        <v>63000</v>
      </c>
      <c r="E37" s="22">
        <v>3133.5255000000002</v>
      </c>
      <c r="F37" s="23">
        <v>1.2384200448356</v>
      </c>
    </row>
    <row r="38" spans="1:9" x14ac:dyDescent="0.2">
      <c r="A38" s="21" t="s">
        <v>152</v>
      </c>
      <c r="B38" s="21" t="s">
        <v>151</v>
      </c>
      <c r="C38" s="21" t="s">
        <v>111</v>
      </c>
      <c r="D38" s="24">
        <v>25000</v>
      </c>
      <c r="E38" s="22">
        <v>3099.8249999999998</v>
      </c>
      <c r="F38" s="23">
        <v>1.2251010612431701</v>
      </c>
    </row>
    <row r="39" spans="1:9" x14ac:dyDescent="0.2">
      <c r="A39" s="21" t="s">
        <v>695</v>
      </c>
      <c r="B39" s="21" t="s">
        <v>694</v>
      </c>
      <c r="C39" s="21" t="s">
        <v>188</v>
      </c>
      <c r="D39" s="24">
        <v>800000</v>
      </c>
      <c r="E39" s="22">
        <v>3080.8</v>
      </c>
      <c r="F39" s="23">
        <v>1.2175820730131399</v>
      </c>
    </row>
    <row r="40" spans="1:9" x14ac:dyDescent="0.2">
      <c r="A40" s="21" t="s">
        <v>662</v>
      </c>
      <c r="B40" s="21" t="s">
        <v>661</v>
      </c>
      <c r="C40" s="21" t="s">
        <v>139</v>
      </c>
      <c r="D40" s="24">
        <v>317957</v>
      </c>
      <c r="E40" s="22">
        <v>2273.0745929999998</v>
      </c>
      <c r="F40" s="23">
        <v>0.89835590595249004</v>
      </c>
    </row>
    <row r="41" spans="1:9" x14ac:dyDescent="0.2">
      <c r="A41" s="21" t="s">
        <v>351</v>
      </c>
      <c r="B41" s="21" t="s">
        <v>350</v>
      </c>
      <c r="C41" s="21" t="s">
        <v>125</v>
      </c>
      <c r="D41" s="24">
        <v>2000000</v>
      </c>
      <c r="E41" s="22">
        <v>2145</v>
      </c>
      <c r="F41" s="23">
        <v>0.84773875182198699</v>
      </c>
    </row>
    <row r="42" spans="1:9" x14ac:dyDescent="0.2">
      <c r="A42" s="21" t="s">
        <v>591</v>
      </c>
      <c r="B42" s="21" t="s">
        <v>590</v>
      </c>
      <c r="C42" s="21" t="s">
        <v>171</v>
      </c>
      <c r="D42" s="24">
        <v>375000</v>
      </c>
      <c r="E42" s="22">
        <v>2016.5625</v>
      </c>
      <c r="F42" s="23">
        <v>0.79697817096551304</v>
      </c>
    </row>
    <row r="43" spans="1:9" x14ac:dyDescent="0.2">
      <c r="A43" s="21" t="s">
        <v>514</v>
      </c>
      <c r="B43" s="21" t="s">
        <v>513</v>
      </c>
      <c r="C43" s="21" t="s">
        <v>398</v>
      </c>
      <c r="D43" s="24">
        <v>400000</v>
      </c>
      <c r="E43" s="22">
        <v>1920.2</v>
      </c>
      <c r="F43" s="23">
        <v>0.75889414976623704</v>
      </c>
    </row>
    <row r="44" spans="1:9" x14ac:dyDescent="0.2">
      <c r="A44" s="21" t="s">
        <v>167</v>
      </c>
      <c r="B44" s="21" t="s">
        <v>166</v>
      </c>
      <c r="C44" s="21" t="s">
        <v>168</v>
      </c>
      <c r="D44" s="24">
        <v>77135</v>
      </c>
      <c r="E44" s="22">
        <v>1232.2701930000001</v>
      </c>
      <c r="F44" s="23">
        <v>0.48701314467191498</v>
      </c>
    </row>
    <row r="45" spans="1:9" x14ac:dyDescent="0.2">
      <c r="A45" s="21" t="s">
        <v>173</v>
      </c>
      <c r="B45" s="21" t="s">
        <v>172</v>
      </c>
      <c r="C45" s="21" t="s">
        <v>98</v>
      </c>
      <c r="D45" s="24">
        <v>101827</v>
      </c>
      <c r="E45" s="22">
        <v>1042.097518</v>
      </c>
      <c r="F45" s="23">
        <v>0.41185382246438701</v>
      </c>
    </row>
    <row r="46" spans="1:9" x14ac:dyDescent="0.2">
      <c r="A46" s="21" t="s">
        <v>715</v>
      </c>
      <c r="B46" s="21" t="s">
        <v>714</v>
      </c>
      <c r="C46" s="21" t="s">
        <v>538</v>
      </c>
      <c r="D46" s="24">
        <v>180980</v>
      </c>
      <c r="E46" s="22">
        <v>880.82965999999999</v>
      </c>
      <c r="F46" s="23">
        <v>0.34811815223132198</v>
      </c>
    </row>
    <row r="47" spans="1:9" x14ac:dyDescent="0.2">
      <c r="A47" s="21" t="s">
        <v>344</v>
      </c>
      <c r="B47" s="21" t="s">
        <v>343</v>
      </c>
      <c r="C47" s="21" t="s">
        <v>125</v>
      </c>
      <c r="D47" s="24">
        <v>136919</v>
      </c>
      <c r="E47" s="22">
        <v>201.33938950000001</v>
      </c>
      <c r="F47" s="23">
        <v>7.95725886933943E-2</v>
      </c>
    </row>
    <row r="48" spans="1:9" x14ac:dyDescent="0.2">
      <c r="A48" s="20" t="s">
        <v>24</v>
      </c>
      <c r="B48" s="20"/>
      <c r="C48" s="20"/>
      <c r="D48" s="20"/>
      <c r="E48" s="25">
        <f>SUM(E7:E47)</f>
        <v>241224.61682650002</v>
      </c>
      <c r="F48" s="26">
        <f>SUM(F7:F47)</f>
        <v>95.335876725983255</v>
      </c>
      <c r="G48" s="14"/>
      <c r="H48" s="14"/>
      <c r="I48" s="14"/>
    </row>
    <row r="49" spans="1:9" x14ac:dyDescent="0.2">
      <c r="A49" s="21"/>
      <c r="B49" s="21"/>
      <c r="C49" s="21"/>
      <c r="D49" s="21"/>
      <c r="E49" s="22"/>
      <c r="F49" s="23"/>
    </row>
    <row r="50" spans="1:9" x14ac:dyDescent="0.2">
      <c r="A50" s="20" t="s">
        <v>27</v>
      </c>
      <c r="B50" s="20"/>
      <c r="C50" s="20"/>
      <c r="D50" s="20"/>
      <c r="E50" s="25">
        <f>E48</f>
        <v>241224.61682650002</v>
      </c>
      <c r="F50" s="26">
        <f>F48</f>
        <v>95.335876725983255</v>
      </c>
      <c r="G50" s="14"/>
      <c r="H50" s="14"/>
      <c r="I50" s="14"/>
    </row>
    <row r="51" spans="1:9" x14ac:dyDescent="0.2">
      <c r="A51" s="20"/>
      <c r="B51" s="20"/>
      <c r="C51" s="20"/>
      <c r="D51" s="20"/>
      <c r="E51" s="25"/>
      <c r="F51" s="26"/>
      <c r="G51" s="14"/>
      <c r="H51" s="14"/>
      <c r="I51" s="14"/>
    </row>
    <row r="52" spans="1:9" x14ac:dyDescent="0.2">
      <c r="A52" s="20" t="s">
        <v>29</v>
      </c>
      <c r="B52" s="20"/>
      <c r="C52" s="20"/>
      <c r="D52" s="20"/>
      <c r="E52" s="25">
        <f>E54-(E48)</f>
        <v>11801.447558299988</v>
      </c>
      <c r="F52" s="26">
        <f>F54-(F48)</f>
        <v>4.6641232740167453</v>
      </c>
      <c r="G52" s="14"/>
      <c r="H52" s="14"/>
      <c r="I52" s="14"/>
    </row>
    <row r="53" spans="1:9" x14ac:dyDescent="0.2">
      <c r="A53" s="20"/>
      <c r="B53" s="20"/>
      <c r="C53" s="20"/>
      <c r="D53" s="20"/>
      <c r="E53" s="25"/>
      <c r="F53" s="26"/>
      <c r="G53" s="14"/>
      <c r="H53" s="14"/>
      <c r="I53" s="14"/>
    </row>
    <row r="54" spans="1:9" x14ac:dyDescent="0.2">
      <c r="A54" s="27" t="s">
        <v>28</v>
      </c>
      <c r="B54" s="27"/>
      <c r="C54" s="27"/>
      <c r="D54" s="27"/>
      <c r="E54" s="28">
        <v>253026.0643848</v>
      </c>
      <c r="F54" s="29">
        <v>100</v>
      </c>
      <c r="G54" s="14"/>
      <c r="H54" s="14"/>
      <c r="I54" s="14"/>
    </row>
    <row r="56" spans="1:9" x14ac:dyDescent="0.2">
      <c r="A56" s="14" t="s">
        <v>32</v>
      </c>
    </row>
    <row r="57" spans="1:9" x14ac:dyDescent="0.2">
      <c r="A57" s="14" t="s">
        <v>33</v>
      </c>
    </row>
    <row r="58" spans="1:9" x14ac:dyDescent="0.2">
      <c r="A58" s="14" t="s">
        <v>34</v>
      </c>
      <c r="B58" s="14"/>
      <c r="C58" s="30" t="s">
        <v>36</v>
      </c>
      <c r="D58" s="14" t="s">
        <v>35</v>
      </c>
    </row>
    <row r="59" spans="1:9" x14ac:dyDescent="0.2">
      <c r="A59" s="7" t="s">
        <v>58</v>
      </c>
      <c r="C59" s="31">
        <v>99.919899999999998</v>
      </c>
      <c r="D59" s="31">
        <v>134.87389999999999</v>
      </c>
    </row>
    <row r="60" spans="1:9" x14ac:dyDescent="0.2">
      <c r="A60" s="7" t="s">
        <v>82</v>
      </c>
      <c r="C60" s="31">
        <v>37.055700000000002</v>
      </c>
      <c r="D60" s="31">
        <v>46.058</v>
      </c>
    </row>
    <row r="61" spans="1:9" x14ac:dyDescent="0.2">
      <c r="A61" s="7" t="s">
        <v>59</v>
      </c>
      <c r="C61" s="31">
        <v>112.982</v>
      </c>
      <c r="D61" s="31">
        <v>153.2757</v>
      </c>
    </row>
    <row r="62" spans="1:9" x14ac:dyDescent="0.2">
      <c r="A62" s="7" t="s">
        <v>83</v>
      </c>
      <c r="C62" s="31">
        <v>44.137599999999999</v>
      </c>
      <c r="D62" s="31">
        <v>55.014299999999999</v>
      </c>
    </row>
    <row r="64" spans="1:9" x14ac:dyDescent="0.2">
      <c r="A64" s="14" t="s">
        <v>37</v>
      </c>
    </row>
    <row r="65" spans="1:4" x14ac:dyDescent="0.2">
      <c r="A65" s="94" t="s">
        <v>38</v>
      </c>
      <c r="B65" s="95"/>
      <c r="C65" s="32" t="s">
        <v>39</v>
      </c>
    </row>
    <row r="66" spans="1:4" x14ac:dyDescent="0.2">
      <c r="A66" s="90" t="s">
        <v>82</v>
      </c>
      <c r="B66" s="91"/>
      <c r="C66" s="33">
        <v>3.15</v>
      </c>
    </row>
    <row r="67" spans="1:4" x14ac:dyDescent="0.2">
      <c r="A67" s="90" t="s">
        <v>83</v>
      </c>
      <c r="B67" s="91"/>
      <c r="C67" s="33">
        <v>3.85</v>
      </c>
    </row>
    <row r="68" spans="1:4" x14ac:dyDescent="0.2">
      <c r="A68" s="7" t="s">
        <v>40</v>
      </c>
    </row>
    <row r="69" spans="1:4" x14ac:dyDescent="0.2">
      <c r="A69" s="7" t="s">
        <v>41</v>
      </c>
    </row>
    <row r="71" spans="1:4" x14ac:dyDescent="0.2">
      <c r="A71" s="14" t="s">
        <v>296</v>
      </c>
      <c r="D71" s="51">
        <v>8.6900000000000005E-2</v>
      </c>
    </row>
    <row r="73" spans="1:4" x14ac:dyDescent="0.2">
      <c r="A73" s="96" t="s">
        <v>817</v>
      </c>
      <c r="B73" s="96"/>
      <c r="C73" s="96"/>
      <c r="D73" s="30" t="s">
        <v>818</v>
      </c>
    </row>
    <row r="75" spans="1:4" x14ac:dyDescent="0.2">
      <c r="A75" s="14" t="s">
        <v>830</v>
      </c>
    </row>
    <row r="76" spans="1:4" x14ac:dyDescent="0.2">
      <c r="A76" s="68"/>
    </row>
    <row r="77" spans="1:4" x14ac:dyDescent="0.2">
      <c r="A77" s="69" t="s">
        <v>822</v>
      </c>
    </row>
    <row r="78" spans="1:4" x14ac:dyDescent="0.2">
      <c r="A78" s="70"/>
    </row>
    <row r="79" spans="1:4" x14ac:dyDescent="0.2">
      <c r="A79" s="71"/>
    </row>
    <row r="80" spans="1:4" x14ac:dyDescent="0.2">
      <c r="A80" s="71"/>
    </row>
    <row r="81" spans="1:1" x14ac:dyDescent="0.2">
      <c r="A81" s="71"/>
    </row>
    <row r="82" spans="1:1" x14ac:dyDescent="0.2">
      <c r="A82" s="71"/>
    </row>
    <row r="83" spans="1:1" x14ac:dyDescent="0.2">
      <c r="A83" s="71"/>
    </row>
    <row r="84" spans="1:1" x14ac:dyDescent="0.2">
      <c r="A84" s="71"/>
    </row>
    <row r="85" spans="1:1" x14ac:dyDescent="0.2">
      <c r="A85" s="71"/>
    </row>
    <row r="86" spans="1:1" x14ac:dyDescent="0.2">
      <c r="A86" s="71"/>
    </row>
    <row r="87" spans="1:1" x14ac:dyDescent="0.2">
      <c r="A87" s="71"/>
    </row>
    <row r="88" spans="1:1" x14ac:dyDescent="0.2">
      <c r="A88" s="71"/>
    </row>
    <row r="89" spans="1:1" x14ac:dyDescent="0.2">
      <c r="A89" s="71"/>
    </row>
    <row r="90" spans="1:1" x14ac:dyDescent="0.2">
      <c r="A90" s="71"/>
    </row>
    <row r="91" spans="1:1" x14ac:dyDescent="0.2">
      <c r="A91" s="69" t="s">
        <v>840</v>
      </c>
    </row>
    <row r="92" spans="1:1" x14ac:dyDescent="0.2">
      <c r="A92" s="71"/>
    </row>
    <row r="93" spans="1:1" x14ac:dyDescent="0.2">
      <c r="A93" s="69" t="s">
        <v>823</v>
      </c>
    </row>
    <row r="94" spans="1:1" x14ac:dyDescent="0.2">
      <c r="A94" s="71"/>
    </row>
    <row r="95" spans="1:1" x14ac:dyDescent="0.2">
      <c r="A95" s="71"/>
    </row>
    <row r="96" spans="1:1" x14ac:dyDescent="0.2">
      <c r="A96" s="71"/>
    </row>
    <row r="97" spans="1:1" x14ac:dyDescent="0.2">
      <c r="A97" s="71"/>
    </row>
    <row r="98" spans="1:1" x14ac:dyDescent="0.2">
      <c r="A98" s="71"/>
    </row>
    <row r="99" spans="1:1" x14ac:dyDescent="0.2">
      <c r="A99" s="71"/>
    </row>
    <row r="100" spans="1:1" x14ac:dyDescent="0.2">
      <c r="A100" s="71"/>
    </row>
    <row r="101" spans="1:1" x14ac:dyDescent="0.2">
      <c r="A101" s="71"/>
    </row>
    <row r="102" spans="1:1" x14ac:dyDescent="0.2">
      <c r="A102" s="71"/>
    </row>
    <row r="103" spans="1:1" x14ac:dyDescent="0.2">
      <c r="A103" s="71"/>
    </row>
    <row r="104" spans="1:1" x14ac:dyDescent="0.2">
      <c r="A104" s="71"/>
    </row>
    <row r="105" spans="1:1" x14ac:dyDescent="0.2">
      <c r="A105" s="71"/>
    </row>
  </sheetData>
  <mergeCells count="5">
    <mergeCell ref="A1:F1"/>
    <mergeCell ref="A65:B65"/>
    <mergeCell ref="A66:B66"/>
    <mergeCell ref="A67:B67"/>
    <mergeCell ref="A73:C73"/>
  </mergeCells>
  <conditionalFormatting sqref="F2:F3 F208:F65536">
    <cfRule type="cellIs" dxfId="35" priority="2" stopIfTrue="1" operator="between">
      <formula>0.009</formula>
      <formula>-0.009</formula>
    </cfRule>
  </conditionalFormatting>
  <conditionalFormatting sqref="F5:F107">
    <cfRule type="cellIs" dxfId="34" priority="1" stopIfTrue="1" operator="between">
      <formula>0.009</formula>
      <formula>-0.009</formula>
    </cfRule>
  </conditionalFormatting>
  <hyperlinks>
    <hyperlink ref="A76"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1"/>
  <sheetViews>
    <sheetView workbookViewId="0">
      <selection sqref="A1:F1"/>
    </sheetView>
  </sheetViews>
  <sheetFormatPr defaultColWidth="9.28515625" defaultRowHeight="11.25" x14ac:dyDescent="0.2"/>
  <cols>
    <col min="1" max="1" width="38.7109375" style="7" bestFit="1" customWidth="1"/>
    <col min="2" max="2" width="33.28515625" style="7" bestFit="1" customWidth="1"/>
    <col min="3" max="3" width="25.5703125" style="7" bestFit="1" customWidth="1"/>
    <col min="4" max="4" width="15.5703125" style="7" bestFit="1" customWidth="1"/>
    <col min="5" max="5" width="29.28515625" style="10" customWidth="1"/>
    <col min="6" max="6" width="13.5703125" style="11" bestFit="1" customWidth="1"/>
    <col min="7" max="7" width="32.28515625" style="7" customWidth="1"/>
    <col min="8" max="8" width="25" style="7" customWidth="1"/>
    <col min="9" max="16384" width="9.28515625" style="7"/>
  </cols>
  <sheetData>
    <row r="1" spans="1:8" s="1" customFormat="1" ht="15" x14ac:dyDescent="0.2">
      <c r="A1" s="92" t="s">
        <v>21</v>
      </c>
      <c r="B1" s="93"/>
      <c r="C1" s="93"/>
      <c r="D1" s="93"/>
      <c r="E1" s="93"/>
      <c r="F1" s="93"/>
    </row>
    <row r="2" spans="1:8" s="1" customFormat="1" ht="12" x14ac:dyDescent="0.2">
      <c r="E2" s="5"/>
      <c r="F2" s="9"/>
    </row>
    <row r="3" spans="1:8" s="1" customFormat="1" ht="12" x14ac:dyDescent="0.2">
      <c r="A3" s="8" t="s">
        <v>7</v>
      </c>
      <c r="B3" s="2"/>
      <c r="C3" s="3"/>
      <c r="D3" s="3"/>
      <c r="E3" s="4"/>
      <c r="F3" s="9"/>
    </row>
    <row r="4" spans="1:8" s="1" customFormat="1" ht="17.649999999999999" customHeight="1" x14ac:dyDescent="0.2">
      <c r="A4" s="6" t="s">
        <v>2</v>
      </c>
      <c r="B4" s="6" t="s">
        <v>0</v>
      </c>
      <c r="C4" s="13" t="s">
        <v>349</v>
      </c>
      <c r="D4" s="13" t="s">
        <v>1</v>
      </c>
      <c r="E4" s="61" t="s">
        <v>6</v>
      </c>
      <c r="F4" s="12" t="s">
        <v>3</v>
      </c>
      <c r="G4" s="62"/>
      <c r="H4" s="65"/>
    </row>
    <row r="5" spans="1:8" x14ac:dyDescent="0.2">
      <c r="A5" s="16" t="s">
        <v>84</v>
      </c>
      <c r="B5" s="17"/>
      <c r="C5" s="17"/>
      <c r="D5" s="17"/>
      <c r="E5" s="18"/>
      <c r="F5" s="19"/>
    </row>
    <row r="6" spans="1:8" x14ac:dyDescent="0.2">
      <c r="A6" s="20" t="s">
        <v>51</v>
      </c>
      <c r="B6" s="21"/>
      <c r="C6" s="21"/>
      <c r="D6" s="21"/>
      <c r="E6" s="22"/>
      <c r="F6" s="23"/>
    </row>
    <row r="7" spans="1:8" x14ac:dyDescent="0.2">
      <c r="A7" s="21" t="s">
        <v>89</v>
      </c>
      <c r="B7" s="21" t="s">
        <v>88</v>
      </c>
      <c r="C7" s="21" t="s">
        <v>87</v>
      </c>
      <c r="D7" s="24">
        <v>121943</v>
      </c>
      <c r="E7" s="22">
        <v>1367.0420019999999</v>
      </c>
      <c r="F7" s="23">
        <v>5.9936315322182203</v>
      </c>
    </row>
    <row r="8" spans="1:8" x14ac:dyDescent="0.2">
      <c r="A8" s="21" t="s">
        <v>86</v>
      </c>
      <c r="B8" s="21" t="s">
        <v>85</v>
      </c>
      <c r="C8" s="21" t="s">
        <v>87</v>
      </c>
      <c r="D8" s="24">
        <v>64399</v>
      </c>
      <c r="E8" s="22">
        <v>986.3028845</v>
      </c>
      <c r="F8" s="23">
        <v>4.32432658265681</v>
      </c>
    </row>
    <row r="9" spans="1:8" x14ac:dyDescent="0.2">
      <c r="A9" s="21" t="s">
        <v>91</v>
      </c>
      <c r="B9" s="21" t="s">
        <v>90</v>
      </c>
      <c r="C9" s="21" t="s">
        <v>92</v>
      </c>
      <c r="D9" s="24">
        <v>22881</v>
      </c>
      <c r="E9" s="22">
        <v>839.57253300000002</v>
      </c>
      <c r="F9" s="23">
        <v>3.6810049727887799</v>
      </c>
    </row>
    <row r="10" spans="1:8" x14ac:dyDescent="0.2">
      <c r="A10" s="21" t="s">
        <v>104</v>
      </c>
      <c r="B10" s="21" t="s">
        <v>103</v>
      </c>
      <c r="C10" s="21" t="s">
        <v>105</v>
      </c>
      <c r="D10" s="24">
        <v>28303</v>
      </c>
      <c r="E10" s="22">
        <v>809.69222400000001</v>
      </c>
      <c r="F10" s="23">
        <v>3.5499983453751298</v>
      </c>
    </row>
    <row r="11" spans="1:8" x14ac:dyDescent="0.2">
      <c r="A11" s="21" t="s">
        <v>113</v>
      </c>
      <c r="B11" s="21" t="s">
        <v>112</v>
      </c>
      <c r="C11" s="21" t="s">
        <v>114</v>
      </c>
      <c r="D11" s="24">
        <v>339851</v>
      </c>
      <c r="E11" s="22">
        <v>608.84306649999996</v>
      </c>
      <c r="F11" s="23">
        <v>2.6693993280440802</v>
      </c>
    </row>
    <row r="12" spans="1:8" x14ac:dyDescent="0.2">
      <c r="A12" s="21" t="s">
        <v>595</v>
      </c>
      <c r="B12" s="21" t="s">
        <v>594</v>
      </c>
      <c r="C12" s="21" t="s">
        <v>168</v>
      </c>
      <c r="D12" s="24">
        <v>31199</v>
      </c>
      <c r="E12" s="22">
        <v>567.7126035</v>
      </c>
      <c r="F12" s="23">
        <v>2.4890677510984802</v>
      </c>
    </row>
    <row r="13" spans="1:8" x14ac:dyDescent="0.2">
      <c r="A13" s="21" t="s">
        <v>146</v>
      </c>
      <c r="B13" s="21" t="s">
        <v>145</v>
      </c>
      <c r="C13" s="21" t="s">
        <v>147</v>
      </c>
      <c r="D13" s="24">
        <v>43899</v>
      </c>
      <c r="E13" s="22">
        <v>508.96500600000002</v>
      </c>
      <c r="F13" s="23">
        <v>2.23149596303131</v>
      </c>
    </row>
    <row r="14" spans="1:8" x14ac:dyDescent="0.2">
      <c r="A14" s="21" t="s">
        <v>597</v>
      </c>
      <c r="B14" s="21" t="s">
        <v>596</v>
      </c>
      <c r="C14" s="21" t="s">
        <v>155</v>
      </c>
      <c r="D14" s="24">
        <v>89727</v>
      </c>
      <c r="E14" s="22">
        <v>500.13829800000002</v>
      </c>
      <c r="F14" s="23">
        <v>2.1927963215301101</v>
      </c>
    </row>
    <row r="15" spans="1:8" x14ac:dyDescent="0.2">
      <c r="A15" s="21" t="s">
        <v>161</v>
      </c>
      <c r="B15" s="21" t="s">
        <v>160</v>
      </c>
      <c r="C15" s="21" t="s">
        <v>162</v>
      </c>
      <c r="D15" s="24">
        <v>85485</v>
      </c>
      <c r="E15" s="22">
        <v>470.03927249999998</v>
      </c>
      <c r="F15" s="23">
        <v>2.0608307578810701</v>
      </c>
    </row>
    <row r="16" spans="1:8" x14ac:dyDescent="0.2">
      <c r="A16" s="21" t="s">
        <v>110</v>
      </c>
      <c r="B16" s="21" t="s">
        <v>109</v>
      </c>
      <c r="C16" s="21" t="s">
        <v>111</v>
      </c>
      <c r="D16" s="24">
        <v>47881</v>
      </c>
      <c r="E16" s="22">
        <v>441.94162999999998</v>
      </c>
      <c r="F16" s="23">
        <v>1.9376400177116999</v>
      </c>
    </row>
    <row r="17" spans="1:9" x14ac:dyDescent="0.2">
      <c r="A17" s="21" t="s">
        <v>94</v>
      </c>
      <c r="B17" s="21" t="s">
        <v>93</v>
      </c>
      <c r="C17" s="21" t="s">
        <v>95</v>
      </c>
      <c r="D17" s="24">
        <v>30641</v>
      </c>
      <c r="E17" s="22">
        <v>431.08822900000001</v>
      </c>
      <c r="F17" s="23">
        <v>1.89005458407452</v>
      </c>
    </row>
    <row r="18" spans="1:9" x14ac:dyDescent="0.2">
      <c r="A18" s="21" t="s">
        <v>711</v>
      </c>
      <c r="B18" s="21" t="s">
        <v>710</v>
      </c>
      <c r="C18" s="21" t="s">
        <v>136</v>
      </c>
      <c r="D18" s="24">
        <v>40072</v>
      </c>
      <c r="E18" s="22">
        <v>424.86338000000001</v>
      </c>
      <c r="F18" s="23">
        <v>1.8627624809825101</v>
      </c>
    </row>
    <row r="19" spans="1:9" x14ac:dyDescent="0.2">
      <c r="A19" s="21" t="s">
        <v>613</v>
      </c>
      <c r="B19" s="21" t="s">
        <v>612</v>
      </c>
      <c r="C19" s="21" t="s">
        <v>191</v>
      </c>
      <c r="D19" s="24">
        <v>12937</v>
      </c>
      <c r="E19" s="22">
        <v>287.046156</v>
      </c>
      <c r="F19" s="23">
        <v>1.25851940853799</v>
      </c>
    </row>
    <row r="20" spans="1:9" x14ac:dyDescent="0.2">
      <c r="A20" s="21" t="s">
        <v>709</v>
      </c>
      <c r="B20" s="21" t="s">
        <v>708</v>
      </c>
      <c r="C20" s="21" t="s">
        <v>119</v>
      </c>
      <c r="D20" s="24">
        <v>9805</v>
      </c>
      <c r="E20" s="22">
        <v>264.34770250000003</v>
      </c>
      <c r="F20" s="23">
        <v>1.1590007643184601</v>
      </c>
    </row>
    <row r="21" spans="1:9" x14ac:dyDescent="0.2">
      <c r="A21" s="21" t="s">
        <v>190</v>
      </c>
      <c r="B21" s="21" t="s">
        <v>189</v>
      </c>
      <c r="C21" s="21" t="s">
        <v>191</v>
      </c>
      <c r="D21" s="24">
        <v>5805</v>
      </c>
      <c r="E21" s="22">
        <v>207.63614250000001</v>
      </c>
      <c r="F21" s="23">
        <v>0.91035573822563198</v>
      </c>
    </row>
    <row r="22" spans="1:9" x14ac:dyDescent="0.2">
      <c r="A22" s="21" t="s">
        <v>331</v>
      </c>
      <c r="B22" s="21" t="s">
        <v>330</v>
      </c>
      <c r="C22" s="21" t="s">
        <v>332</v>
      </c>
      <c r="D22" s="24">
        <v>28035</v>
      </c>
      <c r="E22" s="22">
        <v>193.25927250000001</v>
      </c>
      <c r="F22" s="23">
        <v>0.84732207778174295</v>
      </c>
    </row>
    <row r="23" spans="1:9" x14ac:dyDescent="0.2">
      <c r="A23" s="21" t="s">
        <v>141</v>
      </c>
      <c r="B23" s="21" t="s">
        <v>140</v>
      </c>
      <c r="C23" s="21" t="s">
        <v>142</v>
      </c>
      <c r="D23" s="24">
        <v>2970</v>
      </c>
      <c r="E23" s="22">
        <v>173.42424</v>
      </c>
      <c r="F23" s="23">
        <v>0.76035775915755699</v>
      </c>
    </row>
    <row r="24" spans="1:9" x14ac:dyDescent="0.2">
      <c r="A24" s="21" t="s">
        <v>607</v>
      </c>
      <c r="B24" s="21" t="s">
        <v>606</v>
      </c>
      <c r="C24" s="21" t="s">
        <v>142</v>
      </c>
      <c r="D24" s="24">
        <v>17543</v>
      </c>
      <c r="E24" s="22">
        <v>131.888274</v>
      </c>
      <c r="F24" s="23">
        <v>0.57824830299269503</v>
      </c>
    </row>
    <row r="25" spans="1:9" x14ac:dyDescent="0.2">
      <c r="A25" s="21" t="s">
        <v>359</v>
      </c>
      <c r="B25" s="21" t="s">
        <v>358</v>
      </c>
      <c r="C25" s="21" t="s">
        <v>360</v>
      </c>
      <c r="D25" s="24">
        <v>10721</v>
      </c>
      <c r="E25" s="22">
        <v>83.211041499999993</v>
      </c>
      <c r="F25" s="23">
        <v>0.36482882123114102</v>
      </c>
    </row>
    <row r="26" spans="1:9" x14ac:dyDescent="0.2">
      <c r="A26" s="20" t="s">
        <v>24</v>
      </c>
      <c r="B26" s="20"/>
      <c r="C26" s="20"/>
      <c r="D26" s="20"/>
      <c r="E26" s="25">
        <f>SUM(E7:E25)</f>
        <v>9297.0139579999995</v>
      </c>
      <c r="F26" s="26">
        <f>SUM(F7:F25)</f>
        <v>40.761641509637954</v>
      </c>
      <c r="G26" s="14"/>
      <c r="H26" s="14"/>
      <c r="I26" s="14"/>
    </row>
    <row r="27" spans="1:9" x14ac:dyDescent="0.2">
      <c r="A27" s="21"/>
      <c r="B27" s="21"/>
      <c r="C27" s="21"/>
      <c r="D27" s="21"/>
      <c r="E27" s="22"/>
      <c r="F27" s="23"/>
    </row>
    <row r="28" spans="1:9" x14ac:dyDescent="0.2">
      <c r="A28" s="20" t="s">
        <v>371</v>
      </c>
      <c r="B28" s="21"/>
      <c r="C28" s="21"/>
      <c r="D28" s="21"/>
      <c r="E28" s="22"/>
      <c r="F28" s="23"/>
    </row>
    <row r="29" spans="1:9" x14ac:dyDescent="0.2">
      <c r="A29" s="21" t="s">
        <v>717</v>
      </c>
      <c r="B29" s="21" t="s">
        <v>716</v>
      </c>
      <c r="C29" s="21" t="s">
        <v>374</v>
      </c>
      <c r="D29" s="24">
        <v>127000</v>
      </c>
      <c r="E29" s="22">
        <v>2679.7158380000001</v>
      </c>
      <c r="F29" s="23">
        <v>11.748892367991299</v>
      </c>
    </row>
    <row r="30" spans="1:9" x14ac:dyDescent="0.2">
      <c r="A30" s="21" t="s">
        <v>719</v>
      </c>
      <c r="B30" s="21" t="s">
        <v>718</v>
      </c>
      <c r="C30" s="21" t="s">
        <v>374</v>
      </c>
      <c r="D30" s="24">
        <v>35120</v>
      </c>
      <c r="E30" s="22">
        <v>1557.40517</v>
      </c>
      <c r="F30" s="23">
        <v>6.8282559875228204</v>
      </c>
    </row>
    <row r="31" spans="1:9" x14ac:dyDescent="0.2">
      <c r="A31" s="21" t="s">
        <v>460</v>
      </c>
      <c r="B31" s="21" t="s">
        <v>459</v>
      </c>
      <c r="C31" s="21" t="s">
        <v>95</v>
      </c>
      <c r="D31" s="24">
        <v>30700</v>
      </c>
      <c r="E31" s="22">
        <v>1179.1282670000001</v>
      </c>
      <c r="F31" s="23">
        <v>5.1697463218259099</v>
      </c>
    </row>
    <row r="32" spans="1:9" x14ac:dyDescent="0.2">
      <c r="A32" s="21" t="s">
        <v>721</v>
      </c>
      <c r="B32" s="21" t="s">
        <v>720</v>
      </c>
      <c r="C32" s="21" t="s">
        <v>162</v>
      </c>
      <c r="D32" s="24">
        <v>111800</v>
      </c>
      <c r="E32" s="22">
        <v>721.43901489999996</v>
      </c>
      <c r="F32" s="23">
        <v>3.1630627456588498</v>
      </c>
    </row>
    <row r="33" spans="1:6" x14ac:dyDescent="0.2">
      <c r="A33" s="21" t="s">
        <v>723</v>
      </c>
      <c r="B33" s="21" t="s">
        <v>722</v>
      </c>
      <c r="C33" s="21" t="s">
        <v>374</v>
      </c>
      <c r="D33" s="24">
        <v>5196</v>
      </c>
      <c r="E33" s="22">
        <v>593.13020400000005</v>
      </c>
      <c r="F33" s="23">
        <v>2.60050816888173</v>
      </c>
    </row>
    <row r="34" spans="1:6" x14ac:dyDescent="0.2">
      <c r="A34" s="21" t="s">
        <v>383</v>
      </c>
      <c r="B34" s="21" t="s">
        <v>382</v>
      </c>
      <c r="C34" s="21" t="s">
        <v>111</v>
      </c>
      <c r="D34" s="24">
        <v>3755</v>
      </c>
      <c r="E34" s="22">
        <v>573.17894430000001</v>
      </c>
      <c r="F34" s="23">
        <v>2.5130342660532499</v>
      </c>
    </row>
    <row r="35" spans="1:6" x14ac:dyDescent="0.2">
      <c r="A35" s="21" t="s">
        <v>462</v>
      </c>
      <c r="B35" s="21" t="s">
        <v>461</v>
      </c>
      <c r="C35" s="21" t="s">
        <v>114</v>
      </c>
      <c r="D35" s="24">
        <v>65104</v>
      </c>
      <c r="E35" s="22">
        <v>520.53628279999998</v>
      </c>
      <c r="F35" s="23">
        <v>2.28222883692621</v>
      </c>
    </row>
    <row r="36" spans="1:6" x14ac:dyDescent="0.2">
      <c r="A36" s="21" t="s">
        <v>373</v>
      </c>
      <c r="B36" s="21" t="s">
        <v>372</v>
      </c>
      <c r="C36" s="21" t="s">
        <v>374</v>
      </c>
      <c r="D36" s="24">
        <v>14000</v>
      </c>
      <c r="E36" s="22">
        <v>444.36194419999998</v>
      </c>
      <c r="F36" s="23">
        <v>1.9482515947413599</v>
      </c>
    </row>
    <row r="37" spans="1:6" x14ac:dyDescent="0.2">
      <c r="A37" s="21" t="s">
        <v>725</v>
      </c>
      <c r="B37" s="21" t="s">
        <v>724</v>
      </c>
      <c r="C37" s="21" t="s">
        <v>87</v>
      </c>
      <c r="D37" s="24">
        <v>885100</v>
      </c>
      <c r="E37" s="22">
        <v>420.51849929999997</v>
      </c>
      <c r="F37" s="23">
        <v>1.8437128731949299</v>
      </c>
    </row>
    <row r="38" spans="1:6" x14ac:dyDescent="0.2">
      <c r="A38" s="21" t="s">
        <v>727</v>
      </c>
      <c r="B38" s="21" t="s">
        <v>726</v>
      </c>
      <c r="C38" s="21" t="s">
        <v>114</v>
      </c>
      <c r="D38" s="24">
        <v>2649000</v>
      </c>
      <c r="E38" s="22">
        <v>360.56109550000002</v>
      </c>
      <c r="F38" s="23">
        <v>1.5808368346534101</v>
      </c>
    </row>
    <row r="39" spans="1:6" x14ac:dyDescent="0.2">
      <c r="A39" s="21" t="s">
        <v>729</v>
      </c>
      <c r="B39" s="21" t="s">
        <v>728</v>
      </c>
      <c r="C39" s="21" t="s">
        <v>147</v>
      </c>
      <c r="D39" s="24">
        <v>317900</v>
      </c>
      <c r="E39" s="22">
        <v>335.28103520000002</v>
      </c>
      <c r="F39" s="23">
        <v>1.4699994453641401</v>
      </c>
    </row>
    <row r="40" spans="1:6" x14ac:dyDescent="0.2">
      <c r="A40" s="21" t="s">
        <v>731</v>
      </c>
      <c r="B40" s="21" t="s">
        <v>730</v>
      </c>
      <c r="C40" s="21" t="s">
        <v>191</v>
      </c>
      <c r="D40" s="24">
        <v>14500</v>
      </c>
      <c r="E40" s="22">
        <v>330.50141450000001</v>
      </c>
      <c r="F40" s="23">
        <v>1.4490437722409699</v>
      </c>
    </row>
    <row r="41" spans="1:6" x14ac:dyDescent="0.2">
      <c r="A41" s="21" t="s">
        <v>733</v>
      </c>
      <c r="B41" s="21" t="s">
        <v>732</v>
      </c>
      <c r="C41" s="21" t="s">
        <v>377</v>
      </c>
      <c r="D41" s="24">
        <v>10613</v>
      </c>
      <c r="E41" s="22">
        <v>316.76710250000002</v>
      </c>
      <c r="F41" s="23">
        <v>1.3888273302032801</v>
      </c>
    </row>
    <row r="42" spans="1:6" x14ac:dyDescent="0.2">
      <c r="A42" s="21" t="s">
        <v>735</v>
      </c>
      <c r="B42" s="21" t="s">
        <v>734</v>
      </c>
      <c r="C42" s="21" t="s">
        <v>87</v>
      </c>
      <c r="D42" s="24">
        <v>13640</v>
      </c>
      <c r="E42" s="22">
        <v>303.0679313</v>
      </c>
      <c r="F42" s="23">
        <v>1.3287649587842201</v>
      </c>
    </row>
    <row r="43" spans="1:6" x14ac:dyDescent="0.2">
      <c r="A43" s="21" t="s">
        <v>737</v>
      </c>
      <c r="B43" s="21" t="s">
        <v>736</v>
      </c>
      <c r="C43" s="21" t="s">
        <v>87</v>
      </c>
      <c r="D43" s="24">
        <v>76000</v>
      </c>
      <c r="E43" s="22">
        <v>282.32826060000002</v>
      </c>
      <c r="F43" s="23">
        <v>1.2378343625819901</v>
      </c>
    </row>
    <row r="44" spans="1:6" x14ac:dyDescent="0.2">
      <c r="A44" s="21" t="s">
        <v>739</v>
      </c>
      <c r="B44" s="21" t="s">
        <v>738</v>
      </c>
      <c r="C44" s="21" t="s">
        <v>155</v>
      </c>
      <c r="D44" s="24">
        <v>4304</v>
      </c>
      <c r="E44" s="22">
        <v>271.54449679999999</v>
      </c>
      <c r="F44" s="23">
        <v>1.19055424488765</v>
      </c>
    </row>
    <row r="45" spans="1:6" x14ac:dyDescent="0.2">
      <c r="A45" s="21" t="s">
        <v>741</v>
      </c>
      <c r="B45" s="21" t="s">
        <v>740</v>
      </c>
      <c r="C45" s="21" t="s">
        <v>114</v>
      </c>
      <c r="D45" s="24">
        <v>24190</v>
      </c>
      <c r="E45" s="22">
        <v>271.39391160000002</v>
      </c>
      <c r="F45" s="23">
        <v>1.18989402215734</v>
      </c>
    </row>
    <row r="46" spans="1:6" x14ac:dyDescent="0.2">
      <c r="A46" s="21" t="s">
        <v>743</v>
      </c>
      <c r="B46" s="21" t="s">
        <v>742</v>
      </c>
      <c r="C46" s="21" t="s">
        <v>155</v>
      </c>
      <c r="D46" s="24">
        <v>387687</v>
      </c>
      <c r="E46" s="22">
        <v>270.45870760000003</v>
      </c>
      <c r="F46" s="23">
        <v>1.1857937324989001</v>
      </c>
    </row>
    <row r="47" spans="1:6" x14ac:dyDescent="0.2">
      <c r="A47" s="21" t="s">
        <v>745</v>
      </c>
      <c r="B47" s="21" t="s">
        <v>744</v>
      </c>
      <c r="C47" s="21" t="s">
        <v>374</v>
      </c>
      <c r="D47" s="24">
        <v>1159</v>
      </c>
      <c r="E47" s="22">
        <v>261.87559299999998</v>
      </c>
      <c r="F47" s="23">
        <v>1.1481620970144499</v>
      </c>
    </row>
    <row r="48" spans="1:6" x14ac:dyDescent="0.2">
      <c r="A48" s="21" t="s">
        <v>747</v>
      </c>
      <c r="B48" s="21" t="s">
        <v>746</v>
      </c>
      <c r="C48" s="21" t="s">
        <v>139</v>
      </c>
      <c r="D48" s="24">
        <v>31300</v>
      </c>
      <c r="E48" s="22">
        <v>233.6243169</v>
      </c>
      <c r="F48" s="23">
        <v>1.02429776877096</v>
      </c>
    </row>
    <row r="49" spans="1:9" x14ac:dyDescent="0.2">
      <c r="A49" s="21" t="s">
        <v>749</v>
      </c>
      <c r="B49" s="21" t="s">
        <v>748</v>
      </c>
      <c r="C49" s="21" t="s">
        <v>538</v>
      </c>
      <c r="D49" s="24">
        <v>34200</v>
      </c>
      <c r="E49" s="22">
        <v>228.3870441</v>
      </c>
      <c r="F49" s="23">
        <v>1.0013355749605399</v>
      </c>
    </row>
    <row r="50" spans="1:9" x14ac:dyDescent="0.2">
      <c r="A50" s="21" t="s">
        <v>751</v>
      </c>
      <c r="B50" s="21" t="s">
        <v>750</v>
      </c>
      <c r="C50" s="21" t="s">
        <v>142</v>
      </c>
      <c r="D50" s="24">
        <v>351800</v>
      </c>
      <c r="E50" s="22">
        <v>215.493517</v>
      </c>
      <c r="F50" s="23">
        <v>0.94480545337319</v>
      </c>
    </row>
    <row r="51" spans="1:9" x14ac:dyDescent="0.2">
      <c r="A51" s="21" t="s">
        <v>753</v>
      </c>
      <c r="B51" s="21" t="s">
        <v>752</v>
      </c>
      <c r="C51" s="21" t="s">
        <v>171</v>
      </c>
      <c r="D51" s="24">
        <v>16895</v>
      </c>
      <c r="E51" s="22">
        <v>209.3197103</v>
      </c>
      <c r="F51" s="23">
        <v>0.91773713911744503</v>
      </c>
    </row>
    <row r="52" spans="1:9" x14ac:dyDescent="0.2">
      <c r="A52" s="21" t="s">
        <v>755</v>
      </c>
      <c r="B52" s="21" t="s">
        <v>754</v>
      </c>
      <c r="C52" s="21" t="s">
        <v>87</v>
      </c>
      <c r="D52" s="24">
        <v>853200</v>
      </c>
      <c r="E52" s="22">
        <v>190.19172119999999</v>
      </c>
      <c r="F52" s="23">
        <v>0.83387276739370997</v>
      </c>
    </row>
    <row r="53" spans="1:9" x14ac:dyDescent="0.2">
      <c r="A53" s="21" t="s">
        <v>757</v>
      </c>
      <c r="B53" s="21" t="s">
        <v>756</v>
      </c>
      <c r="C53" s="21" t="s">
        <v>758</v>
      </c>
      <c r="D53" s="24">
        <v>109000</v>
      </c>
      <c r="E53" s="22">
        <v>167.08692020000001</v>
      </c>
      <c r="F53" s="23">
        <v>0.73257254134606298</v>
      </c>
    </row>
    <row r="54" spans="1:9" x14ac:dyDescent="0.2">
      <c r="A54" s="21" t="s">
        <v>397</v>
      </c>
      <c r="B54" s="21" t="s">
        <v>396</v>
      </c>
      <c r="C54" s="21" t="s">
        <v>398</v>
      </c>
      <c r="D54" s="24">
        <v>22000</v>
      </c>
      <c r="E54" s="22">
        <v>97.250757500000006</v>
      </c>
      <c r="F54" s="23">
        <v>0.42638427044036598</v>
      </c>
    </row>
    <row r="55" spans="1:9" x14ac:dyDescent="0.2">
      <c r="A55" s="21" t="s">
        <v>760</v>
      </c>
      <c r="B55" s="21" t="s">
        <v>759</v>
      </c>
      <c r="C55" s="21" t="s">
        <v>114</v>
      </c>
      <c r="D55" s="24">
        <v>8500</v>
      </c>
      <c r="E55" s="22">
        <v>86.834514299999995</v>
      </c>
      <c r="F55" s="23">
        <v>0.38071550269260401</v>
      </c>
    </row>
    <row r="56" spans="1:9" x14ac:dyDescent="0.2">
      <c r="A56" s="21" t="s">
        <v>762</v>
      </c>
      <c r="B56" s="21" t="s">
        <v>761</v>
      </c>
      <c r="C56" s="21" t="s">
        <v>155</v>
      </c>
      <c r="D56" s="24">
        <v>1350</v>
      </c>
      <c r="E56" s="22">
        <v>56.433627600000001</v>
      </c>
      <c r="F56" s="23">
        <v>0.24742646485328701</v>
      </c>
    </row>
    <row r="57" spans="1:9" x14ac:dyDescent="0.2">
      <c r="A57" s="20" t="s">
        <v>24</v>
      </c>
      <c r="B57" s="20"/>
      <c r="C57" s="20"/>
      <c r="D57" s="20"/>
      <c r="E57" s="25">
        <f>SUM(E28:E56)</f>
        <v>13177.815842200001</v>
      </c>
      <c r="F57" s="26">
        <f>SUM(F28:F56)</f>
        <v>57.77655144613086</v>
      </c>
      <c r="G57" s="14"/>
      <c r="H57" s="14"/>
      <c r="I57" s="14"/>
    </row>
    <row r="58" spans="1:9" x14ac:dyDescent="0.2">
      <c r="A58" s="21"/>
      <c r="B58" s="21"/>
      <c r="C58" s="21"/>
      <c r="D58" s="21"/>
      <c r="E58" s="22"/>
      <c r="F58" s="23"/>
    </row>
    <row r="59" spans="1:9" x14ac:dyDescent="0.2">
      <c r="A59" s="20" t="s">
        <v>27</v>
      </c>
      <c r="B59" s="20"/>
      <c r="C59" s="20"/>
      <c r="D59" s="20"/>
      <c r="E59" s="25">
        <f>E26+E57</f>
        <v>22474.829800200001</v>
      </c>
      <c r="F59" s="26">
        <f>F26+F57</f>
        <v>98.538192955768807</v>
      </c>
      <c r="G59" s="14"/>
      <c r="H59" s="14"/>
      <c r="I59" s="14"/>
    </row>
    <row r="60" spans="1:9" x14ac:dyDescent="0.2">
      <c r="A60" s="20"/>
      <c r="B60" s="20"/>
      <c r="C60" s="20"/>
      <c r="D60" s="20"/>
      <c r="E60" s="25"/>
      <c r="F60" s="26"/>
      <c r="G60" s="14"/>
      <c r="H60" s="14"/>
      <c r="I60" s="14"/>
    </row>
    <row r="61" spans="1:9" x14ac:dyDescent="0.2">
      <c r="A61" s="20" t="s">
        <v>29</v>
      </c>
      <c r="B61" s="20"/>
      <c r="C61" s="20"/>
      <c r="D61" s="20"/>
      <c r="E61" s="25">
        <f>E63-(E26+E57)</f>
        <v>333.41249249999964</v>
      </c>
      <c r="F61" s="26">
        <f>F63-(F26+F57)</f>
        <v>1.4618070442311932</v>
      </c>
      <c r="G61" s="14"/>
      <c r="H61" s="14"/>
      <c r="I61" s="14"/>
    </row>
    <row r="62" spans="1:9" x14ac:dyDescent="0.2">
      <c r="A62" s="20"/>
      <c r="B62" s="20"/>
      <c r="C62" s="20"/>
      <c r="D62" s="20"/>
      <c r="E62" s="25"/>
      <c r="F62" s="26"/>
      <c r="G62" s="14"/>
      <c r="H62" s="14"/>
      <c r="I62" s="14"/>
    </row>
    <row r="63" spans="1:9" x14ac:dyDescent="0.2">
      <c r="A63" s="27" t="s">
        <v>28</v>
      </c>
      <c r="B63" s="27"/>
      <c r="C63" s="27"/>
      <c r="D63" s="27"/>
      <c r="E63" s="28">
        <v>22808.242292700001</v>
      </c>
      <c r="F63" s="29">
        <v>100</v>
      </c>
      <c r="G63" s="14"/>
      <c r="H63" s="14"/>
      <c r="I63" s="14"/>
    </row>
    <row r="65" spans="1:4" x14ac:dyDescent="0.2">
      <c r="A65" s="14" t="s">
        <v>32</v>
      </c>
    </row>
    <row r="66" spans="1:4" x14ac:dyDescent="0.2">
      <c r="A66" s="14" t="s">
        <v>33</v>
      </c>
    </row>
    <row r="67" spans="1:4" x14ac:dyDescent="0.2">
      <c r="A67" s="14" t="s">
        <v>34</v>
      </c>
      <c r="B67" s="14"/>
      <c r="C67" s="30" t="s">
        <v>36</v>
      </c>
      <c r="D67" s="14" t="s">
        <v>35</v>
      </c>
    </row>
    <row r="68" spans="1:4" x14ac:dyDescent="0.2">
      <c r="A68" s="7" t="s">
        <v>58</v>
      </c>
      <c r="C68" s="31">
        <v>24.518999999999998</v>
      </c>
      <c r="D68" s="31">
        <v>25.872399999999999</v>
      </c>
    </row>
    <row r="69" spans="1:4" x14ac:dyDescent="0.2">
      <c r="A69" s="7" t="s">
        <v>82</v>
      </c>
      <c r="C69" s="31">
        <v>11.573399999999999</v>
      </c>
      <c r="D69" s="31">
        <v>12.212300000000001</v>
      </c>
    </row>
    <row r="70" spans="1:4" x14ac:dyDescent="0.2">
      <c r="A70" s="7" t="s">
        <v>59</v>
      </c>
      <c r="C70" s="31">
        <v>26.4373</v>
      </c>
      <c r="D70" s="31">
        <v>28.0154</v>
      </c>
    </row>
    <row r="71" spans="1:4" x14ac:dyDescent="0.2">
      <c r="A71" s="7" t="s">
        <v>83</v>
      </c>
      <c r="C71" s="31">
        <v>12.108599999999999</v>
      </c>
      <c r="D71" s="31">
        <v>12.8307</v>
      </c>
    </row>
    <row r="73" spans="1:4" x14ac:dyDescent="0.2">
      <c r="A73" s="7" t="s">
        <v>41</v>
      </c>
    </row>
    <row r="75" spans="1:4" x14ac:dyDescent="0.2">
      <c r="A75" s="14" t="s">
        <v>37</v>
      </c>
      <c r="D75" s="30" t="s">
        <v>43</v>
      </c>
    </row>
    <row r="77" spans="1:4" x14ac:dyDescent="0.2">
      <c r="A77" s="14" t="s">
        <v>296</v>
      </c>
      <c r="D77" s="51">
        <v>0.51829999999999998</v>
      </c>
    </row>
    <row r="79" spans="1:4" x14ac:dyDescent="0.2">
      <c r="A79" s="96" t="s">
        <v>817</v>
      </c>
      <c r="B79" s="96"/>
      <c r="C79" s="96"/>
      <c r="D79" s="30" t="s">
        <v>818</v>
      </c>
    </row>
    <row r="81" spans="1:1" x14ac:dyDescent="0.2">
      <c r="A81" s="14" t="s">
        <v>830</v>
      </c>
    </row>
    <row r="82" spans="1:1" x14ac:dyDescent="0.2">
      <c r="A82" s="68"/>
    </row>
    <row r="83" spans="1:1" x14ac:dyDescent="0.2">
      <c r="A83" s="69" t="s">
        <v>822</v>
      </c>
    </row>
    <row r="84" spans="1:1" x14ac:dyDescent="0.2">
      <c r="A84" s="70"/>
    </row>
    <row r="85" spans="1:1" x14ac:dyDescent="0.2">
      <c r="A85" s="71"/>
    </row>
    <row r="86" spans="1:1" x14ac:dyDescent="0.2">
      <c r="A86" s="71"/>
    </row>
    <row r="87" spans="1:1" x14ac:dyDescent="0.2">
      <c r="A87" s="71"/>
    </row>
    <row r="88" spans="1:1" x14ac:dyDescent="0.2">
      <c r="A88" s="71"/>
    </row>
    <row r="89" spans="1:1" x14ac:dyDescent="0.2">
      <c r="A89" s="71"/>
    </row>
    <row r="90" spans="1:1" x14ac:dyDescent="0.2">
      <c r="A90" s="71"/>
    </row>
    <row r="91" spans="1:1" x14ac:dyDescent="0.2">
      <c r="A91" s="71"/>
    </row>
    <row r="92" spans="1:1" x14ac:dyDescent="0.2">
      <c r="A92" s="71"/>
    </row>
    <row r="93" spans="1:1" x14ac:dyDescent="0.2">
      <c r="A93" s="71"/>
    </row>
    <row r="94" spans="1:1" x14ac:dyDescent="0.2">
      <c r="A94" s="71"/>
    </row>
    <row r="95" spans="1:1" x14ac:dyDescent="0.2">
      <c r="A95" s="71"/>
    </row>
    <row r="96" spans="1:1" x14ac:dyDescent="0.2">
      <c r="A96" s="71"/>
    </row>
    <row r="97" spans="1:1" x14ac:dyDescent="0.2">
      <c r="A97" s="69" t="s">
        <v>841</v>
      </c>
    </row>
    <row r="98" spans="1:1" x14ac:dyDescent="0.2">
      <c r="A98" s="71"/>
    </row>
    <row r="99" spans="1:1" x14ac:dyDescent="0.2">
      <c r="A99" s="69" t="s">
        <v>823</v>
      </c>
    </row>
    <row r="100" spans="1:1" x14ac:dyDescent="0.2">
      <c r="A100" s="71"/>
    </row>
    <row r="101" spans="1:1" x14ac:dyDescent="0.2">
      <c r="A101" s="71"/>
    </row>
    <row r="102" spans="1:1" x14ac:dyDescent="0.2">
      <c r="A102" s="71"/>
    </row>
    <row r="103" spans="1:1" x14ac:dyDescent="0.2">
      <c r="A103" s="71"/>
    </row>
    <row r="104" spans="1:1" x14ac:dyDescent="0.2">
      <c r="A104" s="71"/>
    </row>
    <row r="105" spans="1:1" x14ac:dyDescent="0.2">
      <c r="A105" s="71"/>
    </row>
    <row r="106" spans="1:1" x14ac:dyDescent="0.2">
      <c r="A106" s="71"/>
    </row>
    <row r="107" spans="1:1" x14ac:dyDescent="0.2">
      <c r="A107" s="71"/>
    </row>
    <row r="108" spans="1:1" x14ac:dyDescent="0.2">
      <c r="A108" s="71"/>
    </row>
    <row r="109" spans="1:1" x14ac:dyDescent="0.2">
      <c r="A109" s="71"/>
    </row>
    <row r="110" spans="1:1" x14ac:dyDescent="0.2">
      <c r="A110" s="71"/>
    </row>
    <row r="111" spans="1:1" x14ac:dyDescent="0.2">
      <c r="A111" s="71"/>
    </row>
  </sheetData>
  <mergeCells count="2">
    <mergeCell ref="A1:F1"/>
    <mergeCell ref="A79:C79"/>
  </mergeCells>
  <conditionalFormatting sqref="F2:F3 F214:F65536">
    <cfRule type="cellIs" dxfId="33" priority="2" stopIfTrue="1" operator="between">
      <formula>0.009</formula>
      <formula>-0.009</formula>
    </cfRule>
  </conditionalFormatting>
  <conditionalFormatting sqref="F5:F113">
    <cfRule type="cellIs" dxfId="32"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7"/>
  <sheetViews>
    <sheetView workbookViewId="0">
      <selection sqref="A1:F1"/>
    </sheetView>
  </sheetViews>
  <sheetFormatPr defaultColWidth="9.28515625" defaultRowHeight="11.25" x14ac:dyDescent="0.2"/>
  <cols>
    <col min="1" max="1" width="38.7109375" style="7" bestFit="1" customWidth="1"/>
    <col min="2" max="2" width="31.7109375" style="7" bestFit="1" customWidth="1"/>
    <col min="3" max="3" width="25.5703125" style="7" bestFit="1" customWidth="1"/>
    <col min="4" max="4" width="15.5703125" style="7" bestFit="1" customWidth="1"/>
    <col min="5" max="5" width="29.28515625" style="10" customWidth="1"/>
    <col min="6" max="6" width="13.5703125" style="11" bestFit="1" customWidth="1"/>
    <col min="7" max="7" width="32.28515625" style="7" customWidth="1"/>
    <col min="8" max="8" width="25" style="7" customWidth="1"/>
    <col min="9" max="16384" width="9.28515625" style="7"/>
  </cols>
  <sheetData>
    <row r="1" spans="1:8" s="1" customFormat="1" ht="15" customHeight="1" x14ac:dyDescent="0.2">
      <c r="A1" s="92" t="s">
        <v>811</v>
      </c>
      <c r="B1" s="93"/>
      <c r="C1" s="93"/>
      <c r="D1" s="93"/>
      <c r="E1" s="93"/>
      <c r="F1" s="93"/>
    </row>
    <row r="2" spans="1:8" s="1" customFormat="1" ht="12" x14ac:dyDescent="0.2">
      <c r="E2" s="5"/>
      <c r="F2" s="9"/>
    </row>
    <row r="3" spans="1:8" s="1" customFormat="1" ht="12" x14ac:dyDescent="0.2">
      <c r="A3" s="8" t="s">
        <v>7</v>
      </c>
      <c r="B3" s="2"/>
      <c r="C3" s="3"/>
      <c r="D3" s="3"/>
      <c r="E3" s="4"/>
      <c r="F3" s="9"/>
    </row>
    <row r="4" spans="1:8" s="1" customFormat="1" ht="17.649999999999999" customHeight="1" x14ac:dyDescent="0.2">
      <c r="A4" s="6" t="s">
        <v>2</v>
      </c>
      <c r="B4" s="6" t="s">
        <v>0</v>
      </c>
      <c r="C4" s="13" t="s">
        <v>349</v>
      </c>
      <c r="D4" s="13" t="s">
        <v>1</v>
      </c>
      <c r="E4" s="61" t="s">
        <v>6</v>
      </c>
      <c r="F4" s="12" t="s">
        <v>3</v>
      </c>
      <c r="G4" s="62"/>
      <c r="H4" s="65"/>
    </row>
    <row r="5" spans="1:8" x14ac:dyDescent="0.2">
      <c r="A5" s="16" t="s">
        <v>84</v>
      </c>
      <c r="B5" s="17"/>
      <c r="C5" s="17"/>
      <c r="D5" s="17"/>
      <c r="E5" s="18"/>
      <c r="F5" s="19"/>
    </row>
    <row r="6" spans="1:8" x14ac:dyDescent="0.2">
      <c r="A6" s="20" t="s">
        <v>51</v>
      </c>
      <c r="B6" s="21"/>
      <c r="C6" s="21"/>
      <c r="D6" s="21"/>
      <c r="E6" s="22"/>
      <c r="F6" s="23"/>
    </row>
    <row r="7" spans="1:8" x14ac:dyDescent="0.2">
      <c r="A7" s="21" t="s">
        <v>86</v>
      </c>
      <c r="B7" s="21" t="s">
        <v>85</v>
      </c>
      <c r="C7" s="21" t="s">
        <v>87</v>
      </c>
      <c r="D7" s="24">
        <v>497922</v>
      </c>
      <c r="E7" s="22">
        <v>7625.9243909999996</v>
      </c>
      <c r="F7" s="23">
        <v>11.595027676237599</v>
      </c>
    </row>
    <row r="8" spans="1:8" x14ac:dyDescent="0.2">
      <c r="A8" s="21" t="s">
        <v>104</v>
      </c>
      <c r="B8" s="21" t="s">
        <v>103</v>
      </c>
      <c r="C8" s="21" t="s">
        <v>105</v>
      </c>
      <c r="D8" s="24">
        <v>224105</v>
      </c>
      <c r="E8" s="22">
        <v>6411.1958400000003</v>
      </c>
      <c r="F8" s="23">
        <v>9.7480632368073596</v>
      </c>
    </row>
    <row r="9" spans="1:8" x14ac:dyDescent="0.2">
      <c r="A9" s="21" t="s">
        <v>89</v>
      </c>
      <c r="B9" s="21" t="s">
        <v>88</v>
      </c>
      <c r="C9" s="21" t="s">
        <v>87</v>
      </c>
      <c r="D9" s="24">
        <v>461126</v>
      </c>
      <c r="E9" s="22">
        <v>5169.453023</v>
      </c>
      <c r="F9" s="23">
        <v>7.8600242802610998</v>
      </c>
    </row>
    <row r="10" spans="1:8" x14ac:dyDescent="0.2">
      <c r="A10" s="21" t="s">
        <v>94</v>
      </c>
      <c r="B10" s="21" t="s">
        <v>93</v>
      </c>
      <c r="C10" s="21" t="s">
        <v>95</v>
      </c>
      <c r="D10" s="24">
        <v>236381</v>
      </c>
      <c r="E10" s="22">
        <v>3325.6442889999998</v>
      </c>
      <c r="F10" s="23">
        <v>5.0565591258399696</v>
      </c>
    </row>
    <row r="11" spans="1:8" x14ac:dyDescent="0.2">
      <c r="A11" s="21" t="s">
        <v>91</v>
      </c>
      <c r="B11" s="21" t="s">
        <v>90</v>
      </c>
      <c r="C11" s="21" t="s">
        <v>92</v>
      </c>
      <c r="D11" s="24">
        <v>78204</v>
      </c>
      <c r="E11" s="22">
        <v>2869.5393720000002</v>
      </c>
      <c r="F11" s="23">
        <v>4.3630629849492299</v>
      </c>
    </row>
    <row r="12" spans="1:8" x14ac:dyDescent="0.2">
      <c r="A12" s="21" t="s">
        <v>227</v>
      </c>
      <c r="B12" s="21" t="s">
        <v>226</v>
      </c>
      <c r="C12" s="21" t="s">
        <v>228</v>
      </c>
      <c r="D12" s="24">
        <v>588416</v>
      </c>
      <c r="E12" s="22">
        <v>2509.3000320000001</v>
      </c>
      <c r="F12" s="23">
        <v>3.8153280608658999</v>
      </c>
    </row>
    <row r="13" spans="1:8" x14ac:dyDescent="0.2">
      <c r="A13" s="21" t="s">
        <v>256</v>
      </c>
      <c r="B13" s="21" t="s">
        <v>255</v>
      </c>
      <c r="C13" s="21" t="s">
        <v>95</v>
      </c>
      <c r="D13" s="24">
        <v>67219</v>
      </c>
      <c r="E13" s="22">
        <v>2467.5758810000002</v>
      </c>
      <c r="F13" s="23">
        <v>3.75188753079934</v>
      </c>
    </row>
    <row r="14" spans="1:8" x14ac:dyDescent="0.2">
      <c r="A14" s="21" t="s">
        <v>97</v>
      </c>
      <c r="B14" s="21" t="s">
        <v>96</v>
      </c>
      <c r="C14" s="21" t="s">
        <v>98</v>
      </c>
      <c r="D14" s="24">
        <v>171864</v>
      </c>
      <c r="E14" s="22">
        <v>2359.2630600000002</v>
      </c>
      <c r="F14" s="23">
        <v>3.5872005902012201</v>
      </c>
    </row>
    <row r="15" spans="1:8" x14ac:dyDescent="0.2">
      <c r="A15" s="21" t="s">
        <v>102</v>
      </c>
      <c r="B15" s="21" t="s">
        <v>101</v>
      </c>
      <c r="C15" s="21" t="s">
        <v>87</v>
      </c>
      <c r="D15" s="24">
        <v>187729</v>
      </c>
      <c r="E15" s="22">
        <v>2181.6925740000001</v>
      </c>
      <c r="F15" s="23">
        <v>3.3172090987981799</v>
      </c>
    </row>
    <row r="16" spans="1:8" x14ac:dyDescent="0.2">
      <c r="A16" s="21" t="s">
        <v>100</v>
      </c>
      <c r="B16" s="21" t="s">
        <v>99</v>
      </c>
      <c r="C16" s="21" t="s">
        <v>87</v>
      </c>
      <c r="D16" s="24">
        <v>253271</v>
      </c>
      <c r="E16" s="22">
        <v>2103.0357490000001</v>
      </c>
      <c r="F16" s="23">
        <v>3.1976133598374901</v>
      </c>
    </row>
    <row r="17" spans="1:6" x14ac:dyDescent="0.2">
      <c r="A17" s="21" t="s">
        <v>250</v>
      </c>
      <c r="B17" s="21" t="s">
        <v>249</v>
      </c>
      <c r="C17" s="21" t="s">
        <v>87</v>
      </c>
      <c r="D17" s="24">
        <v>97003</v>
      </c>
      <c r="E17" s="22">
        <v>1630.0384120000001</v>
      </c>
      <c r="F17" s="23">
        <v>2.4784327160096602</v>
      </c>
    </row>
    <row r="18" spans="1:6" x14ac:dyDescent="0.2">
      <c r="A18" s="21" t="s">
        <v>225</v>
      </c>
      <c r="B18" s="21" t="s">
        <v>224</v>
      </c>
      <c r="C18" s="21" t="s">
        <v>111</v>
      </c>
      <c r="D18" s="24">
        <v>63165</v>
      </c>
      <c r="E18" s="22">
        <v>1583.072813</v>
      </c>
      <c r="F18" s="23">
        <v>2.4070226950974698</v>
      </c>
    </row>
    <row r="19" spans="1:6" x14ac:dyDescent="0.2">
      <c r="A19" s="21" t="s">
        <v>234</v>
      </c>
      <c r="B19" s="21" t="s">
        <v>233</v>
      </c>
      <c r="C19" s="21" t="s">
        <v>228</v>
      </c>
      <c r="D19" s="24">
        <v>57920</v>
      </c>
      <c r="E19" s="22">
        <v>1348.98576</v>
      </c>
      <c r="F19" s="23">
        <v>2.05109917435195</v>
      </c>
    </row>
    <row r="20" spans="1:6" x14ac:dyDescent="0.2">
      <c r="A20" s="21" t="s">
        <v>244</v>
      </c>
      <c r="B20" s="21" t="s">
        <v>243</v>
      </c>
      <c r="C20" s="21" t="s">
        <v>171</v>
      </c>
      <c r="D20" s="24">
        <v>18377</v>
      </c>
      <c r="E20" s="22">
        <v>1230.836329</v>
      </c>
      <c r="F20" s="23">
        <v>1.8714559137928</v>
      </c>
    </row>
    <row r="21" spans="1:6" x14ac:dyDescent="0.2">
      <c r="A21" s="21" t="s">
        <v>124</v>
      </c>
      <c r="B21" s="21" t="s">
        <v>123</v>
      </c>
      <c r="C21" s="21" t="s">
        <v>125</v>
      </c>
      <c r="D21" s="24">
        <v>314439</v>
      </c>
      <c r="E21" s="22">
        <v>1128.83601</v>
      </c>
      <c r="F21" s="23">
        <v>1.7163669749113899</v>
      </c>
    </row>
    <row r="22" spans="1:6" x14ac:dyDescent="0.2">
      <c r="A22" s="21" t="s">
        <v>152</v>
      </c>
      <c r="B22" s="21" t="s">
        <v>151</v>
      </c>
      <c r="C22" s="21" t="s">
        <v>111</v>
      </c>
      <c r="D22" s="24">
        <v>8716</v>
      </c>
      <c r="E22" s="22">
        <v>1080.722988</v>
      </c>
      <c r="F22" s="23">
        <v>1.64321232596997</v>
      </c>
    </row>
    <row r="23" spans="1:6" x14ac:dyDescent="0.2">
      <c r="A23" s="21" t="s">
        <v>110</v>
      </c>
      <c r="B23" s="21" t="s">
        <v>109</v>
      </c>
      <c r="C23" s="21" t="s">
        <v>111</v>
      </c>
      <c r="D23" s="24">
        <v>115883</v>
      </c>
      <c r="E23" s="22">
        <v>1069.6000899999999</v>
      </c>
      <c r="F23" s="23">
        <v>1.6263002372136</v>
      </c>
    </row>
    <row r="24" spans="1:6" x14ac:dyDescent="0.2">
      <c r="A24" s="21" t="s">
        <v>118</v>
      </c>
      <c r="B24" s="21" t="s">
        <v>117</v>
      </c>
      <c r="C24" s="21" t="s">
        <v>119</v>
      </c>
      <c r="D24" s="24">
        <v>71099</v>
      </c>
      <c r="E24" s="22">
        <v>1037.903202</v>
      </c>
      <c r="F24" s="23">
        <v>1.57810591023544</v>
      </c>
    </row>
    <row r="25" spans="1:6" x14ac:dyDescent="0.2">
      <c r="A25" s="21" t="s">
        <v>248</v>
      </c>
      <c r="B25" s="21" t="s">
        <v>247</v>
      </c>
      <c r="C25" s="21" t="s">
        <v>125</v>
      </c>
      <c r="D25" s="24">
        <v>301798</v>
      </c>
      <c r="E25" s="22">
        <v>935.57380000000001</v>
      </c>
      <c r="F25" s="23">
        <v>1.4225166088671799</v>
      </c>
    </row>
    <row r="26" spans="1:6" x14ac:dyDescent="0.2">
      <c r="A26" s="21" t="s">
        <v>116</v>
      </c>
      <c r="B26" s="21" t="s">
        <v>115</v>
      </c>
      <c r="C26" s="21" t="s">
        <v>95</v>
      </c>
      <c r="D26" s="24">
        <v>70085</v>
      </c>
      <c r="E26" s="22">
        <v>927.99548500000003</v>
      </c>
      <c r="F26" s="23">
        <v>1.4109939700815199</v>
      </c>
    </row>
    <row r="27" spans="1:6" x14ac:dyDescent="0.2">
      <c r="A27" s="21" t="s">
        <v>175</v>
      </c>
      <c r="B27" s="21" t="s">
        <v>174</v>
      </c>
      <c r="C27" s="21" t="s">
        <v>176</v>
      </c>
      <c r="D27" s="24">
        <v>543030</v>
      </c>
      <c r="E27" s="22">
        <v>907.94615999999996</v>
      </c>
      <c r="F27" s="23">
        <v>1.3805094718954001</v>
      </c>
    </row>
    <row r="28" spans="1:6" x14ac:dyDescent="0.2">
      <c r="A28" s="21" t="s">
        <v>260</v>
      </c>
      <c r="B28" s="21" t="s">
        <v>259</v>
      </c>
      <c r="C28" s="21" t="s">
        <v>139</v>
      </c>
      <c r="D28" s="24">
        <v>27280</v>
      </c>
      <c r="E28" s="22">
        <v>884.39031999999997</v>
      </c>
      <c r="F28" s="23">
        <v>1.3446934051823201</v>
      </c>
    </row>
    <row r="29" spans="1:6" x14ac:dyDescent="0.2">
      <c r="A29" s="21" t="s">
        <v>238</v>
      </c>
      <c r="B29" s="21" t="s">
        <v>237</v>
      </c>
      <c r="C29" s="21" t="s">
        <v>139</v>
      </c>
      <c r="D29" s="24">
        <v>29594</v>
      </c>
      <c r="E29" s="22">
        <v>852.662328</v>
      </c>
      <c r="F29" s="23">
        <v>1.29645178534858</v>
      </c>
    </row>
    <row r="30" spans="1:6" x14ac:dyDescent="0.2">
      <c r="A30" s="21" t="s">
        <v>193</v>
      </c>
      <c r="B30" s="21" t="s">
        <v>192</v>
      </c>
      <c r="C30" s="21" t="s">
        <v>185</v>
      </c>
      <c r="D30" s="24">
        <v>7606</v>
      </c>
      <c r="E30" s="22">
        <v>754.17292999999995</v>
      </c>
      <c r="F30" s="23">
        <v>1.1467011142071599</v>
      </c>
    </row>
    <row r="31" spans="1:6" x14ac:dyDescent="0.2">
      <c r="A31" s="21" t="s">
        <v>306</v>
      </c>
      <c r="B31" s="21" t="s">
        <v>305</v>
      </c>
      <c r="C31" s="21" t="s">
        <v>307</v>
      </c>
      <c r="D31" s="24">
        <v>151366</v>
      </c>
      <c r="E31" s="22">
        <v>743.50979199999995</v>
      </c>
      <c r="F31" s="23">
        <v>1.1304880790541401</v>
      </c>
    </row>
    <row r="32" spans="1:6" x14ac:dyDescent="0.2">
      <c r="A32" s="21" t="s">
        <v>268</v>
      </c>
      <c r="B32" s="21" t="s">
        <v>267</v>
      </c>
      <c r="C32" s="21" t="s">
        <v>269</v>
      </c>
      <c r="D32" s="24">
        <v>48385</v>
      </c>
      <c r="E32" s="22">
        <v>695.48599000000002</v>
      </c>
      <c r="F32" s="23">
        <v>1.0574690868955801</v>
      </c>
    </row>
    <row r="33" spans="1:6" x14ac:dyDescent="0.2">
      <c r="A33" s="21" t="s">
        <v>764</v>
      </c>
      <c r="B33" s="21" t="s">
        <v>763</v>
      </c>
      <c r="C33" s="21" t="s">
        <v>111</v>
      </c>
      <c r="D33" s="24">
        <v>7505</v>
      </c>
      <c r="E33" s="22">
        <v>681.81048750000002</v>
      </c>
      <c r="F33" s="23">
        <v>1.0366758267157301</v>
      </c>
    </row>
    <row r="34" spans="1:6" x14ac:dyDescent="0.2">
      <c r="A34" s="21" t="s">
        <v>149</v>
      </c>
      <c r="B34" s="21" t="s">
        <v>148</v>
      </c>
      <c r="C34" s="21" t="s">
        <v>150</v>
      </c>
      <c r="D34" s="24">
        <v>256140</v>
      </c>
      <c r="E34" s="22">
        <v>677.10608999999999</v>
      </c>
      <c r="F34" s="23">
        <v>1.02952290774936</v>
      </c>
    </row>
    <row r="35" spans="1:6" x14ac:dyDescent="0.2">
      <c r="A35" s="21" t="s">
        <v>331</v>
      </c>
      <c r="B35" s="21" t="s">
        <v>330</v>
      </c>
      <c r="C35" s="21" t="s">
        <v>332</v>
      </c>
      <c r="D35" s="24">
        <v>95394</v>
      </c>
      <c r="E35" s="22">
        <v>657.59853899999996</v>
      </c>
      <c r="F35" s="23">
        <v>0.99986216340634004</v>
      </c>
    </row>
    <row r="36" spans="1:6" x14ac:dyDescent="0.2">
      <c r="A36" s="21" t="s">
        <v>133</v>
      </c>
      <c r="B36" s="21" t="s">
        <v>132</v>
      </c>
      <c r="C36" s="21" t="s">
        <v>87</v>
      </c>
      <c r="D36" s="24">
        <v>43892</v>
      </c>
      <c r="E36" s="22">
        <v>641.63520200000005</v>
      </c>
      <c r="F36" s="23">
        <v>0.97559030797874702</v>
      </c>
    </row>
    <row r="37" spans="1:6" x14ac:dyDescent="0.2">
      <c r="A37" s="21" t="s">
        <v>766</v>
      </c>
      <c r="B37" s="21" t="s">
        <v>765</v>
      </c>
      <c r="C37" s="21" t="s">
        <v>767</v>
      </c>
      <c r="D37" s="24">
        <v>17270</v>
      </c>
      <c r="E37" s="22">
        <v>589.14014499999996</v>
      </c>
      <c r="F37" s="23">
        <v>0.89577288420530499</v>
      </c>
    </row>
    <row r="38" spans="1:6" x14ac:dyDescent="0.2">
      <c r="A38" s="21" t="s">
        <v>314</v>
      </c>
      <c r="B38" s="21" t="s">
        <v>313</v>
      </c>
      <c r="C38" s="21" t="s">
        <v>185</v>
      </c>
      <c r="D38" s="24">
        <v>24081</v>
      </c>
      <c r="E38" s="22">
        <v>557.77616250000005</v>
      </c>
      <c r="F38" s="23">
        <v>0.84808473172982002</v>
      </c>
    </row>
    <row r="39" spans="1:6" x14ac:dyDescent="0.2">
      <c r="A39" s="21" t="s">
        <v>769</v>
      </c>
      <c r="B39" s="21" t="s">
        <v>768</v>
      </c>
      <c r="C39" s="21" t="s">
        <v>377</v>
      </c>
      <c r="D39" s="24">
        <v>23500</v>
      </c>
      <c r="E39" s="22">
        <v>553.40150000000006</v>
      </c>
      <c r="F39" s="23">
        <v>0.84143316660001499</v>
      </c>
    </row>
    <row r="40" spans="1:6" x14ac:dyDescent="0.2">
      <c r="A40" s="21" t="s">
        <v>771</v>
      </c>
      <c r="B40" s="21" t="s">
        <v>770</v>
      </c>
      <c r="C40" s="21" t="s">
        <v>171</v>
      </c>
      <c r="D40" s="24">
        <v>35731</v>
      </c>
      <c r="E40" s="22">
        <v>546.18406600000003</v>
      </c>
      <c r="F40" s="23">
        <v>0.83045923836645197</v>
      </c>
    </row>
    <row r="41" spans="1:6" x14ac:dyDescent="0.2">
      <c r="A41" s="21" t="s">
        <v>773</v>
      </c>
      <c r="B41" s="21" t="s">
        <v>772</v>
      </c>
      <c r="C41" s="21" t="s">
        <v>176</v>
      </c>
      <c r="D41" s="24">
        <v>60689</v>
      </c>
      <c r="E41" s="22">
        <v>534.39698950000002</v>
      </c>
      <c r="F41" s="23">
        <v>0.81253728278022397</v>
      </c>
    </row>
    <row r="42" spans="1:6" x14ac:dyDescent="0.2">
      <c r="A42" s="21" t="s">
        <v>159</v>
      </c>
      <c r="B42" s="21" t="s">
        <v>158</v>
      </c>
      <c r="C42" s="21" t="s">
        <v>95</v>
      </c>
      <c r="D42" s="24">
        <v>41687</v>
      </c>
      <c r="E42" s="22">
        <v>512.10395149999999</v>
      </c>
      <c r="F42" s="23">
        <v>0.77864127498574898</v>
      </c>
    </row>
    <row r="43" spans="1:6" x14ac:dyDescent="0.2">
      <c r="A43" s="21" t="s">
        <v>304</v>
      </c>
      <c r="B43" s="21" t="s">
        <v>303</v>
      </c>
      <c r="C43" s="21" t="s">
        <v>119</v>
      </c>
      <c r="D43" s="24">
        <v>34270</v>
      </c>
      <c r="E43" s="22">
        <v>495.95544000000001</v>
      </c>
      <c r="F43" s="23">
        <v>0.75408786635327896</v>
      </c>
    </row>
    <row r="44" spans="1:6" x14ac:dyDescent="0.2">
      <c r="A44" s="21" t="s">
        <v>230</v>
      </c>
      <c r="B44" s="21" t="s">
        <v>229</v>
      </c>
      <c r="C44" s="21" t="s">
        <v>119</v>
      </c>
      <c r="D44" s="24">
        <v>7951</v>
      </c>
      <c r="E44" s="22">
        <v>460.50999350000001</v>
      </c>
      <c r="F44" s="23">
        <v>0.70019394974834304</v>
      </c>
    </row>
    <row r="45" spans="1:6" x14ac:dyDescent="0.2">
      <c r="A45" s="21" t="s">
        <v>711</v>
      </c>
      <c r="B45" s="21" t="s">
        <v>710</v>
      </c>
      <c r="C45" s="21" t="s">
        <v>136</v>
      </c>
      <c r="D45" s="24">
        <v>41757</v>
      </c>
      <c r="E45" s="22">
        <v>442.72859249999999</v>
      </c>
      <c r="F45" s="23">
        <v>0.673157773391729</v>
      </c>
    </row>
    <row r="46" spans="1:6" x14ac:dyDescent="0.2">
      <c r="A46" s="21" t="s">
        <v>775</v>
      </c>
      <c r="B46" s="21" t="s">
        <v>774</v>
      </c>
      <c r="C46" s="21" t="s">
        <v>111</v>
      </c>
      <c r="D46" s="24">
        <v>8484</v>
      </c>
      <c r="E46" s="22">
        <v>434.34686399999998</v>
      </c>
      <c r="F46" s="23">
        <v>0.66041356443433297</v>
      </c>
    </row>
    <row r="47" spans="1:6" x14ac:dyDescent="0.2">
      <c r="A47" s="21" t="s">
        <v>777</v>
      </c>
      <c r="B47" s="21" t="s">
        <v>776</v>
      </c>
      <c r="C47" s="21" t="s">
        <v>171</v>
      </c>
      <c r="D47" s="24">
        <v>18331</v>
      </c>
      <c r="E47" s="22">
        <v>431.52090550000003</v>
      </c>
      <c r="F47" s="23">
        <v>0.65611676507738204</v>
      </c>
    </row>
    <row r="48" spans="1:6" x14ac:dyDescent="0.2">
      <c r="A48" s="21" t="s">
        <v>701</v>
      </c>
      <c r="B48" s="21" t="s">
        <v>700</v>
      </c>
      <c r="C48" s="21" t="s">
        <v>111</v>
      </c>
      <c r="D48" s="24">
        <v>8939</v>
      </c>
      <c r="E48" s="22">
        <v>423.12309549999998</v>
      </c>
      <c r="F48" s="23">
        <v>0.64334810460066705</v>
      </c>
    </row>
    <row r="49" spans="1:9" x14ac:dyDescent="0.2">
      <c r="A49" s="21" t="s">
        <v>697</v>
      </c>
      <c r="B49" s="21" t="s">
        <v>696</v>
      </c>
      <c r="C49" s="21" t="s">
        <v>162</v>
      </c>
      <c r="D49" s="24">
        <v>29807</v>
      </c>
      <c r="E49" s="22">
        <v>413.24424800000003</v>
      </c>
      <c r="F49" s="23">
        <v>0.628327563575238</v>
      </c>
    </row>
    <row r="50" spans="1:9" x14ac:dyDescent="0.2">
      <c r="A50" s="21" t="s">
        <v>779</v>
      </c>
      <c r="B50" s="21" t="s">
        <v>778</v>
      </c>
      <c r="C50" s="21" t="s">
        <v>95</v>
      </c>
      <c r="D50" s="24">
        <v>92227</v>
      </c>
      <c r="E50" s="22">
        <v>404.13871399999999</v>
      </c>
      <c r="F50" s="23">
        <v>0.61448282642290997</v>
      </c>
    </row>
    <row r="51" spans="1:9" x14ac:dyDescent="0.2">
      <c r="A51" s="21" t="s">
        <v>781</v>
      </c>
      <c r="B51" s="21" t="s">
        <v>780</v>
      </c>
      <c r="C51" s="21" t="s">
        <v>377</v>
      </c>
      <c r="D51" s="24">
        <v>7708</v>
      </c>
      <c r="E51" s="22">
        <v>399.258984</v>
      </c>
      <c r="F51" s="23">
        <v>0.60706331876698005</v>
      </c>
    </row>
    <row r="52" spans="1:9" x14ac:dyDescent="0.2">
      <c r="A52" s="21" t="s">
        <v>252</v>
      </c>
      <c r="B52" s="21" t="s">
        <v>251</v>
      </c>
      <c r="C52" s="21" t="s">
        <v>105</v>
      </c>
      <c r="D52" s="24">
        <v>62334</v>
      </c>
      <c r="E52" s="22">
        <v>391.332852</v>
      </c>
      <c r="F52" s="23">
        <v>0.59501183291511694</v>
      </c>
    </row>
    <row r="53" spans="1:9" x14ac:dyDescent="0.2">
      <c r="A53" s="21" t="s">
        <v>141</v>
      </c>
      <c r="B53" s="21" t="s">
        <v>140</v>
      </c>
      <c r="C53" s="21" t="s">
        <v>142</v>
      </c>
      <c r="D53" s="24">
        <v>6648</v>
      </c>
      <c r="E53" s="22">
        <v>388.19001600000001</v>
      </c>
      <c r="F53" s="23">
        <v>0.59023322922939403</v>
      </c>
    </row>
    <row r="54" spans="1:9" x14ac:dyDescent="0.2">
      <c r="A54" s="21" t="s">
        <v>161</v>
      </c>
      <c r="B54" s="21" t="s">
        <v>160</v>
      </c>
      <c r="C54" s="21" t="s">
        <v>162</v>
      </c>
      <c r="D54" s="24">
        <v>69728</v>
      </c>
      <c r="E54" s="22">
        <v>383.39940799999999</v>
      </c>
      <c r="F54" s="23">
        <v>0.582949229349778</v>
      </c>
    </row>
    <row r="55" spans="1:9" x14ac:dyDescent="0.2">
      <c r="A55" s="21" t="s">
        <v>783</v>
      </c>
      <c r="B55" s="21" t="s">
        <v>782</v>
      </c>
      <c r="C55" s="21" t="s">
        <v>119</v>
      </c>
      <c r="D55" s="24">
        <v>8321</v>
      </c>
      <c r="E55" s="22">
        <v>358.40211199999999</v>
      </c>
      <c r="F55" s="23">
        <v>0.54494146477068395</v>
      </c>
    </row>
    <row r="56" spans="1:9" x14ac:dyDescent="0.2">
      <c r="A56" s="21" t="s">
        <v>440</v>
      </c>
      <c r="B56" s="21" t="s">
        <v>439</v>
      </c>
      <c r="C56" s="21" t="s">
        <v>95</v>
      </c>
      <c r="D56" s="24">
        <v>6057</v>
      </c>
      <c r="E56" s="22">
        <v>284.794083</v>
      </c>
      <c r="F56" s="23">
        <v>0.433022294098657</v>
      </c>
    </row>
    <row r="57" spans="1:9" x14ac:dyDescent="0.2">
      <c r="A57" s="20" t="s">
        <v>24</v>
      </c>
      <c r="B57" s="20"/>
      <c r="C57" s="20"/>
      <c r="D57" s="20"/>
      <c r="E57" s="25">
        <f>SUM(E7:E56)</f>
        <v>65496.455061000001</v>
      </c>
      <c r="F57" s="26">
        <f>SUM(F7:F56)</f>
        <v>99.585724980963789</v>
      </c>
      <c r="G57" s="14"/>
      <c r="H57" s="14"/>
      <c r="I57" s="14"/>
    </row>
    <row r="58" spans="1:9" x14ac:dyDescent="0.2">
      <c r="A58" s="21"/>
      <c r="B58" s="21"/>
      <c r="C58" s="21"/>
      <c r="D58" s="21"/>
      <c r="E58" s="22"/>
      <c r="F58" s="23"/>
    </row>
    <row r="59" spans="1:9" x14ac:dyDescent="0.2">
      <c r="A59" s="20" t="s">
        <v>27</v>
      </c>
      <c r="B59" s="20"/>
      <c r="C59" s="20"/>
      <c r="D59" s="20"/>
      <c r="E59" s="25">
        <f>E57</f>
        <v>65496.455061000001</v>
      </c>
      <c r="F59" s="26">
        <f>F57</f>
        <v>99.585724980963789</v>
      </c>
      <c r="G59" s="14"/>
      <c r="H59" s="14"/>
      <c r="I59" s="14"/>
    </row>
    <row r="60" spans="1:9" x14ac:dyDescent="0.2">
      <c r="A60" s="20"/>
      <c r="B60" s="20"/>
      <c r="C60" s="20"/>
      <c r="D60" s="20"/>
      <c r="E60" s="25"/>
      <c r="F60" s="26"/>
      <c r="G60" s="14"/>
      <c r="H60" s="14"/>
      <c r="I60" s="14"/>
    </row>
    <row r="61" spans="1:9" x14ac:dyDescent="0.2">
      <c r="A61" s="20" t="s">
        <v>29</v>
      </c>
      <c r="B61" s="20"/>
      <c r="C61" s="20"/>
      <c r="D61" s="20"/>
      <c r="E61" s="25">
        <f>E63-(E57)</f>
        <v>272.46420279999438</v>
      </c>
      <c r="F61" s="26">
        <f>F63-(F57)</f>
        <v>0.41427501903621078</v>
      </c>
      <c r="G61" s="14"/>
      <c r="H61" s="14"/>
      <c r="I61" s="14"/>
    </row>
    <row r="62" spans="1:9" x14ac:dyDescent="0.2">
      <c r="A62" s="20"/>
      <c r="B62" s="20"/>
      <c r="C62" s="20"/>
      <c r="D62" s="20"/>
      <c r="E62" s="25"/>
      <c r="F62" s="26"/>
      <c r="G62" s="14"/>
      <c r="H62" s="14"/>
      <c r="I62" s="14"/>
    </row>
    <row r="63" spans="1:9" x14ac:dyDescent="0.2">
      <c r="A63" s="27" t="s">
        <v>28</v>
      </c>
      <c r="B63" s="27"/>
      <c r="C63" s="27"/>
      <c r="D63" s="27"/>
      <c r="E63" s="28">
        <v>65768.919263799995</v>
      </c>
      <c r="F63" s="29">
        <v>100</v>
      </c>
      <c r="G63" s="14"/>
      <c r="H63" s="14"/>
      <c r="I63" s="14"/>
    </row>
    <row r="65" spans="1:4" x14ac:dyDescent="0.2">
      <c r="A65" s="14" t="s">
        <v>32</v>
      </c>
    </row>
    <row r="66" spans="1:4" x14ac:dyDescent="0.2">
      <c r="A66" s="14" t="s">
        <v>33</v>
      </c>
    </row>
    <row r="67" spans="1:4" x14ac:dyDescent="0.2">
      <c r="A67" s="14" t="s">
        <v>34</v>
      </c>
      <c r="B67" s="14"/>
      <c r="C67" s="30" t="s">
        <v>36</v>
      </c>
      <c r="D67" s="14" t="s">
        <v>35</v>
      </c>
    </row>
    <row r="68" spans="1:4" x14ac:dyDescent="0.2">
      <c r="A68" s="7" t="s">
        <v>58</v>
      </c>
      <c r="C68" s="31">
        <v>160.6258</v>
      </c>
      <c r="D68" s="31">
        <v>180.05269999999999</v>
      </c>
    </row>
    <row r="69" spans="1:4" x14ac:dyDescent="0.2">
      <c r="A69" s="7" t="s">
        <v>82</v>
      </c>
      <c r="C69" s="31">
        <v>160.6258</v>
      </c>
      <c r="D69" s="31">
        <v>171.20140000000001</v>
      </c>
    </row>
    <row r="70" spans="1:4" x14ac:dyDescent="0.2">
      <c r="A70" s="7" t="s">
        <v>59</v>
      </c>
      <c r="C70" s="31">
        <v>167.7116</v>
      </c>
      <c r="D70" s="31">
        <v>188.34350000000001</v>
      </c>
    </row>
    <row r="71" spans="1:4" x14ac:dyDescent="0.2">
      <c r="A71" s="7" t="s">
        <v>83</v>
      </c>
      <c r="C71" s="31">
        <v>167.7116</v>
      </c>
      <c r="D71" s="31">
        <v>179.49180000000001</v>
      </c>
    </row>
    <row r="73" spans="1:4" x14ac:dyDescent="0.2">
      <c r="A73" s="14" t="s">
        <v>37</v>
      </c>
    </row>
    <row r="74" spans="1:4" x14ac:dyDescent="0.2">
      <c r="A74" s="94" t="s">
        <v>38</v>
      </c>
      <c r="B74" s="95"/>
      <c r="C74" s="32" t="s">
        <v>39</v>
      </c>
    </row>
    <row r="75" spans="1:4" x14ac:dyDescent="0.2">
      <c r="A75" s="90" t="s">
        <v>82</v>
      </c>
      <c r="B75" s="91"/>
      <c r="C75" s="33">
        <v>9</v>
      </c>
    </row>
    <row r="76" spans="1:4" x14ac:dyDescent="0.2">
      <c r="A76" s="90" t="s">
        <v>83</v>
      </c>
      <c r="B76" s="91"/>
      <c r="C76" s="33">
        <v>9</v>
      </c>
    </row>
    <row r="77" spans="1:4" x14ac:dyDescent="0.2">
      <c r="A77" s="7" t="s">
        <v>40</v>
      </c>
    </row>
    <row r="78" spans="1:4" x14ac:dyDescent="0.2">
      <c r="A78" s="7" t="s">
        <v>41</v>
      </c>
    </row>
    <row r="80" spans="1:4" x14ac:dyDescent="0.2">
      <c r="A80" s="14" t="s">
        <v>296</v>
      </c>
      <c r="D80" s="51">
        <v>9.2999999999999992E-3</v>
      </c>
    </row>
    <row r="82" spans="1:4" x14ac:dyDescent="0.2">
      <c r="A82" s="96" t="s">
        <v>817</v>
      </c>
      <c r="B82" s="96"/>
      <c r="C82" s="96"/>
      <c r="D82" s="30" t="s">
        <v>818</v>
      </c>
    </row>
    <row r="84" spans="1:4" x14ac:dyDescent="0.2">
      <c r="A84" s="14" t="s">
        <v>830</v>
      </c>
    </row>
    <row r="85" spans="1:4" x14ac:dyDescent="0.2">
      <c r="A85" s="14"/>
    </row>
    <row r="86" spans="1:4" x14ac:dyDescent="0.2">
      <c r="A86" s="69" t="s">
        <v>822</v>
      </c>
    </row>
    <row r="87" spans="1:4" x14ac:dyDescent="0.2">
      <c r="A87" s="70"/>
    </row>
    <row r="88" spans="1:4" x14ac:dyDescent="0.2">
      <c r="A88" s="71"/>
    </row>
    <row r="89" spans="1:4" x14ac:dyDescent="0.2">
      <c r="A89" s="71"/>
    </row>
    <row r="90" spans="1:4" x14ac:dyDescent="0.2">
      <c r="A90" s="71"/>
    </row>
    <row r="91" spans="1:4" x14ac:dyDescent="0.2">
      <c r="A91" s="71"/>
    </row>
    <row r="92" spans="1:4" x14ac:dyDescent="0.2">
      <c r="A92" s="71"/>
    </row>
    <row r="93" spans="1:4" x14ac:dyDescent="0.2">
      <c r="A93" s="71"/>
    </row>
    <row r="94" spans="1:4" x14ac:dyDescent="0.2">
      <c r="A94" s="71"/>
    </row>
    <row r="95" spans="1:4" x14ac:dyDescent="0.2">
      <c r="A95" s="71"/>
    </row>
    <row r="96" spans="1:4" x14ac:dyDescent="0.2">
      <c r="A96" s="71"/>
    </row>
    <row r="97" spans="1:1" x14ac:dyDescent="0.2">
      <c r="A97" s="71"/>
    </row>
    <row r="98" spans="1:1" x14ac:dyDescent="0.2">
      <c r="A98" s="71"/>
    </row>
    <row r="99" spans="1:1" x14ac:dyDescent="0.2">
      <c r="A99" s="71"/>
    </row>
    <row r="100" spans="1:1" x14ac:dyDescent="0.2">
      <c r="A100" s="69" t="s">
        <v>842</v>
      </c>
    </row>
    <row r="101" spans="1:1" x14ac:dyDescent="0.2">
      <c r="A101" s="71"/>
    </row>
    <row r="102" spans="1:1" x14ac:dyDescent="0.2">
      <c r="A102" s="69" t="s">
        <v>823</v>
      </c>
    </row>
    <row r="103" spans="1:1" x14ac:dyDescent="0.2">
      <c r="A103" s="71"/>
    </row>
    <row r="104" spans="1:1" x14ac:dyDescent="0.2">
      <c r="A104" s="71"/>
    </row>
    <row r="105" spans="1:1" x14ac:dyDescent="0.2">
      <c r="A105" s="71"/>
    </row>
    <row r="106" spans="1:1" x14ac:dyDescent="0.2">
      <c r="A106" s="71"/>
    </row>
    <row r="107" spans="1:1" x14ac:dyDescent="0.2">
      <c r="A107" s="71"/>
    </row>
    <row r="108" spans="1:1" x14ac:dyDescent="0.2">
      <c r="A108" s="71"/>
    </row>
    <row r="109" spans="1:1" x14ac:dyDescent="0.2">
      <c r="A109" s="71"/>
    </row>
    <row r="110" spans="1:1" x14ac:dyDescent="0.2">
      <c r="A110" s="71"/>
    </row>
    <row r="111" spans="1:1" x14ac:dyDescent="0.2">
      <c r="A111" s="71"/>
    </row>
    <row r="112" spans="1:1" x14ac:dyDescent="0.2">
      <c r="A112" s="71"/>
    </row>
    <row r="113" spans="1:1" x14ac:dyDescent="0.2">
      <c r="A113" s="71"/>
    </row>
    <row r="114" spans="1:1" x14ac:dyDescent="0.2">
      <c r="A114" s="71"/>
    </row>
    <row r="117" spans="1:1" x14ac:dyDescent="0.2">
      <c r="A117" s="14" t="s">
        <v>843</v>
      </c>
    </row>
  </sheetData>
  <mergeCells count="5">
    <mergeCell ref="A1:F1"/>
    <mergeCell ref="A74:B74"/>
    <mergeCell ref="A75:B75"/>
    <mergeCell ref="A76:B76"/>
    <mergeCell ref="A82:C82"/>
  </mergeCells>
  <conditionalFormatting sqref="F2:F3 F220:F65536">
    <cfRule type="cellIs" dxfId="31" priority="2" stopIfTrue="1" operator="between">
      <formula>0.009</formula>
      <formula>-0.009</formula>
    </cfRule>
  </conditionalFormatting>
  <conditionalFormatting sqref="F5:F119">
    <cfRule type="cellIs" dxfId="30" priority="1" stopIfTrue="1" operator="between">
      <formula>0.009</formula>
      <formula>-0.009</formula>
    </cfRule>
  </conditionalFormatting>
  <hyperlinks>
    <hyperlink ref="A87"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25"/>
  <sheetViews>
    <sheetView workbookViewId="0">
      <selection sqref="A1:F1"/>
    </sheetView>
  </sheetViews>
  <sheetFormatPr defaultColWidth="9.28515625" defaultRowHeight="11.25" x14ac:dyDescent="0.2"/>
  <cols>
    <col min="1" max="1" width="38.7109375" style="7" bestFit="1" customWidth="1"/>
    <col min="2" max="2" width="26.7109375" style="7" bestFit="1" customWidth="1"/>
    <col min="3" max="3" width="25.5703125" style="7" bestFit="1" customWidth="1"/>
    <col min="4" max="4" width="15.5703125" style="7" bestFit="1" customWidth="1"/>
    <col min="5" max="5" width="29.28515625" style="10" customWidth="1"/>
    <col min="6" max="6" width="14.7109375" style="11" bestFit="1" customWidth="1"/>
    <col min="7" max="7" width="32.28515625" style="7" customWidth="1"/>
    <col min="8" max="8" width="25" style="7" customWidth="1"/>
    <col min="9" max="16384" width="9.28515625" style="7"/>
  </cols>
  <sheetData>
    <row r="1" spans="1:8" s="1" customFormat="1" ht="15" x14ac:dyDescent="0.2">
      <c r="A1" s="92" t="s">
        <v>812</v>
      </c>
      <c r="B1" s="93"/>
      <c r="C1" s="93"/>
      <c r="D1" s="93"/>
      <c r="E1" s="93"/>
      <c r="F1" s="93"/>
    </row>
    <row r="2" spans="1:8" s="1" customFormat="1" ht="12" x14ac:dyDescent="0.2">
      <c r="E2" s="5"/>
      <c r="F2" s="9"/>
    </row>
    <row r="3" spans="1:8" s="1" customFormat="1" ht="12" x14ac:dyDescent="0.2">
      <c r="A3" s="8" t="s">
        <v>7</v>
      </c>
      <c r="B3" s="2"/>
      <c r="C3" s="3"/>
      <c r="D3" s="3"/>
      <c r="E3" s="4"/>
      <c r="F3" s="9"/>
    </row>
    <row r="4" spans="1:8" s="1" customFormat="1" ht="17.649999999999999" customHeight="1" x14ac:dyDescent="0.2">
      <c r="A4" s="6" t="s">
        <v>2</v>
      </c>
      <c r="B4" s="6" t="s">
        <v>0</v>
      </c>
      <c r="C4" s="13" t="s">
        <v>349</v>
      </c>
      <c r="D4" s="13" t="s">
        <v>1</v>
      </c>
      <c r="E4" s="61" t="s">
        <v>6</v>
      </c>
      <c r="F4" s="12" t="s">
        <v>3</v>
      </c>
      <c r="G4" s="62"/>
      <c r="H4" s="65"/>
    </row>
    <row r="5" spans="1:8" x14ac:dyDescent="0.2">
      <c r="A5" s="16" t="s">
        <v>84</v>
      </c>
      <c r="B5" s="17"/>
      <c r="C5" s="17"/>
      <c r="D5" s="17"/>
      <c r="E5" s="18"/>
      <c r="F5" s="19"/>
    </row>
    <row r="6" spans="1:8" x14ac:dyDescent="0.2">
      <c r="A6" s="20" t="s">
        <v>51</v>
      </c>
      <c r="B6" s="21"/>
      <c r="C6" s="21"/>
      <c r="D6" s="21"/>
      <c r="E6" s="22"/>
      <c r="F6" s="23"/>
    </row>
    <row r="7" spans="1:8" x14ac:dyDescent="0.2">
      <c r="A7" s="21" t="s">
        <v>89</v>
      </c>
      <c r="B7" s="21" t="s">
        <v>88</v>
      </c>
      <c r="C7" s="21" t="s">
        <v>87</v>
      </c>
      <c r="D7" s="24">
        <v>4405000</v>
      </c>
      <c r="E7" s="22">
        <v>49382.252500000002</v>
      </c>
      <c r="F7" s="23">
        <v>7.71898543387183</v>
      </c>
    </row>
    <row r="8" spans="1:8" x14ac:dyDescent="0.2">
      <c r="A8" s="21" t="s">
        <v>86</v>
      </c>
      <c r="B8" s="21" t="s">
        <v>85</v>
      </c>
      <c r="C8" s="21" t="s">
        <v>87</v>
      </c>
      <c r="D8" s="24">
        <v>2848937</v>
      </c>
      <c r="E8" s="22">
        <v>43632.894619999999</v>
      </c>
      <c r="F8" s="23">
        <v>6.8202980009760497</v>
      </c>
    </row>
    <row r="9" spans="1:8" x14ac:dyDescent="0.2">
      <c r="A9" s="21" t="s">
        <v>97</v>
      </c>
      <c r="B9" s="21" t="s">
        <v>96</v>
      </c>
      <c r="C9" s="21" t="s">
        <v>98</v>
      </c>
      <c r="D9" s="24">
        <v>2520000</v>
      </c>
      <c r="E9" s="22">
        <v>34593.300000000003</v>
      </c>
      <c r="F9" s="23">
        <v>5.4073106286425201</v>
      </c>
    </row>
    <row r="10" spans="1:8" x14ac:dyDescent="0.2">
      <c r="A10" s="21" t="s">
        <v>91</v>
      </c>
      <c r="B10" s="21" t="s">
        <v>90</v>
      </c>
      <c r="C10" s="21" t="s">
        <v>92</v>
      </c>
      <c r="D10" s="24">
        <v>883853</v>
      </c>
      <c r="E10" s="22">
        <v>32431.218130000001</v>
      </c>
      <c r="F10" s="23">
        <v>5.0693536174395897</v>
      </c>
    </row>
    <row r="11" spans="1:8" x14ac:dyDescent="0.2">
      <c r="A11" s="21" t="s">
        <v>94</v>
      </c>
      <c r="B11" s="21" t="s">
        <v>93</v>
      </c>
      <c r="C11" s="21" t="s">
        <v>95</v>
      </c>
      <c r="D11" s="24">
        <v>1922741</v>
      </c>
      <c r="E11" s="22">
        <v>27051.043129999998</v>
      </c>
      <c r="F11" s="23">
        <v>4.2283735010165602</v>
      </c>
    </row>
    <row r="12" spans="1:8" x14ac:dyDescent="0.2">
      <c r="A12" s="21" t="s">
        <v>102</v>
      </c>
      <c r="B12" s="21" t="s">
        <v>101</v>
      </c>
      <c r="C12" s="21" t="s">
        <v>87</v>
      </c>
      <c r="D12" s="24">
        <v>2252948</v>
      </c>
      <c r="E12" s="22">
        <v>26182.635180000001</v>
      </c>
      <c r="F12" s="23">
        <v>4.0926318534133301</v>
      </c>
    </row>
    <row r="13" spans="1:8" x14ac:dyDescent="0.2">
      <c r="A13" s="21" t="s">
        <v>100</v>
      </c>
      <c r="B13" s="21" t="s">
        <v>99</v>
      </c>
      <c r="C13" s="21" t="s">
        <v>87</v>
      </c>
      <c r="D13" s="24">
        <v>3065705</v>
      </c>
      <c r="E13" s="22">
        <v>25456.081470000001</v>
      </c>
      <c r="F13" s="23">
        <v>3.9790635728976702</v>
      </c>
    </row>
    <row r="14" spans="1:8" x14ac:dyDescent="0.2">
      <c r="A14" s="21" t="s">
        <v>124</v>
      </c>
      <c r="B14" s="21" t="s">
        <v>123</v>
      </c>
      <c r="C14" s="21" t="s">
        <v>125</v>
      </c>
      <c r="D14" s="24">
        <v>5717948</v>
      </c>
      <c r="E14" s="22">
        <v>20527.43332</v>
      </c>
      <c r="F14" s="23">
        <v>3.2086620348445098</v>
      </c>
    </row>
    <row r="15" spans="1:8" x14ac:dyDescent="0.2">
      <c r="A15" s="21" t="s">
        <v>146</v>
      </c>
      <c r="B15" s="21" t="s">
        <v>145</v>
      </c>
      <c r="C15" s="21" t="s">
        <v>147</v>
      </c>
      <c r="D15" s="24">
        <v>1650000</v>
      </c>
      <c r="E15" s="22">
        <v>19130.099999999999</v>
      </c>
      <c r="F15" s="23">
        <v>2.99024357482502</v>
      </c>
    </row>
    <row r="16" spans="1:8" x14ac:dyDescent="0.2">
      <c r="A16" s="21" t="s">
        <v>104</v>
      </c>
      <c r="B16" s="21" t="s">
        <v>103</v>
      </c>
      <c r="C16" s="21" t="s">
        <v>105</v>
      </c>
      <c r="D16" s="24">
        <v>657087</v>
      </c>
      <c r="E16" s="22">
        <v>18797.944899999999</v>
      </c>
      <c r="F16" s="23">
        <v>2.9383241047950399</v>
      </c>
    </row>
    <row r="17" spans="1:6" x14ac:dyDescent="0.2">
      <c r="A17" s="21" t="s">
        <v>107</v>
      </c>
      <c r="B17" s="21" t="s">
        <v>106</v>
      </c>
      <c r="C17" s="21" t="s">
        <v>108</v>
      </c>
      <c r="D17" s="24">
        <v>6030846</v>
      </c>
      <c r="E17" s="22">
        <v>17848.28874</v>
      </c>
      <c r="F17" s="23">
        <v>2.7898824745509301</v>
      </c>
    </row>
    <row r="18" spans="1:6" x14ac:dyDescent="0.2">
      <c r="A18" s="21" t="s">
        <v>116</v>
      </c>
      <c r="B18" s="21" t="s">
        <v>115</v>
      </c>
      <c r="C18" s="21" t="s">
        <v>95</v>
      </c>
      <c r="D18" s="24">
        <v>1345586</v>
      </c>
      <c r="E18" s="22">
        <v>17816.90423</v>
      </c>
      <c r="F18" s="23">
        <v>2.7849767328466699</v>
      </c>
    </row>
    <row r="19" spans="1:6" x14ac:dyDescent="0.2">
      <c r="A19" s="21" t="s">
        <v>127</v>
      </c>
      <c r="B19" s="21" t="s">
        <v>126</v>
      </c>
      <c r="C19" s="21" t="s">
        <v>128</v>
      </c>
      <c r="D19" s="24">
        <v>1414900</v>
      </c>
      <c r="E19" s="22">
        <v>17631.068899999998</v>
      </c>
      <c r="F19" s="23">
        <v>2.75592864101715</v>
      </c>
    </row>
    <row r="20" spans="1:6" x14ac:dyDescent="0.2">
      <c r="A20" s="21" t="s">
        <v>314</v>
      </c>
      <c r="B20" s="21" t="s">
        <v>313</v>
      </c>
      <c r="C20" s="21" t="s">
        <v>185</v>
      </c>
      <c r="D20" s="24">
        <v>722455</v>
      </c>
      <c r="E20" s="22">
        <v>16733.863939999999</v>
      </c>
      <c r="F20" s="23">
        <v>2.6156857062211398</v>
      </c>
    </row>
    <row r="21" spans="1:6" x14ac:dyDescent="0.2">
      <c r="A21" s="21" t="s">
        <v>113</v>
      </c>
      <c r="B21" s="21" t="s">
        <v>112</v>
      </c>
      <c r="C21" s="21" t="s">
        <v>114</v>
      </c>
      <c r="D21" s="24">
        <v>7500000</v>
      </c>
      <c r="E21" s="22">
        <v>13436.25</v>
      </c>
      <c r="F21" s="23">
        <v>2.1002326298473402</v>
      </c>
    </row>
    <row r="22" spans="1:6" x14ac:dyDescent="0.2">
      <c r="A22" s="21" t="s">
        <v>472</v>
      </c>
      <c r="B22" s="21" t="s">
        <v>471</v>
      </c>
      <c r="C22" s="21" t="s">
        <v>139</v>
      </c>
      <c r="D22" s="24">
        <v>3000000</v>
      </c>
      <c r="E22" s="22">
        <v>11653.5</v>
      </c>
      <c r="F22" s="23">
        <v>1.8215693331045499</v>
      </c>
    </row>
    <row r="23" spans="1:6" x14ac:dyDescent="0.2">
      <c r="A23" s="21" t="s">
        <v>110</v>
      </c>
      <c r="B23" s="21" t="s">
        <v>109</v>
      </c>
      <c r="C23" s="21" t="s">
        <v>111</v>
      </c>
      <c r="D23" s="24">
        <v>1255241</v>
      </c>
      <c r="E23" s="22">
        <v>11585.87443</v>
      </c>
      <c r="F23" s="23">
        <v>1.8109987178863101</v>
      </c>
    </row>
    <row r="24" spans="1:6" x14ac:dyDescent="0.2">
      <c r="A24" s="21" t="s">
        <v>309</v>
      </c>
      <c r="B24" s="21" t="s">
        <v>308</v>
      </c>
      <c r="C24" s="21" t="s">
        <v>111</v>
      </c>
      <c r="D24" s="24">
        <v>1871294</v>
      </c>
      <c r="E24" s="22">
        <v>11573.017739999999</v>
      </c>
      <c r="F24" s="23">
        <v>1.8089890768146</v>
      </c>
    </row>
    <row r="25" spans="1:6" x14ac:dyDescent="0.2">
      <c r="A25" s="21" t="s">
        <v>141</v>
      </c>
      <c r="B25" s="21" t="s">
        <v>140</v>
      </c>
      <c r="C25" s="21" t="s">
        <v>142</v>
      </c>
      <c r="D25" s="24">
        <v>187113</v>
      </c>
      <c r="E25" s="22">
        <v>10925.9023</v>
      </c>
      <c r="F25" s="23">
        <v>1.7078378655491</v>
      </c>
    </row>
    <row r="26" spans="1:6" x14ac:dyDescent="0.2">
      <c r="A26" s="21" t="s">
        <v>121</v>
      </c>
      <c r="B26" s="21" t="s">
        <v>120</v>
      </c>
      <c r="C26" s="21" t="s">
        <v>122</v>
      </c>
      <c r="D26" s="24">
        <v>5090619</v>
      </c>
      <c r="E26" s="22">
        <v>10400.134620000001</v>
      </c>
      <c r="F26" s="23">
        <v>1.6256546345690901</v>
      </c>
    </row>
    <row r="27" spans="1:6" x14ac:dyDescent="0.2">
      <c r="A27" s="21" t="s">
        <v>135</v>
      </c>
      <c r="B27" s="21" t="s">
        <v>134</v>
      </c>
      <c r="C27" s="21" t="s">
        <v>136</v>
      </c>
      <c r="D27" s="24">
        <v>1705342</v>
      </c>
      <c r="E27" s="22">
        <v>10156.164280000001</v>
      </c>
      <c r="F27" s="23">
        <v>1.5875194057081401</v>
      </c>
    </row>
    <row r="28" spans="1:6" x14ac:dyDescent="0.2">
      <c r="A28" s="21" t="s">
        <v>622</v>
      </c>
      <c r="B28" s="21" t="s">
        <v>621</v>
      </c>
      <c r="C28" s="21" t="s">
        <v>510</v>
      </c>
      <c r="D28" s="24">
        <v>26719</v>
      </c>
      <c r="E28" s="22">
        <v>9606.7362929999999</v>
      </c>
      <c r="F28" s="23">
        <v>1.5016378103189001</v>
      </c>
    </row>
    <row r="29" spans="1:6" x14ac:dyDescent="0.2">
      <c r="A29" s="21" t="s">
        <v>250</v>
      </c>
      <c r="B29" s="21" t="s">
        <v>249</v>
      </c>
      <c r="C29" s="21" t="s">
        <v>87</v>
      </c>
      <c r="D29" s="24">
        <v>571015</v>
      </c>
      <c r="E29" s="22">
        <v>9595.3360599999996</v>
      </c>
      <c r="F29" s="23">
        <v>1.49985582938415</v>
      </c>
    </row>
    <row r="30" spans="1:6" x14ac:dyDescent="0.2">
      <c r="A30" s="21" t="s">
        <v>182</v>
      </c>
      <c r="B30" s="21" t="s">
        <v>181</v>
      </c>
      <c r="C30" s="21" t="s">
        <v>139</v>
      </c>
      <c r="D30" s="24">
        <v>656679</v>
      </c>
      <c r="E30" s="22">
        <v>8928.8643630000006</v>
      </c>
      <c r="F30" s="23">
        <v>1.39567902373458</v>
      </c>
    </row>
    <row r="31" spans="1:6" x14ac:dyDescent="0.2">
      <c r="A31" s="21" t="s">
        <v>159</v>
      </c>
      <c r="B31" s="21" t="s">
        <v>158</v>
      </c>
      <c r="C31" s="21" t="s">
        <v>95</v>
      </c>
      <c r="D31" s="24">
        <v>674952</v>
      </c>
      <c r="E31" s="22">
        <v>8291.4478440000003</v>
      </c>
      <c r="F31" s="23">
        <v>1.29604385975597</v>
      </c>
    </row>
    <row r="32" spans="1:6" x14ac:dyDescent="0.2">
      <c r="A32" s="21" t="s">
        <v>258</v>
      </c>
      <c r="B32" s="21" t="s">
        <v>257</v>
      </c>
      <c r="C32" s="21" t="s">
        <v>105</v>
      </c>
      <c r="D32" s="24">
        <v>5039457</v>
      </c>
      <c r="E32" s="22">
        <v>8184.078168</v>
      </c>
      <c r="F32" s="23">
        <v>1.2792608066726101</v>
      </c>
    </row>
    <row r="33" spans="1:6" x14ac:dyDescent="0.2">
      <c r="A33" s="21" t="s">
        <v>133</v>
      </c>
      <c r="B33" s="21" t="s">
        <v>132</v>
      </c>
      <c r="C33" s="21" t="s">
        <v>87</v>
      </c>
      <c r="D33" s="24">
        <v>550013</v>
      </c>
      <c r="E33" s="22">
        <v>8040.365041</v>
      </c>
      <c r="F33" s="23">
        <v>1.25679687524362</v>
      </c>
    </row>
    <row r="34" spans="1:6" x14ac:dyDescent="0.2">
      <c r="A34" s="21" t="s">
        <v>144</v>
      </c>
      <c r="B34" s="21" t="s">
        <v>143</v>
      </c>
      <c r="C34" s="21" t="s">
        <v>108</v>
      </c>
      <c r="D34" s="24">
        <v>160111</v>
      </c>
      <c r="E34" s="22">
        <v>7963.6809739999999</v>
      </c>
      <c r="F34" s="23">
        <v>1.2448103180046</v>
      </c>
    </row>
    <row r="35" spans="1:6" x14ac:dyDescent="0.2">
      <c r="A35" s="21" t="s">
        <v>202</v>
      </c>
      <c r="B35" s="21" t="s">
        <v>201</v>
      </c>
      <c r="C35" s="21" t="s">
        <v>203</v>
      </c>
      <c r="D35" s="24">
        <v>1973096</v>
      </c>
      <c r="E35" s="22">
        <v>7902.2494800000004</v>
      </c>
      <c r="F35" s="23">
        <v>1.2352079045187601</v>
      </c>
    </row>
    <row r="36" spans="1:6" x14ac:dyDescent="0.2">
      <c r="A36" s="21" t="s">
        <v>266</v>
      </c>
      <c r="B36" s="21" t="s">
        <v>265</v>
      </c>
      <c r="C36" s="21" t="s">
        <v>185</v>
      </c>
      <c r="D36" s="24">
        <v>300000</v>
      </c>
      <c r="E36" s="22">
        <v>7639.2</v>
      </c>
      <c r="F36" s="23">
        <v>1.1940903976875801</v>
      </c>
    </row>
    <row r="37" spans="1:6" x14ac:dyDescent="0.2">
      <c r="A37" s="21" t="s">
        <v>130</v>
      </c>
      <c r="B37" s="21" t="s">
        <v>129</v>
      </c>
      <c r="C37" s="21" t="s">
        <v>131</v>
      </c>
      <c r="D37" s="24">
        <v>550412</v>
      </c>
      <c r="E37" s="22">
        <v>7124.5329279999996</v>
      </c>
      <c r="F37" s="23">
        <v>1.1136423129822199</v>
      </c>
    </row>
    <row r="38" spans="1:6" x14ac:dyDescent="0.2">
      <c r="A38" s="21" t="s">
        <v>611</v>
      </c>
      <c r="B38" s="21" t="s">
        <v>610</v>
      </c>
      <c r="C38" s="21" t="s">
        <v>128</v>
      </c>
      <c r="D38" s="24">
        <v>111808</v>
      </c>
      <c r="E38" s="22">
        <v>6694.7276160000001</v>
      </c>
      <c r="F38" s="23">
        <v>1.0464590482510601</v>
      </c>
    </row>
    <row r="39" spans="1:6" x14ac:dyDescent="0.2">
      <c r="A39" s="21" t="s">
        <v>683</v>
      </c>
      <c r="B39" s="21" t="s">
        <v>682</v>
      </c>
      <c r="C39" s="21" t="s">
        <v>119</v>
      </c>
      <c r="D39" s="24">
        <v>420301</v>
      </c>
      <c r="E39" s="22">
        <v>6651.4734760000001</v>
      </c>
      <c r="F39" s="23">
        <v>1.03969795373406</v>
      </c>
    </row>
    <row r="40" spans="1:6" x14ac:dyDescent="0.2">
      <c r="A40" s="21" t="s">
        <v>154</v>
      </c>
      <c r="B40" s="21" t="s">
        <v>153</v>
      </c>
      <c r="C40" s="21" t="s">
        <v>155</v>
      </c>
      <c r="D40" s="24">
        <v>1330000</v>
      </c>
      <c r="E40" s="22">
        <v>6570.2</v>
      </c>
      <c r="F40" s="23">
        <v>1.02699402174141</v>
      </c>
    </row>
    <row r="41" spans="1:6" x14ac:dyDescent="0.2">
      <c r="A41" s="21" t="s">
        <v>118</v>
      </c>
      <c r="B41" s="21" t="s">
        <v>117</v>
      </c>
      <c r="C41" s="21" t="s">
        <v>119</v>
      </c>
      <c r="D41" s="24">
        <v>447035</v>
      </c>
      <c r="E41" s="22">
        <v>6525.81693</v>
      </c>
      <c r="F41" s="23">
        <v>1.0200564631348901</v>
      </c>
    </row>
    <row r="42" spans="1:6" x14ac:dyDescent="0.2">
      <c r="A42" s="21" t="s">
        <v>571</v>
      </c>
      <c r="B42" s="21" t="s">
        <v>570</v>
      </c>
      <c r="C42" s="21" t="s">
        <v>155</v>
      </c>
      <c r="D42" s="24">
        <v>4200152</v>
      </c>
      <c r="E42" s="22">
        <v>6468.2340800000002</v>
      </c>
      <c r="F42" s="23">
        <v>1.0110556347423301</v>
      </c>
    </row>
    <row r="43" spans="1:6" x14ac:dyDescent="0.2">
      <c r="A43" s="21" t="s">
        <v>190</v>
      </c>
      <c r="B43" s="21" t="s">
        <v>189</v>
      </c>
      <c r="C43" s="21" t="s">
        <v>191</v>
      </c>
      <c r="D43" s="24">
        <v>170556</v>
      </c>
      <c r="E43" s="22">
        <v>6100.5322859999997</v>
      </c>
      <c r="F43" s="23">
        <v>0.95357982818825104</v>
      </c>
    </row>
    <row r="44" spans="1:6" x14ac:dyDescent="0.2">
      <c r="A44" s="21" t="s">
        <v>615</v>
      </c>
      <c r="B44" s="21" t="s">
        <v>614</v>
      </c>
      <c r="C44" s="21" t="s">
        <v>147</v>
      </c>
      <c r="D44" s="24">
        <v>327645</v>
      </c>
      <c r="E44" s="22">
        <v>6095.5075800000004</v>
      </c>
      <c r="F44" s="23">
        <v>0.95279441175906998</v>
      </c>
    </row>
    <row r="45" spans="1:6" x14ac:dyDescent="0.2">
      <c r="A45" s="21" t="s">
        <v>271</v>
      </c>
      <c r="B45" s="21" t="s">
        <v>270</v>
      </c>
      <c r="C45" s="21" t="s">
        <v>185</v>
      </c>
      <c r="D45" s="24">
        <v>703804</v>
      </c>
      <c r="E45" s="22">
        <v>5519.9347719999996</v>
      </c>
      <c r="F45" s="23">
        <v>0.86282609528576404</v>
      </c>
    </row>
    <row r="46" spans="1:6" x14ac:dyDescent="0.2">
      <c r="A46" s="21" t="s">
        <v>321</v>
      </c>
      <c r="B46" s="21" t="s">
        <v>320</v>
      </c>
      <c r="C46" s="21" t="s">
        <v>162</v>
      </c>
      <c r="D46" s="24">
        <v>902839</v>
      </c>
      <c r="E46" s="22">
        <v>4924.5353260000002</v>
      </c>
      <c r="F46" s="23">
        <v>0.76975865874043103</v>
      </c>
    </row>
    <row r="47" spans="1:6" x14ac:dyDescent="0.2">
      <c r="A47" s="21" t="s">
        <v>167</v>
      </c>
      <c r="B47" s="21" t="s">
        <v>166</v>
      </c>
      <c r="C47" s="21" t="s">
        <v>168</v>
      </c>
      <c r="D47" s="24">
        <v>287280</v>
      </c>
      <c r="E47" s="22">
        <v>4589.44164</v>
      </c>
      <c r="F47" s="23">
        <v>0.71737985562252105</v>
      </c>
    </row>
    <row r="48" spans="1:6" x14ac:dyDescent="0.2">
      <c r="A48" s="21" t="s">
        <v>685</v>
      </c>
      <c r="B48" s="21" t="s">
        <v>684</v>
      </c>
      <c r="C48" s="21" t="s">
        <v>139</v>
      </c>
      <c r="D48" s="24">
        <v>1634205</v>
      </c>
      <c r="E48" s="22">
        <v>4405.8166799999999</v>
      </c>
      <c r="F48" s="23">
        <v>0.68867726876633595</v>
      </c>
    </row>
    <row r="49" spans="1:9" x14ac:dyDescent="0.2">
      <c r="A49" s="21" t="s">
        <v>170</v>
      </c>
      <c r="B49" s="21" t="s">
        <v>169</v>
      </c>
      <c r="C49" s="21" t="s">
        <v>171</v>
      </c>
      <c r="D49" s="24">
        <v>625000</v>
      </c>
      <c r="E49" s="22">
        <v>4325.625</v>
      </c>
      <c r="F49" s="23">
        <v>0.67614243330418899</v>
      </c>
    </row>
    <row r="50" spans="1:9" x14ac:dyDescent="0.2">
      <c r="A50" s="21" t="s">
        <v>195</v>
      </c>
      <c r="B50" s="21" t="s">
        <v>194</v>
      </c>
      <c r="C50" s="21" t="s">
        <v>196</v>
      </c>
      <c r="D50" s="24">
        <v>140000</v>
      </c>
      <c r="E50" s="22">
        <v>4080.86</v>
      </c>
      <c r="F50" s="23">
        <v>0.63788299040571705</v>
      </c>
    </row>
    <row r="51" spans="1:9" x14ac:dyDescent="0.2">
      <c r="A51" s="21" t="s">
        <v>187</v>
      </c>
      <c r="B51" s="21" t="s">
        <v>186</v>
      </c>
      <c r="C51" s="21" t="s">
        <v>188</v>
      </c>
      <c r="D51" s="24">
        <v>300000</v>
      </c>
      <c r="E51" s="22">
        <v>3224.55</v>
      </c>
      <c r="F51" s="23">
        <v>0.50403238452501598</v>
      </c>
    </row>
    <row r="52" spans="1:9" x14ac:dyDescent="0.2">
      <c r="A52" s="21" t="s">
        <v>344</v>
      </c>
      <c r="B52" s="21" t="s">
        <v>343</v>
      </c>
      <c r="C52" s="21" t="s">
        <v>125</v>
      </c>
      <c r="D52" s="24">
        <v>1727447</v>
      </c>
      <c r="E52" s="22">
        <v>2540.210814</v>
      </c>
      <c r="F52" s="23">
        <v>0.39706269519053899</v>
      </c>
    </row>
    <row r="53" spans="1:9" x14ac:dyDescent="0.2">
      <c r="A53" s="21" t="s">
        <v>422</v>
      </c>
      <c r="B53" s="21" t="s">
        <v>421</v>
      </c>
      <c r="C53" s="21" t="s">
        <v>95</v>
      </c>
      <c r="D53" s="24">
        <v>259716</v>
      </c>
      <c r="E53" s="22">
        <v>2384.9720280000001</v>
      </c>
      <c r="F53" s="23">
        <v>0.37279717737306101</v>
      </c>
    </row>
    <row r="54" spans="1:9" x14ac:dyDescent="0.2">
      <c r="A54" s="21" t="s">
        <v>583</v>
      </c>
      <c r="B54" s="21" t="s">
        <v>582</v>
      </c>
      <c r="C54" s="21" t="s">
        <v>188</v>
      </c>
      <c r="D54" s="24">
        <v>604634</v>
      </c>
      <c r="E54" s="22">
        <v>1032.714872</v>
      </c>
      <c r="F54" s="23">
        <v>0.161424614122469</v>
      </c>
    </row>
    <row r="55" spans="1:9" x14ac:dyDescent="0.2">
      <c r="A55" s="21" t="s">
        <v>200</v>
      </c>
      <c r="B55" s="21" t="s">
        <v>199</v>
      </c>
      <c r="C55" s="21" t="s">
        <v>139</v>
      </c>
      <c r="D55" s="24">
        <v>18153</v>
      </c>
      <c r="E55" s="22">
        <v>653.2992405</v>
      </c>
      <c r="F55" s="23">
        <v>0.10211780682501299</v>
      </c>
    </row>
    <row r="56" spans="1:9" x14ac:dyDescent="0.2">
      <c r="A56" s="21" t="s">
        <v>345</v>
      </c>
      <c r="B56" s="21" t="s">
        <v>313</v>
      </c>
      <c r="C56" s="21" t="s">
        <v>185</v>
      </c>
      <c r="D56" s="24">
        <v>26815</v>
      </c>
      <c r="E56" s="22">
        <v>273.7677425</v>
      </c>
      <c r="F56" s="23">
        <v>4.2792888328078503E-2</v>
      </c>
    </row>
    <row r="57" spans="1:9" x14ac:dyDescent="0.2">
      <c r="A57" s="20" t="s">
        <v>24</v>
      </c>
      <c r="B57" s="20"/>
      <c r="C57" s="20"/>
      <c r="D57" s="20"/>
      <c r="E57" s="25">
        <f>SUM(E7:E56)</f>
        <v>613284.58366399992</v>
      </c>
      <c r="F57" s="26">
        <f>SUM(F7:F56)</f>
        <v>95.863078909180345</v>
      </c>
      <c r="G57" s="14"/>
      <c r="H57" s="14"/>
      <c r="I57" s="14"/>
    </row>
    <row r="58" spans="1:9" x14ac:dyDescent="0.2">
      <c r="A58" s="21"/>
      <c r="B58" s="21"/>
      <c r="C58" s="21"/>
      <c r="D58" s="21"/>
      <c r="E58" s="22"/>
      <c r="F58" s="23"/>
    </row>
    <row r="59" spans="1:9" x14ac:dyDescent="0.2">
      <c r="A59" s="20" t="s">
        <v>283</v>
      </c>
      <c r="B59" s="21"/>
      <c r="C59" s="21"/>
      <c r="D59" s="21"/>
      <c r="E59" s="22"/>
      <c r="F59" s="23"/>
    </row>
    <row r="60" spans="1:9" x14ac:dyDescent="0.2">
      <c r="A60" s="21" t="s">
        <v>286</v>
      </c>
      <c r="B60" s="21" t="s">
        <v>285</v>
      </c>
      <c r="C60" s="21" t="s">
        <v>165</v>
      </c>
      <c r="D60" s="24">
        <v>3000</v>
      </c>
      <c r="E60" s="22">
        <v>2.9999999999999997E-4</v>
      </c>
      <c r="F60" s="23">
        <v>4.6893276692097999E-8</v>
      </c>
    </row>
    <row r="61" spans="1:9" x14ac:dyDescent="0.2">
      <c r="A61" s="21"/>
      <c r="B61" s="21" t="s">
        <v>284</v>
      </c>
      <c r="C61" s="21" t="s">
        <v>171</v>
      </c>
      <c r="D61" s="24">
        <v>2900</v>
      </c>
      <c r="E61" s="22">
        <v>2.9E-4</v>
      </c>
      <c r="F61" s="23">
        <v>4.5330167469028103E-8</v>
      </c>
    </row>
    <row r="62" spans="1:9" x14ac:dyDescent="0.2">
      <c r="A62" s="20" t="s">
        <v>24</v>
      </c>
      <c r="B62" s="20"/>
      <c r="C62" s="20"/>
      <c r="D62" s="20"/>
      <c r="E62" s="25">
        <f>SUM(E59:E61)</f>
        <v>5.9000000000000003E-4</v>
      </c>
      <c r="F62" s="26">
        <f>SUM(F59:F61)</f>
        <v>9.2223444161126102E-8</v>
      </c>
      <c r="G62" s="14"/>
      <c r="H62" s="14"/>
      <c r="I62" s="14"/>
    </row>
    <row r="63" spans="1:9" x14ac:dyDescent="0.2">
      <c r="A63" s="21"/>
      <c r="B63" s="21"/>
      <c r="C63" s="21"/>
      <c r="D63" s="21"/>
      <c r="E63" s="22"/>
      <c r="F63" s="23"/>
    </row>
    <row r="64" spans="1:9" x14ac:dyDescent="0.2">
      <c r="A64" s="20" t="s">
        <v>27</v>
      </c>
      <c r="B64" s="20"/>
      <c r="C64" s="20"/>
      <c r="D64" s="20"/>
      <c r="E64" s="25">
        <f>E57+E62</f>
        <v>613284.58425399987</v>
      </c>
      <c r="F64" s="26">
        <f>F57+F62</f>
        <v>95.86307900140379</v>
      </c>
      <c r="G64" s="14"/>
      <c r="H64" s="14"/>
      <c r="I64" s="14"/>
    </row>
    <row r="65" spans="1:9" x14ac:dyDescent="0.2">
      <c r="A65" s="20"/>
      <c r="B65" s="20"/>
      <c r="C65" s="20"/>
      <c r="D65" s="20"/>
      <c r="E65" s="25"/>
      <c r="F65" s="26"/>
      <c r="G65" s="14"/>
      <c r="H65" s="14"/>
      <c r="I65" s="14"/>
    </row>
    <row r="66" spans="1:9" x14ac:dyDescent="0.2">
      <c r="A66" s="20" t="s">
        <v>29</v>
      </c>
      <c r="B66" s="20"/>
      <c r="C66" s="20"/>
      <c r="D66" s="20"/>
      <c r="E66" s="25">
        <f>E68-(E57+E62)</f>
        <v>26465.975234100129</v>
      </c>
      <c r="F66" s="26">
        <f>F68-(F57+F62)</f>
        <v>4.1369209985962101</v>
      </c>
      <c r="G66" s="14"/>
      <c r="H66" s="14"/>
      <c r="I66" s="14"/>
    </row>
    <row r="67" spans="1:9" x14ac:dyDescent="0.2">
      <c r="A67" s="20"/>
      <c r="B67" s="20"/>
      <c r="C67" s="20"/>
      <c r="D67" s="20"/>
      <c r="E67" s="25"/>
      <c r="F67" s="26"/>
      <c r="G67" s="14"/>
      <c r="H67" s="14"/>
      <c r="I67" s="14"/>
    </row>
    <row r="68" spans="1:9" x14ac:dyDescent="0.2">
      <c r="A68" s="27" t="s">
        <v>28</v>
      </c>
      <c r="B68" s="27"/>
      <c r="C68" s="27"/>
      <c r="D68" s="27"/>
      <c r="E68" s="28">
        <v>639750.5594881</v>
      </c>
      <c r="F68" s="29">
        <v>100</v>
      </c>
      <c r="G68" s="14"/>
      <c r="H68" s="14"/>
      <c r="I68" s="14"/>
    </row>
    <row r="69" spans="1:9" x14ac:dyDescent="0.2">
      <c r="F69" s="15" t="s">
        <v>651</v>
      </c>
    </row>
    <row r="70" spans="1:9" x14ac:dyDescent="0.2">
      <c r="A70" s="14" t="s">
        <v>31</v>
      </c>
    </row>
    <row r="71" spans="1:9" x14ac:dyDescent="0.2">
      <c r="A71" s="14" t="s">
        <v>295</v>
      </c>
    </row>
    <row r="73" spans="1:9" x14ac:dyDescent="0.2">
      <c r="A73" s="14" t="s">
        <v>32</v>
      </c>
    </row>
    <row r="74" spans="1:9" x14ac:dyDescent="0.2">
      <c r="A74" s="14" t="s">
        <v>33</v>
      </c>
    </row>
    <row r="75" spans="1:9" x14ac:dyDescent="0.2">
      <c r="A75" s="14" t="s">
        <v>34</v>
      </c>
      <c r="B75" s="14"/>
      <c r="C75" s="30" t="s">
        <v>36</v>
      </c>
      <c r="D75" s="14" t="s">
        <v>35</v>
      </c>
    </row>
    <row r="76" spans="1:9" x14ac:dyDescent="0.2">
      <c r="A76" s="7" t="s">
        <v>58</v>
      </c>
      <c r="C76" s="31">
        <v>1109.2905000000001</v>
      </c>
      <c r="D76" s="31">
        <v>1321.6695999999999</v>
      </c>
    </row>
    <row r="77" spans="1:9" x14ac:dyDescent="0.2">
      <c r="A77" s="7" t="s">
        <v>82</v>
      </c>
      <c r="C77" s="31">
        <v>57.3857</v>
      </c>
      <c r="D77" s="31">
        <v>64.313900000000004</v>
      </c>
    </row>
    <row r="78" spans="1:9" x14ac:dyDescent="0.2">
      <c r="A78" s="7" t="s">
        <v>59</v>
      </c>
      <c r="C78" s="31">
        <v>1221.0926999999999</v>
      </c>
      <c r="D78" s="31">
        <v>1460.4386</v>
      </c>
    </row>
    <row r="79" spans="1:9" x14ac:dyDescent="0.2">
      <c r="A79" s="7" t="s">
        <v>83</v>
      </c>
      <c r="C79" s="31">
        <v>65.921000000000006</v>
      </c>
      <c r="D79" s="31">
        <v>73.954499999999996</v>
      </c>
    </row>
    <row r="81" spans="1:4" x14ac:dyDescent="0.2">
      <c r="A81" s="14" t="s">
        <v>37</v>
      </c>
    </row>
    <row r="82" spans="1:4" x14ac:dyDescent="0.2">
      <c r="A82" s="94" t="s">
        <v>38</v>
      </c>
      <c r="B82" s="95"/>
      <c r="C82" s="32" t="s">
        <v>39</v>
      </c>
    </row>
    <row r="83" spans="1:4" x14ac:dyDescent="0.2">
      <c r="A83" s="90" t="s">
        <v>82</v>
      </c>
      <c r="B83" s="91"/>
      <c r="C83" s="33">
        <v>3.75</v>
      </c>
    </row>
    <row r="84" spans="1:4" x14ac:dyDescent="0.2">
      <c r="A84" s="90" t="s">
        <v>83</v>
      </c>
      <c r="B84" s="91"/>
      <c r="C84" s="33">
        <v>4.5</v>
      </c>
    </row>
    <row r="85" spans="1:4" x14ac:dyDescent="0.2">
      <c r="A85" s="7" t="s">
        <v>40</v>
      </c>
    </row>
    <row r="86" spans="1:4" x14ac:dyDescent="0.2">
      <c r="A86" s="7" t="s">
        <v>41</v>
      </c>
    </row>
    <row r="88" spans="1:4" x14ac:dyDescent="0.2">
      <c r="A88" s="14" t="s">
        <v>296</v>
      </c>
      <c r="D88" s="51">
        <v>0.13150000000000001</v>
      </c>
    </row>
    <row r="90" spans="1:4" x14ac:dyDescent="0.2">
      <c r="A90" s="96" t="s">
        <v>817</v>
      </c>
      <c r="B90" s="96"/>
      <c r="C90" s="96"/>
      <c r="D90" s="30" t="s">
        <v>818</v>
      </c>
    </row>
    <row r="92" spans="1:4" x14ac:dyDescent="0.2">
      <c r="A92" s="14" t="s">
        <v>830</v>
      </c>
    </row>
    <row r="93" spans="1:4" x14ac:dyDescent="0.2">
      <c r="A93" s="68"/>
    </row>
    <row r="94" spans="1:4" x14ac:dyDescent="0.2">
      <c r="A94" s="69" t="s">
        <v>822</v>
      </c>
    </row>
    <row r="95" spans="1:4" x14ac:dyDescent="0.2">
      <c r="A95" s="70"/>
    </row>
    <row r="96" spans="1:4" x14ac:dyDescent="0.2">
      <c r="A96" s="71"/>
    </row>
    <row r="97" spans="1:1" x14ac:dyDescent="0.2">
      <c r="A97" s="71"/>
    </row>
    <row r="98" spans="1:1" x14ac:dyDescent="0.2">
      <c r="A98" s="71"/>
    </row>
    <row r="99" spans="1:1" x14ac:dyDescent="0.2">
      <c r="A99" s="71"/>
    </row>
    <row r="100" spans="1:1" x14ac:dyDescent="0.2">
      <c r="A100" s="71"/>
    </row>
    <row r="101" spans="1:1" x14ac:dyDescent="0.2">
      <c r="A101" s="71"/>
    </row>
    <row r="102" spans="1:1" x14ac:dyDescent="0.2">
      <c r="A102" s="71"/>
    </row>
    <row r="103" spans="1:1" x14ac:dyDescent="0.2">
      <c r="A103" s="71"/>
    </row>
    <row r="104" spans="1:1" x14ac:dyDescent="0.2">
      <c r="A104" s="71"/>
    </row>
    <row r="105" spans="1:1" x14ac:dyDescent="0.2">
      <c r="A105" s="71"/>
    </row>
    <row r="106" spans="1:1" x14ac:dyDescent="0.2">
      <c r="A106" s="71"/>
    </row>
    <row r="107" spans="1:1" x14ac:dyDescent="0.2">
      <c r="A107" s="71"/>
    </row>
    <row r="108" spans="1:1" x14ac:dyDescent="0.2">
      <c r="A108" s="69" t="s">
        <v>836</v>
      </c>
    </row>
    <row r="109" spans="1:1" x14ac:dyDescent="0.2">
      <c r="A109" s="71"/>
    </row>
    <row r="110" spans="1:1" x14ac:dyDescent="0.2">
      <c r="A110" s="69" t="s">
        <v>823</v>
      </c>
    </row>
    <row r="111" spans="1:1" x14ac:dyDescent="0.2">
      <c r="A111" s="71"/>
    </row>
    <row r="112" spans="1:1" x14ac:dyDescent="0.2">
      <c r="A112" s="71"/>
    </row>
    <row r="113" spans="1:1" x14ac:dyDescent="0.2">
      <c r="A113" s="71"/>
    </row>
    <row r="114" spans="1:1" x14ac:dyDescent="0.2">
      <c r="A114" s="71"/>
    </row>
    <row r="115" spans="1:1" x14ac:dyDescent="0.2">
      <c r="A115" s="71"/>
    </row>
    <row r="116" spans="1:1" x14ac:dyDescent="0.2">
      <c r="A116" s="71"/>
    </row>
    <row r="117" spans="1:1" x14ac:dyDescent="0.2">
      <c r="A117" s="71"/>
    </row>
    <row r="118" spans="1:1" x14ac:dyDescent="0.2">
      <c r="A118" s="71"/>
    </row>
    <row r="119" spans="1:1" x14ac:dyDescent="0.2">
      <c r="A119" s="71"/>
    </row>
    <row r="120" spans="1:1" x14ac:dyDescent="0.2">
      <c r="A120" s="71"/>
    </row>
    <row r="121" spans="1:1" x14ac:dyDescent="0.2">
      <c r="A121" s="71"/>
    </row>
    <row r="122" spans="1:1" x14ac:dyDescent="0.2">
      <c r="A122" s="71"/>
    </row>
    <row r="125" spans="1:1" x14ac:dyDescent="0.2">
      <c r="A125" s="14" t="s">
        <v>844</v>
      </c>
    </row>
  </sheetData>
  <mergeCells count="5">
    <mergeCell ref="A1:F1"/>
    <mergeCell ref="A82:B82"/>
    <mergeCell ref="A83:B83"/>
    <mergeCell ref="A84:B84"/>
    <mergeCell ref="A90:C90"/>
  </mergeCells>
  <conditionalFormatting sqref="F2:F3">
    <cfRule type="cellIs" dxfId="29" priority="3" stopIfTrue="1" operator="between">
      <formula>0.009</formula>
      <formula>-0.009</formula>
    </cfRule>
  </conditionalFormatting>
  <conditionalFormatting sqref="F5:F124">
    <cfRule type="cellIs" dxfId="28" priority="1" stopIfTrue="1" operator="between">
      <formula>0.009</formula>
      <formula>-0.009</formula>
    </cfRule>
  </conditionalFormatting>
  <conditionalFormatting sqref="F225:F65536">
    <cfRule type="cellIs" dxfId="27" priority="2"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63"/>
  <sheetViews>
    <sheetView workbookViewId="0">
      <selection sqref="A1:F1"/>
    </sheetView>
  </sheetViews>
  <sheetFormatPr defaultColWidth="9.28515625" defaultRowHeight="11.25" x14ac:dyDescent="0.2"/>
  <cols>
    <col min="1" max="1" width="31.7109375" style="7" bestFit="1" customWidth="1"/>
    <col min="2" max="2" width="33.5703125" style="7" bestFit="1" customWidth="1"/>
    <col min="3" max="3" width="18.7109375" style="7" bestFit="1" customWidth="1"/>
    <col min="4" max="4" width="15.5703125" style="7" bestFit="1" customWidth="1"/>
    <col min="5" max="5" width="29.28515625" style="10" customWidth="1"/>
    <col min="6" max="6" width="13.5703125" style="11" bestFit="1" customWidth="1"/>
    <col min="7" max="7" width="32.28515625" style="7" customWidth="1"/>
    <col min="8" max="8" width="25" style="7" customWidth="1"/>
    <col min="9" max="16384" width="9.28515625" style="7"/>
  </cols>
  <sheetData>
    <row r="1" spans="1:9" s="1" customFormat="1" ht="15" x14ac:dyDescent="0.2">
      <c r="A1" s="92" t="s">
        <v>22</v>
      </c>
      <c r="B1" s="93"/>
      <c r="C1" s="93"/>
      <c r="D1" s="93"/>
      <c r="E1" s="93"/>
      <c r="F1" s="93"/>
    </row>
    <row r="2" spans="1:9" s="1" customFormat="1" ht="12" x14ac:dyDescent="0.2">
      <c r="E2" s="5"/>
      <c r="F2" s="9"/>
    </row>
    <row r="3" spans="1:9" s="1" customFormat="1" ht="12" x14ac:dyDescent="0.2">
      <c r="A3" s="8" t="s">
        <v>7</v>
      </c>
      <c r="B3" s="2"/>
      <c r="C3" s="3"/>
      <c r="D3" s="3"/>
      <c r="E3" s="4"/>
      <c r="F3" s="9"/>
    </row>
    <row r="4" spans="1:9" s="1" customFormat="1" ht="22.5" x14ac:dyDescent="0.2">
      <c r="A4" s="6" t="s">
        <v>2</v>
      </c>
      <c r="B4" s="6" t="s">
        <v>0</v>
      </c>
      <c r="C4" s="13" t="s">
        <v>349</v>
      </c>
      <c r="D4" s="13" t="s">
        <v>1</v>
      </c>
      <c r="E4" s="61" t="s">
        <v>6</v>
      </c>
      <c r="F4" s="12" t="s">
        <v>3</v>
      </c>
      <c r="G4" s="62"/>
      <c r="H4" s="65"/>
    </row>
    <row r="5" spans="1:9" x14ac:dyDescent="0.2">
      <c r="A5" s="16" t="s">
        <v>401</v>
      </c>
      <c r="B5" s="17"/>
      <c r="C5" s="17"/>
      <c r="D5" s="17"/>
      <c r="E5" s="18"/>
      <c r="F5" s="19"/>
    </row>
    <row r="6" spans="1:9" x14ac:dyDescent="0.2">
      <c r="A6" s="21" t="s">
        <v>785</v>
      </c>
      <c r="B6" s="21" t="s">
        <v>784</v>
      </c>
      <c r="C6" s="21" t="s">
        <v>404</v>
      </c>
      <c r="D6" s="24">
        <v>4739790.0130000003</v>
      </c>
      <c r="E6" s="22">
        <v>339667.80394999997</v>
      </c>
      <c r="F6" s="23">
        <v>99.109975050631903</v>
      </c>
    </row>
    <row r="7" spans="1:9" x14ac:dyDescent="0.2">
      <c r="A7" s="20" t="s">
        <v>24</v>
      </c>
      <c r="B7" s="20"/>
      <c r="C7" s="20"/>
      <c r="D7" s="20"/>
      <c r="E7" s="25">
        <f>SUM(E6:E6)</f>
        <v>339667.80394999997</v>
      </c>
      <c r="F7" s="26">
        <f>SUM(F6:F6)</f>
        <v>99.109975050631903</v>
      </c>
      <c r="G7" s="14"/>
      <c r="H7" s="14"/>
      <c r="I7" s="14"/>
    </row>
    <row r="8" spans="1:9" x14ac:dyDescent="0.2">
      <c r="A8" s="21"/>
      <c r="B8" s="21"/>
      <c r="C8" s="21"/>
      <c r="D8" s="21"/>
      <c r="E8" s="22"/>
      <c r="F8" s="23"/>
    </row>
    <row r="9" spans="1:9" x14ac:dyDescent="0.2">
      <c r="A9" s="20" t="s">
        <v>27</v>
      </c>
      <c r="B9" s="20"/>
      <c r="C9" s="20"/>
      <c r="D9" s="20"/>
      <c r="E9" s="25">
        <f>E7</f>
        <v>339667.80394999997</v>
      </c>
      <c r="F9" s="26">
        <f>F7</f>
        <v>99.109975050631903</v>
      </c>
      <c r="G9" s="14"/>
      <c r="H9" s="14"/>
      <c r="I9" s="14"/>
    </row>
    <row r="10" spans="1:9" x14ac:dyDescent="0.2">
      <c r="A10" s="20"/>
      <c r="B10" s="20"/>
      <c r="C10" s="20"/>
      <c r="D10" s="20"/>
      <c r="E10" s="25"/>
      <c r="F10" s="26"/>
      <c r="G10" s="14"/>
      <c r="H10" s="14"/>
      <c r="I10" s="14"/>
    </row>
    <row r="11" spans="1:9" x14ac:dyDescent="0.2">
      <c r="A11" s="20" t="s">
        <v>29</v>
      </c>
      <c r="B11" s="20"/>
      <c r="C11" s="20"/>
      <c r="D11" s="20"/>
      <c r="E11" s="25">
        <f>E13-(E7)</f>
        <v>3050.2764213000191</v>
      </c>
      <c r="F11" s="26">
        <f>F13-(F7)</f>
        <v>0.8900249493680974</v>
      </c>
      <c r="G11" s="14"/>
      <c r="H11" s="14"/>
      <c r="I11" s="14"/>
    </row>
    <row r="12" spans="1:9" x14ac:dyDescent="0.2">
      <c r="A12" s="20"/>
      <c r="B12" s="20"/>
      <c r="C12" s="20"/>
      <c r="D12" s="20"/>
      <c r="E12" s="25"/>
      <c r="F12" s="26"/>
      <c r="G12" s="14"/>
      <c r="H12" s="14"/>
      <c r="I12" s="14"/>
    </row>
    <row r="13" spans="1:9" x14ac:dyDescent="0.2">
      <c r="A13" s="27" t="s">
        <v>28</v>
      </c>
      <c r="B13" s="27"/>
      <c r="C13" s="27"/>
      <c r="D13" s="27"/>
      <c r="E13" s="28">
        <v>342718.08037129999</v>
      </c>
      <c r="F13" s="29">
        <v>100</v>
      </c>
      <c r="G13" s="14"/>
      <c r="H13" s="14"/>
      <c r="I13" s="14"/>
    </row>
    <row r="15" spans="1:9" x14ac:dyDescent="0.2">
      <c r="A15" s="14" t="s">
        <v>32</v>
      </c>
    </row>
    <row r="16" spans="1:9" x14ac:dyDescent="0.2">
      <c r="A16" s="14" t="s">
        <v>33</v>
      </c>
    </row>
    <row r="17" spans="1:6" x14ac:dyDescent="0.2">
      <c r="A17" s="14" t="s">
        <v>34</v>
      </c>
      <c r="B17" s="14"/>
      <c r="C17" s="30" t="s">
        <v>36</v>
      </c>
      <c r="D17" s="14" t="s">
        <v>35</v>
      </c>
    </row>
    <row r="18" spans="1:6" x14ac:dyDescent="0.2">
      <c r="A18" s="7" t="s">
        <v>58</v>
      </c>
      <c r="C18" s="31">
        <v>54.502200000000002</v>
      </c>
      <c r="D18" s="31">
        <v>63.668100000000003</v>
      </c>
    </row>
    <row r="19" spans="1:6" x14ac:dyDescent="0.2">
      <c r="A19" s="7" t="s">
        <v>82</v>
      </c>
      <c r="C19" s="31">
        <v>54.502200000000002</v>
      </c>
      <c r="D19" s="31">
        <v>63.668100000000003</v>
      </c>
    </row>
    <row r="20" spans="1:6" x14ac:dyDescent="0.2">
      <c r="A20" s="7" t="s">
        <v>59</v>
      </c>
      <c r="C20" s="31">
        <v>60.6432</v>
      </c>
      <c r="D20" s="31">
        <v>71.191100000000006</v>
      </c>
    </row>
    <row r="21" spans="1:6" x14ac:dyDescent="0.2">
      <c r="A21" s="7" t="s">
        <v>83</v>
      </c>
      <c r="C21" s="31">
        <v>60.6432</v>
      </c>
      <c r="D21" s="31">
        <v>71.191100000000006</v>
      </c>
    </row>
    <row r="23" spans="1:6" x14ac:dyDescent="0.2">
      <c r="A23" s="7" t="s">
        <v>41</v>
      </c>
    </row>
    <row r="25" spans="1:6" x14ac:dyDescent="0.2">
      <c r="A25" s="14" t="s">
        <v>37</v>
      </c>
      <c r="D25" s="30" t="s">
        <v>43</v>
      </c>
    </row>
    <row r="27" spans="1:6" x14ac:dyDescent="0.2">
      <c r="A27" s="14" t="s">
        <v>296</v>
      </c>
      <c r="D27" s="51">
        <v>0</v>
      </c>
    </row>
    <row r="29" spans="1:6" ht="11.25" customHeight="1" x14ac:dyDescent="0.2">
      <c r="A29" s="96" t="s">
        <v>817</v>
      </c>
      <c r="B29" s="96"/>
      <c r="C29" s="96"/>
      <c r="D29" s="30" t="s">
        <v>818</v>
      </c>
    </row>
    <row r="31" spans="1:6" x14ac:dyDescent="0.2">
      <c r="A31" s="14" t="s">
        <v>830</v>
      </c>
      <c r="F31" s="7"/>
    </row>
    <row r="32" spans="1:6" x14ac:dyDescent="0.2">
      <c r="A32" s="68"/>
      <c r="F32" s="7"/>
    </row>
    <row r="33" spans="1:6" x14ac:dyDescent="0.2">
      <c r="A33" s="69" t="s">
        <v>822</v>
      </c>
      <c r="F33" s="7"/>
    </row>
    <row r="34" spans="1:6" x14ac:dyDescent="0.2">
      <c r="A34" s="70"/>
      <c r="F34" s="7"/>
    </row>
    <row r="35" spans="1:6" x14ac:dyDescent="0.2">
      <c r="A35" s="71"/>
      <c r="F35" s="7"/>
    </row>
    <row r="36" spans="1:6" x14ac:dyDescent="0.2">
      <c r="A36" s="71"/>
      <c r="F36" s="7"/>
    </row>
    <row r="37" spans="1:6" x14ac:dyDescent="0.2">
      <c r="A37" s="71"/>
      <c r="F37" s="7"/>
    </row>
    <row r="38" spans="1:6" x14ac:dyDescent="0.2">
      <c r="A38" s="71"/>
      <c r="F38" s="7"/>
    </row>
    <row r="39" spans="1:6" x14ac:dyDescent="0.2">
      <c r="A39" s="71"/>
      <c r="F39" s="7"/>
    </row>
    <row r="40" spans="1:6" x14ac:dyDescent="0.2">
      <c r="A40" s="71"/>
      <c r="F40" s="7"/>
    </row>
    <row r="41" spans="1:6" x14ac:dyDescent="0.2">
      <c r="A41" s="71"/>
      <c r="F41" s="7"/>
    </row>
    <row r="42" spans="1:6" x14ac:dyDescent="0.2">
      <c r="A42" s="71"/>
      <c r="F42" s="7"/>
    </row>
    <row r="43" spans="1:6" x14ac:dyDescent="0.2">
      <c r="A43" s="71"/>
      <c r="F43" s="7"/>
    </row>
    <row r="44" spans="1:6" x14ac:dyDescent="0.2">
      <c r="A44" s="71"/>
      <c r="F44" s="7"/>
    </row>
    <row r="45" spans="1:6" x14ac:dyDescent="0.2">
      <c r="A45" s="71"/>
      <c r="F45" s="7"/>
    </row>
    <row r="46" spans="1:6" x14ac:dyDescent="0.2">
      <c r="A46" s="71"/>
      <c r="F46" s="7"/>
    </row>
    <row r="47" spans="1:6" x14ac:dyDescent="0.2">
      <c r="A47" s="69" t="s">
        <v>845</v>
      </c>
      <c r="F47" s="7"/>
    </row>
    <row r="48" spans="1:6" x14ac:dyDescent="0.2">
      <c r="A48" s="71"/>
      <c r="F48" s="7"/>
    </row>
    <row r="49" spans="1:6" x14ac:dyDescent="0.2">
      <c r="A49" s="69" t="s">
        <v>823</v>
      </c>
      <c r="F49" s="7"/>
    </row>
    <row r="50" spans="1:6" x14ac:dyDescent="0.2">
      <c r="A50" s="71"/>
      <c r="F50" s="7"/>
    </row>
    <row r="51" spans="1:6" x14ac:dyDescent="0.2">
      <c r="A51" s="71"/>
      <c r="F51" s="7"/>
    </row>
    <row r="52" spans="1:6" x14ac:dyDescent="0.2">
      <c r="A52" s="71"/>
      <c r="F52" s="7"/>
    </row>
    <row r="53" spans="1:6" x14ac:dyDescent="0.2">
      <c r="A53" s="71"/>
      <c r="F53" s="7"/>
    </row>
    <row r="54" spans="1:6" x14ac:dyDescent="0.2">
      <c r="A54" s="71"/>
      <c r="F54" s="7"/>
    </row>
    <row r="55" spans="1:6" x14ac:dyDescent="0.2">
      <c r="A55" s="71"/>
      <c r="F55" s="7"/>
    </row>
    <row r="56" spans="1:6" x14ac:dyDescent="0.2">
      <c r="A56" s="71"/>
      <c r="F56" s="7"/>
    </row>
    <row r="57" spans="1:6" x14ac:dyDescent="0.2">
      <c r="A57" s="71"/>
      <c r="F57" s="7"/>
    </row>
    <row r="58" spans="1:6" x14ac:dyDescent="0.2">
      <c r="A58" s="71"/>
      <c r="F58" s="7"/>
    </row>
    <row r="59" spans="1:6" x14ac:dyDescent="0.2">
      <c r="A59" s="71"/>
      <c r="F59" s="7"/>
    </row>
    <row r="60" spans="1:6" x14ac:dyDescent="0.2">
      <c r="A60" s="71"/>
      <c r="F60" s="7"/>
    </row>
    <row r="61" spans="1:6" x14ac:dyDescent="0.2">
      <c r="A61" s="71"/>
      <c r="F61" s="7"/>
    </row>
    <row r="62" spans="1:6" x14ac:dyDescent="0.2">
      <c r="F62" s="7"/>
    </row>
    <row r="63" spans="1:6" x14ac:dyDescent="0.2">
      <c r="F63" s="7"/>
    </row>
    <row r="64" spans="1:6" x14ac:dyDescent="0.2">
      <c r="F64" s="7"/>
    </row>
    <row r="65" spans="6:6" x14ac:dyDescent="0.2">
      <c r="F65" s="7"/>
    </row>
    <row r="66" spans="6:6" x14ac:dyDescent="0.2">
      <c r="F66" s="7"/>
    </row>
    <row r="67" spans="6:6" x14ac:dyDescent="0.2">
      <c r="F67" s="7"/>
    </row>
    <row r="68" spans="6:6" x14ac:dyDescent="0.2">
      <c r="F68" s="7"/>
    </row>
    <row r="69" spans="6:6" x14ac:dyDescent="0.2">
      <c r="F69" s="7"/>
    </row>
    <row r="70" spans="6:6" x14ac:dyDescent="0.2">
      <c r="F70" s="7"/>
    </row>
    <row r="71" spans="6:6" x14ac:dyDescent="0.2">
      <c r="F71" s="7"/>
    </row>
    <row r="72" spans="6:6" x14ac:dyDescent="0.2">
      <c r="F72" s="7"/>
    </row>
    <row r="73" spans="6:6" x14ac:dyDescent="0.2">
      <c r="F73" s="7"/>
    </row>
    <row r="74" spans="6:6" x14ac:dyDescent="0.2">
      <c r="F74" s="7"/>
    </row>
    <row r="75" spans="6:6" x14ac:dyDescent="0.2">
      <c r="F75" s="7"/>
    </row>
    <row r="76" spans="6:6" x14ac:dyDescent="0.2">
      <c r="F76" s="7"/>
    </row>
    <row r="77" spans="6:6" x14ac:dyDescent="0.2">
      <c r="F77" s="7"/>
    </row>
    <row r="78" spans="6:6" x14ac:dyDescent="0.2">
      <c r="F78" s="7"/>
    </row>
    <row r="79" spans="6:6" x14ac:dyDescent="0.2">
      <c r="F79" s="7"/>
    </row>
    <row r="80" spans="6: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sheetData>
  <mergeCells count="2">
    <mergeCell ref="A1:F1"/>
    <mergeCell ref="A29:C29"/>
  </mergeCells>
  <conditionalFormatting sqref="F2:F3 F5:F30 F164:F65536">
    <cfRule type="cellIs" dxfId="26" priority="1" stopIfTrue="1" operator="between">
      <formula>0.009</formula>
      <formula>-0.009</formula>
    </cfRule>
  </conditionalFormatting>
  <hyperlinks>
    <hyperlink ref="A34"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163"/>
  <sheetViews>
    <sheetView workbookViewId="0">
      <selection sqref="A1:F1"/>
    </sheetView>
  </sheetViews>
  <sheetFormatPr defaultColWidth="9.28515625" defaultRowHeight="11.25" x14ac:dyDescent="0.2"/>
  <cols>
    <col min="1" max="1" width="31.7109375" style="7" bestFit="1" customWidth="1"/>
    <col min="2" max="2" width="39.28515625" style="7" bestFit="1" customWidth="1"/>
    <col min="3" max="3" width="18.7109375" style="7" bestFit="1" customWidth="1"/>
    <col min="4" max="4" width="15.5703125" style="7" bestFit="1" customWidth="1"/>
    <col min="5" max="5" width="29.28515625" style="10" customWidth="1"/>
    <col min="6" max="6" width="13.5703125" style="11" bestFit="1" customWidth="1"/>
    <col min="7" max="7" width="32.28515625" style="7" customWidth="1"/>
    <col min="8" max="8" width="25" style="7" customWidth="1"/>
    <col min="9" max="16384" width="9.28515625" style="7"/>
  </cols>
  <sheetData>
    <row r="1" spans="1:9" s="1" customFormat="1" ht="15" x14ac:dyDescent="0.2">
      <c r="A1" s="92" t="s">
        <v>1209</v>
      </c>
      <c r="B1" s="93"/>
      <c r="C1" s="93"/>
      <c r="D1" s="93"/>
      <c r="E1" s="93"/>
      <c r="F1" s="93"/>
    </row>
    <row r="2" spans="1:9" s="1" customFormat="1" ht="12" x14ac:dyDescent="0.2">
      <c r="E2" s="5"/>
      <c r="F2" s="9"/>
    </row>
    <row r="3" spans="1:9" s="1" customFormat="1" ht="12" x14ac:dyDescent="0.2">
      <c r="A3" s="8" t="s">
        <v>7</v>
      </c>
      <c r="B3" s="2"/>
      <c r="C3" s="3"/>
      <c r="D3" s="3"/>
      <c r="E3" s="4"/>
      <c r="F3" s="9"/>
    </row>
    <row r="4" spans="1:9" s="1" customFormat="1" ht="22.5" x14ac:dyDescent="0.2">
      <c r="A4" s="6" t="s">
        <v>2</v>
      </c>
      <c r="B4" s="6" t="s">
        <v>0</v>
      </c>
      <c r="C4" s="13" t="s">
        <v>349</v>
      </c>
      <c r="D4" s="13" t="s">
        <v>1</v>
      </c>
      <c r="E4" s="61" t="s">
        <v>6</v>
      </c>
      <c r="F4" s="12" t="s">
        <v>3</v>
      </c>
      <c r="G4" s="62"/>
      <c r="H4" s="65"/>
    </row>
    <row r="5" spans="1:9" x14ac:dyDescent="0.2">
      <c r="A5" s="16" t="s">
        <v>401</v>
      </c>
      <c r="B5" s="17"/>
      <c r="C5" s="17"/>
      <c r="D5" s="17"/>
      <c r="E5" s="18"/>
      <c r="F5" s="19"/>
    </row>
    <row r="6" spans="1:9" x14ac:dyDescent="0.2">
      <c r="A6" s="21" t="s">
        <v>787</v>
      </c>
      <c r="B6" s="21" t="s">
        <v>786</v>
      </c>
      <c r="C6" s="21" t="s">
        <v>404</v>
      </c>
      <c r="D6" s="24">
        <v>54041.362000000001</v>
      </c>
      <c r="E6" s="22">
        <v>1601.4978719999999</v>
      </c>
      <c r="F6" s="23">
        <v>98.505205181171803</v>
      </c>
    </row>
    <row r="7" spans="1:9" x14ac:dyDescent="0.2">
      <c r="A7" s="20" t="s">
        <v>24</v>
      </c>
      <c r="B7" s="20"/>
      <c r="C7" s="20"/>
      <c r="D7" s="20"/>
      <c r="E7" s="25">
        <f>SUM(E6:E6)</f>
        <v>1601.4978719999999</v>
      </c>
      <c r="F7" s="26">
        <f>SUM(F6:F6)</f>
        <v>98.505205181171803</v>
      </c>
      <c r="G7" s="14"/>
      <c r="H7" s="14"/>
      <c r="I7" s="14"/>
    </row>
    <row r="8" spans="1:9" x14ac:dyDescent="0.2">
      <c r="A8" s="21"/>
      <c r="B8" s="21"/>
      <c r="C8" s="21"/>
      <c r="D8" s="21"/>
      <c r="E8" s="22"/>
      <c r="F8" s="23"/>
    </row>
    <row r="9" spans="1:9" x14ac:dyDescent="0.2">
      <c r="A9" s="20" t="s">
        <v>27</v>
      </c>
      <c r="B9" s="20"/>
      <c r="C9" s="20"/>
      <c r="D9" s="20"/>
      <c r="E9" s="25">
        <f>E7</f>
        <v>1601.4978719999999</v>
      </c>
      <c r="F9" s="26">
        <f>F7</f>
        <v>98.505205181171803</v>
      </c>
      <c r="G9" s="14"/>
      <c r="H9" s="14"/>
      <c r="I9" s="14"/>
    </row>
    <row r="10" spans="1:9" x14ac:dyDescent="0.2">
      <c r="A10" s="20"/>
      <c r="B10" s="20"/>
      <c r="C10" s="20"/>
      <c r="D10" s="20"/>
      <c r="E10" s="25"/>
      <c r="F10" s="26"/>
      <c r="G10" s="14"/>
      <c r="H10" s="14"/>
      <c r="I10" s="14"/>
    </row>
    <row r="11" spans="1:9" x14ac:dyDescent="0.2">
      <c r="A11" s="20" t="s">
        <v>29</v>
      </c>
      <c r="B11" s="20"/>
      <c r="C11" s="20"/>
      <c r="D11" s="20"/>
      <c r="E11" s="25">
        <f>E13-(E7)</f>
        <v>24.30237790000001</v>
      </c>
      <c r="F11" s="26">
        <f>F13-(F7)</f>
        <v>1.494794818828197</v>
      </c>
      <c r="G11" s="14"/>
      <c r="H11" s="14"/>
      <c r="I11" s="14"/>
    </row>
    <row r="12" spans="1:9" x14ac:dyDescent="0.2">
      <c r="A12" s="20"/>
      <c r="B12" s="20"/>
      <c r="C12" s="20"/>
      <c r="D12" s="20"/>
      <c r="E12" s="25"/>
      <c r="F12" s="26"/>
      <c r="G12" s="14"/>
      <c r="H12" s="14"/>
      <c r="I12" s="14"/>
    </row>
    <row r="13" spans="1:9" x14ac:dyDescent="0.2">
      <c r="A13" s="27" t="s">
        <v>28</v>
      </c>
      <c r="B13" s="27"/>
      <c r="C13" s="27"/>
      <c r="D13" s="27"/>
      <c r="E13" s="28">
        <v>1625.8002498999999</v>
      </c>
      <c r="F13" s="29">
        <v>100</v>
      </c>
      <c r="G13" s="14"/>
      <c r="H13" s="14"/>
      <c r="I13" s="14"/>
    </row>
    <row r="15" spans="1:9" x14ac:dyDescent="0.2">
      <c r="A15" s="14" t="s">
        <v>32</v>
      </c>
    </row>
    <row r="16" spans="1:9" x14ac:dyDescent="0.2">
      <c r="A16" s="14" t="s">
        <v>33</v>
      </c>
    </row>
    <row r="17" spans="1:6" x14ac:dyDescent="0.2">
      <c r="A17" s="14" t="s">
        <v>34</v>
      </c>
      <c r="B17" s="14"/>
      <c r="C17" s="30" t="s">
        <v>36</v>
      </c>
      <c r="D17" s="14" t="s">
        <v>35</v>
      </c>
    </row>
    <row r="18" spans="1:6" x14ac:dyDescent="0.2">
      <c r="A18" s="7" t="s">
        <v>58</v>
      </c>
      <c r="C18" s="31">
        <v>9.6471999999999998</v>
      </c>
      <c r="D18" s="31">
        <v>10.648400000000001</v>
      </c>
    </row>
    <row r="19" spans="1:6" x14ac:dyDescent="0.2">
      <c r="A19" s="7" t="s">
        <v>82</v>
      </c>
      <c r="C19" s="31">
        <v>9.6471999999999998</v>
      </c>
      <c r="D19" s="31">
        <v>10.648400000000001</v>
      </c>
    </row>
    <row r="20" spans="1:6" x14ac:dyDescent="0.2">
      <c r="A20" s="7" t="s">
        <v>59</v>
      </c>
      <c r="C20" s="31">
        <v>10.721</v>
      </c>
      <c r="D20" s="31">
        <v>11.883900000000001</v>
      </c>
    </row>
    <row r="21" spans="1:6" x14ac:dyDescent="0.2">
      <c r="A21" s="7" t="s">
        <v>83</v>
      </c>
      <c r="C21" s="31">
        <v>10.721</v>
      </c>
      <c r="D21" s="31">
        <v>11.883900000000001</v>
      </c>
    </row>
    <row r="23" spans="1:6" x14ac:dyDescent="0.2">
      <c r="A23" s="7" t="s">
        <v>41</v>
      </c>
    </row>
    <row r="25" spans="1:6" x14ac:dyDescent="0.2">
      <c r="A25" s="14" t="s">
        <v>37</v>
      </c>
      <c r="D25" s="30" t="s">
        <v>43</v>
      </c>
    </row>
    <row r="27" spans="1:6" x14ac:dyDescent="0.2">
      <c r="A27" s="14" t="s">
        <v>296</v>
      </c>
      <c r="D27" s="51">
        <v>0</v>
      </c>
    </row>
    <row r="29" spans="1:6" x14ac:dyDescent="0.2">
      <c r="A29" s="96" t="s">
        <v>817</v>
      </c>
      <c r="B29" s="96"/>
      <c r="C29" s="96"/>
      <c r="D29" s="30" t="s">
        <v>43</v>
      </c>
    </row>
    <row r="31" spans="1:6" x14ac:dyDescent="0.2">
      <c r="A31" s="14" t="s">
        <v>830</v>
      </c>
      <c r="F31" s="7"/>
    </row>
    <row r="32" spans="1:6" x14ac:dyDescent="0.2">
      <c r="A32" s="68"/>
      <c r="F32" s="7"/>
    </row>
    <row r="33" spans="1:6" x14ac:dyDescent="0.2">
      <c r="A33" s="69" t="s">
        <v>822</v>
      </c>
      <c r="F33" s="7"/>
    </row>
    <row r="34" spans="1:6" x14ac:dyDescent="0.2">
      <c r="A34" s="70"/>
      <c r="F34" s="7"/>
    </row>
    <row r="35" spans="1:6" x14ac:dyDescent="0.2">
      <c r="A35" s="71"/>
      <c r="F35" s="7"/>
    </row>
    <row r="36" spans="1:6" x14ac:dyDescent="0.2">
      <c r="A36" s="71"/>
      <c r="F36" s="7"/>
    </row>
    <row r="37" spans="1:6" x14ac:dyDescent="0.2">
      <c r="A37" s="71"/>
      <c r="F37" s="7"/>
    </row>
    <row r="38" spans="1:6" x14ac:dyDescent="0.2">
      <c r="A38" s="71"/>
      <c r="F38" s="7"/>
    </row>
    <row r="39" spans="1:6" x14ac:dyDescent="0.2">
      <c r="A39" s="71"/>
      <c r="F39" s="7"/>
    </row>
    <row r="40" spans="1:6" x14ac:dyDescent="0.2">
      <c r="A40" s="71"/>
      <c r="F40" s="7"/>
    </row>
    <row r="41" spans="1:6" x14ac:dyDescent="0.2">
      <c r="A41" s="71"/>
      <c r="F41" s="7"/>
    </row>
    <row r="42" spans="1:6" x14ac:dyDescent="0.2">
      <c r="A42" s="71"/>
      <c r="F42" s="7"/>
    </row>
    <row r="43" spans="1:6" x14ac:dyDescent="0.2">
      <c r="A43" s="71"/>
      <c r="F43" s="7"/>
    </row>
    <row r="44" spans="1:6" x14ac:dyDescent="0.2">
      <c r="A44" s="71"/>
      <c r="F44" s="7"/>
    </row>
    <row r="45" spans="1:6" x14ac:dyDescent="0.2">
      <c r="A45" s="71"/>
      <c r="F45" s="7"/>
    </row>
    <row r="46" spans="1:6" x14ac:dyDescent="0.2">
      <c r="A46" s="71"/>
      <c r="F46" s="7"/>
    </row>
    <row r="47" spans="1:6" x14ac:dyDescent="0.2">
      <c r="A47" s="69" t="s">
        <v>846</v>
      </c>
      <c r="F47" s="7"/>
    </row>
    <row r="48" spans="1:6" x14ac:dyDescent="0.2">
      <c r="A48" s="71"/>
      <c r="F48" s="7"/>
    </row>
    <row r="49" spans="1:6" x14ac:dyDescent="0.2">
      <c r="A49" s="69" t="s">
        <v>823</v>
      </c>
      <c r="F49" s="7"/>
    </row>
    <row r="50" spans="1:6" x14ac:dyDescent="0.2">
      <c r="A50" s="71"/>
      <c r="F50" s="7"/>
    </row>
    <row r="51" spans="1:6" x14ac:dyDescent="0.2">
      <c r="A51" s="71"/>
      <c r="F51" s="7"/>
    </row>
    <row r="52" spans="1:6" x14ac:dyDescent="0.2">
      <c r="A52" s="71"/>
      <c r="F52" s="7"/>
    </row>
    <row r="53" spans="1:6" x14ac:dyDescent="0.2">
      <c r="A53" s="71"/>
      <c r="F53" s="7"/>
    </row>
    <row r="54" spans="1:6" x14ac:dyDescent="0.2">
      <c r="A54" s="71"/>
      <c r="F54" s="7"/>
    </row>
    <row r="55" spans="1:6" x14ac:dyDescent="0.2">
      <c r="A55" s="71"/>
      <c r="F55" s="7"/>
    </row>
    <row r="56" spans="1:6" x14ac:dyDescent="0.2">
      <c r="A56" s="71"/>
      <c r="F56" s="7"/>
    </row>
    <row r="57" spans="1:6" x14ac:dyDescent="0.2">
      <c r="A57" s="71"/>
      <c r="F57" s="7"/>
    </row>
    <row r="58" spans="1:6" x14ac:dyDescent="0.2">
      <c r="A58" s="71"/>
      <c r="F58" s="7"/>
    </row>
    <row r="59" spans="1:6" x14ac:dyDescent="0.2">
      <c r="A59" s="71"/>
      <c r="F59" s="7"/>
    </row>
    <row r="60" spans="1:6" x14ac:dyDescent="0.2">
      <c r="A60" s="71"/>
      <c r="F60" s="7"/>
    </row>
    <row r="61" spans="1:6" x14ac:dyDescent="0.2">
      <c r="A61" s="71"/>
      <c r="F61" s="7"/>
    </row>
    <row r="62" spans="1:6" x14ac:dyDescent="0.2">
      <c r="F62" s="7"/>
    </row>
    <row r="63" spans="1:6" x14ac:dyDescent="0.2">
      <c r="F63" s="7"/>
    </row>
    <row r="64" spans="1:6" x14ac:dyDescent="0.2">
      <c r="F64" s="7"/>
    </row>
    <row r="65" spans="6:6" x14ac:dyDescent="0.2">
      <c r="F65" s="7"/>
    </row>
    <row r="66" spans="6:6" x14ac:dyDescent="0.2">
      <c r="F66" s="7"/>
    </row>
    <row r="67" spans="6:6" x14ac:dyDescent="0.2">
      <c r="F67" s="7"/>
    </row>
    <row r="68" spans="6:6" x14ac:dyDescent="0.2">
      <c r="F68" s="7"/>
    </row>
    <row r="69" spans="6:6" x14ac:dyDescent="0.2">
      <c r="F69" s="7"/>
    </row>
    <row r="70" spans="6:6" x14ac:dyDescent="0.2">
      <c r="F70" s="7"/>
    </row>
    <row r="71" spans="6:6" x14ac:dyDescent="0.2">
      <c r="F71" s="7"/>
    </row>
    <row r="72" spans="6:6" x14ac:dyDescent="0.2">
      <c r="F72" s="7"/>
    </row>
    <row r="73" spans="6:6" x14ac:dyDescent="0.2">
      <c r="F73" s="7"/>
    </row>
    <row r="74" spans="6:6" x14ac:dyDescent="0.2">
      <c r="F74" s="7"/>
    </row>
    <row r="75" spans="6:6" x14ac:dyDescent="0.2">
      <c r="F75" s="7"/>
    </row>
    <row r="76" spans="6:6" x14ac:dyDescent="0.2">
      <c r="F76" s="7"/>
    </row>
    <row r="77" spans="6:6" x14ac:dyDescent="0.2">
      <c r="F77" s="7"/>
    </row>
    <row r="78" spans="6:6" x14ac:dyDescent="0.2">
      <c r="F78" s="7"/>
    </row>
    <row r="79" spans="6:6" x14ac:dyDescent="0.2">
      <c r="F79" s="7"/>
    </row>
    <row r="80" spans="6: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sheetData>
  <mergeCells count="2">
    <mergeCell ref="A1:F1"/>
    <mergeCell ref="A29:C29"/>
  </mergeCells>
  <conditionalFormatting sqref="F2:F3 F5:F30 F164:F65536">
    <cfRule type="cellIs" dxfId="2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174"/>
  <sheetViews>
    <sheetView workbookViewId="0">
      <selection sqref="A1:F1"/>
    </sheetView>
  </sheetViews>
  <sheetFormatPr defaultColWidth="9.28515625" defaultRowHeight="11.25" x14ac:dyDescent="0.2"/>
  <cols>
    <col min="1" max="1" width="31.7109375" style="7" bestFit="1" customWidth="1"/>
    <col min="2" max="2" width="72.42578125" style="7" customWidth="1"/>
    <col min="3" max="3" width="15.28515625" style="7" bestFit="1" customWidth="1"/>
    <col min="4" max="4" width="15.5703125" style="7" bestFit="1" customWidth="1"/>
    <col min="5" max="5" width="29.28515625" style="10" customWidth="1"/>
    <col min="6" max="6" width="14.7109375" style="11" bestFit="1" customWidth="1"/>
    <col min="7" max="7" width="32.28515625" style="7" customWidth="1"/>
    <col min="8" max="8" width="25" style="7" customWidth="1"/>
    <col min="9" max="16384" width="9.28515625" style="7"/>
  </cols>
  <sheetData>
    <row r="1" spans="1:9" s="1" customFormat="1" ht="15" x14ac:dyDescent="0.2">
      <c r="A1" s="92" t="s">
        <v>813</v>
      </c>
      <c r="B1" s="93"/>
      <c r="C1" s="93"/>
      <c r="D1" s="93"/>
      <c r="E1" s="93"/>
      <c r="F1" s="93"/>
    </row>
    <row r="2" spans="1:9" s="1" customFormat="1" ht="12" x14ac:dyDescent="0.2">
      <c r="E2" s="5"/>
      <c r="F2" s="9"/>
    </row>
    <row r="3" spans="1:9" s="1" customFormat="1" ht="12" x14ac:dyDescent="0.2">
      <c r="A3" s="8" t="s">
        <v>7</v>
      </c>
      <c r="B3" s="2"/>
      <c r="C3" s="3"/>
      <c r="D3" s="3"/>
      <c r="E3" s="4"/>
      <c r="F3" s="9"/>
    </row>
    <row r="4" spans="1:9" s="1" customFormat="1" ht="25.5" customHeight="1" x14ac:dyDescent="0.2">
      <c r="A4" s="6" t="s">
        <v>2</v>
      </c>
      <c r="B4" s="6" t="s">
        <v>0</v>
      </c>
      <c r="C4" s="13" t="s">
        <v>30</v>
      </c>
      <c r="D4" s="13" t="s">
        <v>1</v>
      </c>
      <c r="E4" s="61" t="s">
        <v>6</v>
      </c>
      <c r="F4" s="12" t="s">
        <v>3</v>
      </c>
      <c r="G4" s="62"/>
      <c r="H4" s="65"/>
    </row>
    <row r="5" spans="1:9" x14ac:dyDescent="0.2">
      <c r="A5" s="16" t="s">
        <v>26</v>
      </c>
      <c r="B5" s="17"/>
      <c r="C5" s="17"/>
      <c r="D5" s="17"/>
      <c r="E5" s="18"/>
      <c r="F5" s="19"/>
    </row>
    <row r="6" spans="1:9" x14ac:dyDescent="0.2">
      <c r="A6" s="21" t="s">
        <v>789</v>
      </c>
      <c r="B6" s="67" t="s">
        <v>788</v>
      </c>
      <c r="C6" s="21" t="s">
        <v>790</v>
      </c>
      <c r="D6" s="24">
        <v>159056.54199999999</v>
      </c>
      <c r="E6" s="22">
        <v>1559.0132149999999</v>
      </c>
      <c r="F6" s="23">
        <v>29.0866261254012</v>
      </c>
    </row>
    <row r="7" spans="1:9" x14ac:dyDescent="0.2">
      <c r="A7" s="21" t="s">
        <v>792</v>
      </c>
      <c r="B7" s="67" t="s">
        <v>791</v>
      </c>
      <c r="C7" s="21" t="s">
        <v>790</v>
      </c>
      <c r="D7" s="24">
        <v>2291311</v>
      </c>
      <c r="E7" s="22">
        <v>1404.3445119999999</v>
      </c>
      <c r="F7" s="23">
        <v>26.200960568383</v>
      </c>
    </row>
    <row r="8" spans="1:9" x14ac:dyDescent="0.2">
      <c r="A8" s="21" t="s">
        <v>794</v>
      </c>
      <c r="B8" s="67" t="s">
        <v>793</v>
      </c>
      <c r="C8" s="21" t="s">
        <v>790</v>
      </c>
      <c r="D8" s="24">
        <v>1799737.2209999999</v>
      </c>
      <c r="E8" s="22">
        <v>1073.806014</v>
      </c>
      <c r="F8" s="23">
        <v>20.034079095618999</v>
      </c>
    </row>
    <row r="9" spans="1:9" x14ac:dyDescent="0.2">
      <c r="A9" s="21" t="s">
        <v>796</v>
      </c>
      <c r="B9" s="67" t="s">
        <v>795</v>
      </c>
      <c r="C9" s="21" t="s">
        <v>790</v>
      </c>
      <c r="D9" s="24">
        <v>3456219.4789999998</v>
      </c>
      <c r="E9" s="22">
        <v>1073.107761</v>
      </c>
      <c r="F9" s="23">
        <v>20.021051737187101</v>
      </c>
    </row>
    <row r="10" spans="1:9" ht="22.5" x14ac:dyDescent="0.2">
      <c r="A10" s="21" t="s">
        <v>798</v>
      </c>
      <c r="B10" s="67" t="s">
        <v>797</v>
      </c>
      <c r="C10" s="21" t="s">
        <v>790</v>
      </c>
      <c r="D10" s="24">
        <v>48.798999999999999</v>
      </c>
      <c r="E10" s="22">
        <v>1.2611296000000001</v>
      </c>
      <c r="F10" s="23">
        <v>2.3528989246493801E-2</v>
      </c>
    </row>
    <row r="11" spans="1:9" x14ac:dyDescent="0.2">
      <c r="A11" s="21" t="s">
        <v>800</v>
      </c>
      <c r="B11" s="67" t="s">
        <v>799</v>
      </c>
      <c r="C11" s="21" t="s">
        <v>790</v>
      </c>
      <c r="D11" s="24">
        <v>13.571999999999999</v>
      </c>
      <c r="E11" s="22">
        <v>0.49830540000000001</v>
      </c>
      <c r="F11" s="23">
        <v>9.2969211079256108E-3</v>
      </c>
    </row>
    <row r="12" spans="1:9" ht="22.5" x14ac:dyDescent="0.2">
      <c r="A12" s="21" t="s">
        <v>802</v>
      </c>
      <c r="B12" s="67" t="s">
        <v>801</v>
      </c>
      <c r="C12" s="21" t="s">
        <v>790</v>
      </c>
      <c r="D12" s="24">
        <v>23973.544999999998</v>
      </c>
      <c r="E12" s="22">
        <v>2.3973545E-5</v>
      </c>
      <c r="F12" s="23">
        <v>4.4727622165504199E-7</v>
      </c>
    </row>
    <row r="13" spans="1:9" x14ac:dyDescent="0.2">
      <c r="A13" s="20" t="s">
        <v>24</v>
      </c>
      <c r="B13" s="20"/>
      <c r="C13" s="20"/>
      <c r="D13" s="20"/>
      <c r="E13" s="25">
        <f>SUM(E6:E12)</f>
        <v>5112.0309609735441</v>
      </c>
      <c r="F13" s="26">
        <f>SUM(F6:F12)</f>
        <v>95.375543884220946</v>
      </c>
      <c r="G13" s="14"/>
      <c r="H13" s="14"/>
      <c r="I13" s="14"/>
    </row>
    <row r="14" spans="1:9" x14ac:dyDescent="0.2">
      <c r="A14" s="21"/>
      <c r="B14" s="21"/>
      <c r="C14" s="21"/>
      <c r="D14" s="21"/>
      <c r="E14" s="22"/>
      <c r="F14" s="23"/>
    </row>
    <row r="15" spans="1:9" x14ac:dyDescent="0.2">
      <c r="A15" s="20" t="s">
        <v>27</v>
      </c>
      <c r="B15" s="20"/>
      <c r="C15" s="20"/>
      <c r="D15" s="20"/>
      <c r="E15" s="25">
        <f>E13</f>
        <v>5112.0309609735441</v>
      </c>
      <c r="F15" s="26">
        <f>F13</f>
        <v>95.375543884220946</v>
      </c>
      <c r="G15" s="14"/>
      <c r="H15" s="14"/>
      <c r="I15" s="14"/>
    </row>
    <row r="16" spans="1:9" x14ac:dyDescent="0.2">
      <c r="A16" s="20"/>
      <c r="B16" s="20"/>
      <c r="C16" s="20"/>
      <c r="D16" s="20"/>
      <c r="E16" s="25"/>
      <c r="F16" s="26"/>
      <c r="G16" s="14"/>
      <c r="H16" s="14"/>
      <c r="I16" s="14"/>
    </row>
    <row r="17" spans="1:9" x14ac:dyDescent="0.2">
      <c r="A17" s="20" t="s">
        <v>29</v>
      </c>
      <c r="B17" s="20"/>
      <c r="C17" s="20"/>
      <c r="D17" s="20"/>
      <c r="E17" s="25">
        <f>E19-(E13)</f>
        <v>247.86608682645601</v>
      </c>
      <c r="F17" s="26">
        <f>F19-(F13)</f>
        <v>4.6244561157790542</v>
      </c>
      <c r="G17" s="14"/>
      <c r="H17" s="14"/>
      <c r="I17" s="14"/>
    </row>
    <row r="18" spans="1:9" x14ac:dyDescent="0.2">
      <c r="A18" s="20"/>
      <c r="B18" s="20"/>
      <c r="C18" s="20"/>
      <c r="D18" s="20"/>
      <c r="E18" s="25"/>
      <c r="F18" s="26"/>
      <c r="G18" s="14"/>
      <c r="H18" s="14"/>
      <c r="I18" s="14"/>
    </row>
    <row r="19" spans="1:9" x14ac:dyDescent="0.2">
      <c r="A19" s="27" t="s">
        <v>28</v>
      </c>
      <c r="B19" s="27"/>
      <c r="C19" s="27"/>
      <c r="D19" s="27"/>
      <c r="E19" s="28">
        <v>5359.8970478000001</v>
      </c>
      <c r="F19" s="29">
        <v>100</v>
      </c>
      <c r="G19" s="14"/>
      <c r="H19" s="14"/>
      <c r="I19" s="14"/>
    </row>
    <row r="20" spans="1:9" x14ac:dyDescent="0.2">
      <c r="F20" s="15" t="s">
        <v>651</v>
      </c>
    </row>
    <row r="21" spans="1:9" x14ac:dyDescent="0.2">
      <c r="A21" s="14" t="s">
        <v>295</v>
      </c>
    </row>
    <row r="22" spans="1:9" ht="15" x14ac:dyDescent="0.25">
      <c r="A22" s="99" t="s">
        <v>815</v>
      </c>
      <c r="B22" s="100"/>
      <c r="C22" s="100"/>
      <c r="D22" s="100"/>
      <c r="E22" s="100"/>
    </row>
    <row r="24" spans="1:9" x14ac:dyDescent="0.2">
      <c r="A24" s="14" t="s">
        <v>32</v>
      </c>
    </row>
    <row r="25" spans="1:9" x14ac:dyDescent="0.2">
      <c r="A25" s="14" t="s">
        <v>33</v>
      </c>
    </row>
    <row r="26" spans="1:9" x14ac:dyDescent="0.2">
      <c r="A26" s="14" t="s">
        <v>34</v>
      </c>
      <c r="B26" s="14"/>
      <c r="C26" s="30" t="s">
        <v>36</v>
      </c>
      <c r="D26" s="14" t="s">
        <v>35</v>
      </c>
    </row>
    <row r="27" spans="1:9" x14ac:dyDescent="0.2">
      <c r="A27" s="7" t="s">
        <v>58</v>
      </c>
      <c r="C27" s="31">
        <v>16.407399999999999</v>
      </c>
      <c r="D27" s="31">
        <v>17.956099999999999</v>
      </c>
    </row>
    <row r="28" spans="1:9" x14ac:dyDescent="0.2">
      <c r="A28" s="7" t="s">
        <v>82</v>
      </c>
      <c r="C28" s="31">
        <v>16.407399999999999</v>
      </c>
      <c r="D28" s="31">
        <v>17.956099999999999</v>
      </c>
    </row>
    <row r="29" spans="1:9" x14ac:dyDescent="0.2">
      <c r="A29" s="7" t="s">
        <v>59</v>
      </c>
      <c r="C29" s="31">
        <v>18.221399999999999</v>
      </c>
      <c r="D29" s="31">
        <v>20.037199999999999</v>
      </c>
    </row>
    <row r="30" spans="1:9" x14ac:dyDescent="0.2">
      <c r="A30" s="7" t="s">
        <v>83</v>
      </c>
      <c r="C30" s="31">
        <v>18.221399999999999</v>
      </c>
      <c r="D30" s="31">
        <v>20.037199999999999</v>
      </c>
    </row>
    <row r="32" spans="1:9" x14ac:dyDescent="0.2">
      <c r="A32" s="7" t="s">
        <v>41</v>
      </c>
    </row>
    <row r="34" spans="1:6" x14ac:dyDescent="0.2">
      <c r="A34" s="14" t="s">
        <v>37</v>
      </c>
      <c r="D34" s="30" t="s">
        <v>43</v>
      </c>
    </row>
    <row r="36" spans="1:6" x14ac:dyDescent="0.2">
      <c r="A36" s="14" t="s">
        <v>296</v>
      </c>
      <c r="D36" s="51">
        <v>0.49130000000000001</v>
      </c>
    </row>
    <row r="38" spans="1:6" x14ac:dyDescent="0.2">
      <c r="A38" s="96" t="s">
        <v>817</v>
      </c>
      <c r="B38" s="96"/>
      <c r="C38" s="96"/>
      <c r="D38" s="30" t="s">
        <v>818</v>
      </c>
    </row>
    <row r="40" spans="1:6" x14ac:dyDescent="0.2">
      <c r="A40" s="14" t="s">
        <v>830</v>
      </c>
      <c r="F40" s="7"/>
    </row>
    <row r="41" spans="1:6" x14ac:dyDescent="0.2">
      <c r="A41" s="14"/>
      <c r="F41" s="7"/>
    </row>
    <row r="42" spans="1:6" x14ac:dyDescent="0.2">
      <c r="A42" s="69" t="s">
        <v>822</v>
      </c>
      <c r="F42" s="7"/>
    </row>
    <row r="43" spans="1:6" x14ac:dyDescent="0.2">
      <c r="A43" s="70"/>
      <c r="F43" s="7"/>
    </row>
    <row r="44" spans="1:6" x14ac:dyDescent="0.2">
      <c r="A44" s="71"/>
      <c r="F44" s="7"/>
    </row>
    <row r="45" spans="1:6" x14ac:dyDescent="0.2">
      <c r="A45" s="71"/>
      <c r="F45" s="7"/>
    </row>
    <row r="46" spans="1:6" x14ac:dyDescent="0.2">
      <c r="A46" s="71"/>
      <c r="F46" s="7"/>
    </row>
    <row r="47" spans="1:6" x14ac:dyDescent="0.2">
      <c r="A47" s="71"/>
      <c r="F47" s="7"/>
    </row>
    <row r="48" spans="1:6" x14ac:dyDescent="0.2">
      <c r="A48" s="71"/>
      <c r="F48" s="7"/>
    </row>
    <row r="49" spans="1:6" x14ac:dyDescent="0.2">
      <c r="A49" s="71"/>
      <c r="F49" s="7"/>
    </row>
    <row r="50" spans="1:6" x14ac:dyDescent="0.2">
      <c r="A50" s="71"/>
      <c r="F50" s="7"/>
    </row>
    <row r="51" spans="1:6" x14ac:dyDescent="0.2">
      <c r="A51" s="71"/>
      <c r="F51" s="7"/>
    </row>
    <row r="52" spans="1:6" x14ac:dyDescent="0.2">
      <c r="A52" s="71"/>
      <c r="F52" s="7"/>
    </row>
    <row r="53" spans="1:6" x14ac:dyDescent="0.2">
      <c r="A53" s="71"/>
      <c r="F53" s="7"/>
    </row>
    <row r="54" spans="1:6" x14ac:dyDescent="0.2">
      <c r="A54" s="71"/>
      <c r="F54" s="7"/>
    </row>
    <row r="55" spans="1:6" x14ac:dyDescent="0.2">
      <c r="A55" s="71"/>
      <c r="F55" s="7"/>
    </row>
    <row r="56" spans="1:6" x14ac:dyDescent="0.2">
      <c r="A56" s="98" t="s">
        <v>847</v>
      </c>
      <c r="B56" s="98"/>
      <c r="C56" s="98"/>
      <c r="D56" s="98"/>
      <c r="E56" s="98"/>
      <c r="F56" s="7"/>
    </row>
    <row r="57" spans="1:6" x14ac:dyDescent="0.2">
      <c r="A57" s="71"/>
      <c r="F57" s="7"/>
    </row>
    <row r="58" spans="1:6" x14ac:dyDescent="0.2">
      <c r="A58" s="69" t="s">
        <v>823</v>
      </c>
      <c r="F58" s="7"/>
    </row>
    <row r="59" spans="1:6" x14ac:dyDescent="0.2">
      <c r="A59" s="71"/>
      <c r="F59" s="7"/>
    </row>
    <row r="60" spans="1:6" x14ac:dyDescent="0.2">
      <c r="A60" s="71"/>
      <c r="F60" s="7"/>
    </row>
    <row r="61" spans="1:6" x14ac:dyDescent="0.2">
      <c r="A61" s="71"/>
      <c r="F61" s="7"/>
    </row>
    <row r="62" spans="1:6" x14ac:dyDescent="0.2">
      <c r="A62" s="71"/>
      <c r="F62" s="7"/>
    </row>
    <row r="63" spans="1:6" x14ac:dyDescent="0.2">
      <c r="A63" s="71"/>
      <c r="F63" s="7"/>
    </row>
    <row r="64" spans="1:6" x14ac:dyDescent="0.2">
      <c r="A64" s="71"/>
      <c r="F64" s="7"/>
    </row>
    <row r="65" spans="1:6" x14ac:dyDescent="0.2">
      <c r="A65" s="71"/>
      <c r="F65" s="7"/>
    </row>
    <row r="66" spans="1:6" x14ac:dyDescent="0.2">
      <c r="A66" s="71"/>
      <c r="F66" s="7"/>
    </row>
    <row r="67" spans="1:6" x14ac:dyDescent="0.2">
      <c r="A67" s="71"/>
      <c r="F67" s="7"/>
    </row>
    <row r="68" spans="1:6" x14ac:dyDescent="0.2">
      <c r="A68" s="71"/>
      <c r="F68" s="7"/>
    </row>
    <row r="69" spans="1:6" x14ac:dyDescent="0.2">
      <c r="A69" s="71"/>
      <c r="F69" s="7"/>
    </row>
    <row r="70" spans="1:6" x14ac:dyDescent="0.2">
      <c r="A70" s="71"/>
      <c r="F70" s="7"/>
    </row>
    <row r="71" spans="1:6" x14ac:dyDescent="0.2">
      <c r="F71" s="7"/>
    </row>
    <row r="72" spans="1:6" x14ac:dyDescent="0.2">
      <c r="A72" s="14" t="s">
        <v>848</v>
      </c>
      <c r="F72" s="7"/>
    </row>
    <row r="73" spans="1:6" x14ac:dyDescent="0.2">
      <c r="F73" s="7"/>
    </row>
    <row r="74" spans="1:6" x14ac:dyDescent="0.2">
      <c r="F74" s="7"/>
    </row>
    <row r="75" spans="1:6" x14ac:dyDescent="0.2">
      <c r="F75" s="7"/>
    </row>
    <row r="76" spans="1:6" x14ac:dyDescent="0.2">
      <c r="F76" s="7"/>
    </row>
    <row r="77" spans="1:6" x14ac:dyDescent="0.2">
      <c r="F77" s="7"/>
    </row>
    <row r="78" spans="1:6" x14ac:dyDescent="0.2">
      <c r="F78" s="7"/>
    </row>
    <row r="79" spans="1:6" x14ac:dyDescent="0.2">
      <c r="F79" s="7"/>
    </row>
    <row r="80" spans="1: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row r="164" spans="6:6" x14ac:dyDescent="0.2">
      <c r="F164" s="7"/>
    </row>
    <row r="165" spans="6:6" x14ac:dyDescent="0.2">
      <c r="F165" s="7"/>
    </row>
    <row r="166" spans="6:6" x14ac:dyDescent="0.2">
      <c r="F166" s="7"/>
    </row>
    <row r="167" spans="6:6" x14ac:dyDescent="0.2">
      <c r="F167" s="7"/>
    </row>
    <row r="168" spans="6:6" x14ac:dyDescent="0.2">
      <c r="F168" s="7"/>
    </row>
    <row r="169" spans="6:6" x14ac:dyDescent="0.2">
      <c r="F169" s="7"/>
    </row>
    <row r="170" spans="6:6" x14ac:dyDescent="0.2">
      <c r="F170" s="7"/>
    </row>
    <row r="171" spans="6:6" x14ac:dyDescent="0.2">
      <c r="F171" s="7"/>
    </row>
    <row r="172" spans="6:6" x14ac:dyDescent="0.2">
      <c r="F172" s="7"/>
    </row>
    <row r="173" spans="6:6" x14ac:dyDescent="0.2">
      <c r="F173" s="7"/>
    </row>
    <row r="174" spans="6:6" x14ac:dyDescent="0.2">
      <c r="F174" s="7"/>
    </row>
  </sheetData>
  <mergeCells count="4">
    <mergeCell ref="A1:F1"/>
    <mergeCell ref="A38:C38"/>
    <mergeCell ref="A56:E56"/>
    <mergeCell ref="A22:E22"/>
  </mergeCells>
  <conditionalFormatting sqref="F2:F3 F5:F39 F175:F65537">
    <cfRule type="cellIs" dxfId="2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26"/>
  <sheetViews>
    <sheetView workbookViewId="0">
      <selection sqref="A1:G1"/>
    </sheetView>
  </sheetViews>
  <sheetFormatPr defaultColWidth="9.28515625" defaultRowHeight="11.25" x14ac:dyDescent="0.2"/>
  <cols>
    <col min="1" max="1" width="31.7109375" style="7" bestFit="1" customWidth="1"/>
    <col min="2" max="2" width="49" style="7" bestFit="1" customWidth="1"/>
    <col min="3" max="3" width="24.7109375" style="7" bestFit="1" customWidth="1"/>
    <col min="4" max="4" width="15.5703125" style="7" bestFit="1" customWidth="1"/>
    <col min="5" max="5" width="28.42578125" style="10" customWidth="1"/>
    <col min="6" max="6" width="13.5703125" style="11" bestFit="1" customWidth="1"/>
    <col min="7" max="7" width="4.5703125" style="10" bestFit="1" customWidth="1"/>
    <col min="8" max="16384" width="9.28515625" style="7"/>
  </cols>
  <sheetData>
    <row r="1" spans="1:7" s="1" customFormat="1" ht="15" customHeight="1" x14ac:dyDescent="0.2">
      <c r="A1" s="92" t="s">
        <v>954</v>
      </c>
      <c r="B1" s="93"/>
      <c r="C1" s="93"/>
      <c r="D1" s="93"/>
      <c r="E1" s="93"/>
      <c r="F1" s="93"/>
      <c r="G1" s="93"/>
    </row>
    <row r="2" spans="1:7" s="1" customFormat="1" ht="12" x14ac:dyDescent="0.2">
      <c r="E2" s="5"/>
      <c r="F2" s="9"/>
      <c r="G2" s="10"/>
    </row>
    <row r="3" spans="1:7" s="1" customFormat="1" ht="12" x14ac:dyDescent="0.2">
      <c r="A3" s="8" t="s">
        <v>7</v>
      </c>
      <c r="B3" s="2"/>
      <c r="C3" s="3"/>
      <c r="D3" s="3"/>
      <c r="E3" s="4"/>
      <c r="F3" s="9"/>
      <c r="G3" s="10"/>
    </row>
    <row r="4" spans="1:7" s="1" customFormat="1" ht="22.5" x14ac:dyDescent="0.2">
      <c r="A4" s="6" t="s">
        <v>2</v>
      </c>
      <c r="B4" s="6" t="s">
        <v>0</v>
      </c>
      <c r="C4" s="13" t="s">
        <v>30</v>
      </c>
      <c r="D4" s="13" t="s">
        <v>1</v>
      </c>
      <c r="E4" s="61" t="s">
        <v>6</v>
      </c>
      <c r="F4" s="12" t="s">
        <v>3</v>
      </c>
      <c r="G4" s="12" t="s">
        <v>5</v>
      </c>
    </row>
    <row r="5" spans="1:7" x14ac:dyDescent="0.2">
      <c r="A5" s="16" t="s">
        <v>23</v>
      </c>
      <c r="B5" s="17"/>
      <c r="C5" s="17"/>
      <c r="D5" s="17"/>
      <c r="E5" s="18"/>
      <c r="F5" s="19"/>
      <c r="G5" s="18"/>
    </row>
    <row r="6" spans="1:7" x14ac:dyDescent="0.2">
      <c r="A6" s="20" t="s">
        <v>862</v>
      </c>
      <c r="B6" s="21"/>
      <c r="C6" s="21"/>
      <c r="D6" s="21"/>
      <c r="E6" s="22"/>
      <c r="F6" s="23"/>
      <c r="G6" s="22"/>
    </row>
    <row r="7" spans="1:7" x14ac:dyDescent="0.2">
      <c r="A7" s="21" t="s">
        <v>955</v>
      </c>
      <c r="B7" s="21" t="s">
        <v>956</v>
      </c>
      <c r="C7" s="21" t="s">
        <v>875</v>
      </c>
      <c r="D7" s="24">
        <v>2000</v>
      </c>
      <c r="E7" s="22">
        <v>9720.5300000000007</v>
      </c>
      <c r="F7" s="23">
        <v>5.9664739610222597</v>
      </c>
      <c r="G7" s="22">
        <v>7.3901000000000003</v>
      </c>
    </row>
    <row r="8" spans="1:7" x14ac:dyDescent="0.2">
      <c r="A8" s="21" t="s">
        <v>957</v>
      </c>
      <c r="B8" s="21" t="s">
        <v>958</v>
      </c>
      <c r="C8" s="21" t="s">
        <v>868</v>
      </c>
      <c r="D8" s="24">
        <v>2000</v>
      </c>
      <c r="E8" s="22">
        <v>9605.01</v>
      </c>
      <c r="F8" s="23">
        <v>5.8955676347234602</v>
      </c>
      <c r="G8" s="22">
        <v>7.5049999999999999</v>
      </c>
    </row>
    <row r="9" spans="1:7" x14ac:dyDescent="0.2">
      <c r="A9" s="21" t="s">
        <v>959</v>
      </c>
      <c r="B9" s="21" t="s">
        <v>960</v>
      </c>
      <c r="C9" s="21" t="s">
        <v>865</v>
      </c>
      <c r="D9" s="24">
        <v>2000</v>
      </c>
      <c r="E9" s="22">
        <v>9446.7800000000007</v>
      </c>
      <c r="F9" s="23">
        <v>5.7984458548562596</v>
      </c>
      <c r="G9" s="22">
        <v>7.5</v>
      </c>
    </row>
    <row r="10" spans="1:7" x14ac:dyDescent="0.2">
      <c r="A10" s="21" t="s">
        <v>961</v>
      </c>
      <c r="B10" s="21" t="s">
        <v>962</v>
      </c>
      <c r="C10" s="21" t="s">
        <v>865</v>
      </c>
      <c r="D10" s="24">
        <v>1500</v>
      </c>
      <c r="E10" s="22">
        <v>7328.01</v>
      </c>
      <c r="F10" s="23">
        <v>4.49794207220293</v>
      </c>
      <c r="G10" s="22">
        <v>7.26</v>
      </c>
    </row>
    <row r="11" spans="1:7" x14ac:dyDescent="0.2">
      <c r="A11" s="21" t="s">
        <v>963</v>
      </c>
      <c r="B11" s="21" t="s">
        <v>964</v>
      </c>
      <c r="C11" s="21" t="s">
        <v>875</v>
      </c>
      <c r="D11" s="24">
        <v>1500</v>
      </c>
      <c r="E11" s="22">
        <v>7161.1125000000002</v>
      </c>
      <c r="F11" s="23">
        <v>4.3955001695587601</v>
      </c>
      <c r="G11" s="22">
        <v>7.51</v>
      </c>
    </row>
    <row r="12" spans="1:7" x14ac:dyDescent="0.2">
      <c r="A12" s="21" t="s">
        <v>965</v>
      </c>
      <c r="B12" s="21" t="s">
        <v>966</v>
      </c>
      <c r="C12" s="21" t="s">
        <v>875</v>
      </c>
      <c r="D12" s="24">
        <v>1500</v>
      </c>
      <c r="E12" s="22">
        <v>7102.8975</v>
      </c>
      <c r="F12" s="23">
        <v>4.3597677268173802</v>
      </c>
      <c r="G12" s="22">
        <v>7.5298999999999996</v>
      </c>
    </row>
    <row r="13" spans="1:7" x14ac:dyDescent="0.2">
      <c r="A13" s="21" t="s">
        <v>967</v>
      </c>
      <c r="B13" s="21" t="s">
        <v>968</v>
      </c>
      <c r="C13" s="21" t="s">
        <v>868</v>
      </c>
      <c r="D13" s="24">
        <v>1000</v>
      </c>
      <c r="E13" s="22">
        <v>4756.6499999999996</v>
      </c>
      <c r="F13" s="23">
        <v>2.91963795870149</v>
      </c>
      <c r="G13" s="22">
        <v>7.5601000000000003</v>
      </c>
    </row>
    <row r="14" spans="1:7" x14ac:dyDescent="0.2">
      <c r="A14" s="21" t="s">
        <v>969</v>
      </c>
      <c r="B14" s="21" t="s">
        <v>970</v>
      </c>
      <c r="C14" s="21" t="s">
        <v>875</v>
      </c>
      <c r="D14" s="24">
        <v>1000</v>
      </c>
      <c r="E14" s="22">
        <v>4754.46</v>
      </c>
      <c r="F14" s="23">
        <v>2.9182937338521602</v>
      </c>
      <c r="G14" s="22">
        <v>7.51</v>
      </c>
    </row>
    <row r="15" spans="1:7" x14ac:dyDescent="0.2">
      <c r="A15" s="21" t="s">
        <v>971</v>
      </c>
      <c r="B15" s="21" t="s">
        <v>972</v>
      </c>
      <c r="C15" s="21" t="s">
        <v>868</v>
      </c>
      <c r="D15" s="24">
        <v>1000</v>
      </c>
      <c r="E15" s="22">
        <v>4740.7700000000004</v>
      </c>
      <c r="F15" s="23">
        <v>2.9098907940405998</v>
      </c>
      <c r="G15" s="22">
        <v>7.5601000000000003</v>
      </c>
    </row>
    <row r="16" spans="1:7" x14ac:dyDescent="0.2">
      <c r="A16" s="21" t="s">
        <v>973</v>
      </c>
      <c r="B16" s="21" t="s">
        <v>974</v>
      </c>
      <c r="C16" s="21" t="s">
        <v>875</v>
      </c>
      <c r="D16" s="24">
        <v>1000</v>
      </c>
      <c r="E16" s="22">
        <v>4737.4449999999997</v>
      </c>
      <c r="F16" s="23">
        <v>2.9078499047145701</v>
      </c>
      <c r="G16" s="22">
        <v>7.52</v>
      </c>
    </row>
    <row r="17" spans="1:9" x14ac:dyDescent="0.2">
      <c r="A17" s="21" t="s">
        <v>975</v>
      </c>
      <c r="B17" s="21" t="s">
        <v>976</v>
      </c>
      <c r="C17" s="21" t="s">
        <v>865</v>
      </c>
      <c r="D17" s="24">
        <v>1000</v>
      </c>
      <c r="E17" s="22">
        <v>4737.3999999999996</v>
      </c>
      <c r="F17" s="23">
        <v>2.9078222836560199</v>
      </c>
      <c r="G17" s="22">
        <v>7.6349</v>
      </c>
    </row>
    <row r="18" spans="1:9" x14ac:dyDescent="0.2">
      <c r="A18" s="21" t="s">
        <v>977</v>
      </c>
      <c r="B18" s="21" t="s">
        <v>978</v>
      </c>
      <c r="C18" s="21" t="s">
        <v>868</v>
      </c>
      <c r="D18" s="24">
        <v>1000</v>
      </c>
      <c r="E18" s="22">
        <v>4734.2650000000003</v>
      </c>
      <c r="F18" s="23">
        <v>2.9058980165771899</v>
      </c>
      <c r="G18" s="22">
        <v>7.56</v>
      </c>
    </row>
    <row r="19" spans="1:9" x14ac:dyDescent="0.2">
      <c r="A19" s="21" t="s">
        <v>979</v>
      </c>
      <c r="B19" s="21" t="s">
        <v>980</v>
      </c>
      <c r="C19" s="21" t="s">
        <v>865</v>
      </c>
      <c r="D19" s="24">
        <v>1000</v>
      </c>
      <c r="E19" s="22">
        <v>4725.57</v>
      </c>
      <c r="F19" s="23">
        <v>2.9005610142644498</v>
      </c>
      <c r="G19" s="22">
        <v>7.49</v>
      </c>
    </row>
    <row r="20" spans="1:9" x14ac:dyDescent="0.2">
      <c r="A20" s="21" t="s">
        <v>981</v>
      </c>
      <c r="B20" s="21" t="s">
        <v>982</v>
      </c>
      <c r="C20" s="21" t="s">
        <v>875</v>
      </c>
      <c r="D20" s="24">
        <v>1000</v>
      </c>
      <c r="E20" s="22">
        <v>4725.4849999999997</v>
      </c>
      <c r="F20" s="23">
        <v>2.9005088411538602</v>
      </c>
      <c r="G20" s="22">
        <v>7.6</v>
      </c>
    </row>
    <row r="21" spans="1:9" x14ac:dyDescent="0.2">
      <c r="A21" s="21" t="s">
        <v>983</v>
      </c>
      <c r="B21" s="21" t="s">
        <v>984</v>
      </c>
      <c r="C21" s="21" t="s">
        <v>868</v>
      </c>
      <c r="D21" s="24">
        <v>500</v>
      </c>
      <c r="E21" s="22">
        <v>2407.1950000000002</v>
      </c>
      <c r="F21" s="23">
        <v>1.4775394229124299</v>
      </c>
      <c r="G21" s="22">
        <v>7.4851000000000001</v>
      </c>
    </row>
    <row r="22" spans="1:9" x14ac:dyDescent="0.2">
      <c r="A22" s="21" t="s">
        <v>985</v>
      </c>
      <c r="B22" s="21" t="s">
        <v>986</v>
      </c>
      <c r="C22" s="21" t="s">
        <v>865</v>
      </c>
      <c r="D22" s="24">
        <v>500</v>
      </c>
      <c r="E22" s="22">
        <v>2364.2775000000001</v>
      </c>
      <c r="F22" s="23">
        <v>1.4511966055740599</v>
      </c>
      <c r="G22" s="22">
        <v>7.51</v>
      </c>
    </row>
    <row r="23" spans="1:9" x14ac:dyDescent="0.2">
      <c r="A23" s="20" t="s">
        <v>24</v>
      </c>
      <c r="B23" s="20"/>
      <c r="C23" s="20"/>
      <c r="D23" s="20"/>
      <c r="E23" s="25">
        <f>SUM(E6:E22)</f>
        <v>93047.857499999998</v>
      </c>
      <c r="F23" s="26">
        <f>SUM(F6:F22)</f>
        <v>57.11289599462787</v>
      </c>
      <c r="G23" s="25"/>
      <c r="H23" s="14"/>
      <c r="I23" s="14"/>
    </row>
    <row r="24" spans="1:9" x14ac:dyDescent="0.2">
      <c r="A24" s="21"/>
      <c r="B24" s="21"/>
      <c r="C24" s="21"/>
      <c r="D24" s="21"/>
      <c r="E24" s="22"/>
      <c r="F24" s="23"/>
      <c r="G24" s="22"/>
    </row>
    <row r="25" spans="1:9" x14ac:dyDescent="0.2">
      <c r="A25" s="20" t="s">
        <v>879</v>
      </c>
      <c r="B25" s="21"/>
      <c r="C25" s="21"/>
      <c r="D25" s="21"/>
      <c r="E25" s="22"/>
      <c r="F25" s="23"/>
      <c r="G25" s="22"/>
    </row>
    <row r="26" spans="1:9" x14ac:dyDescent="0.2">
      <c r="A26" s="21" t="s">
        <v>987</v>
      </c>
      <c r="B26" s="21" t="s">
        <v>988</v>
      </c>
      <c r="C26" s="21" t="s">
        <v>878</v>
      </c>
      <c r="D26" s="24">
        <v>1500</v>
      </c>
      <c r="E26" s="22">
        <v>7062.8024999999998</v>
      </c>
      <c r="F26" s="23">
        <v>4.3351573636512599</v>
      </c>
      <c r="G26" s="22">
        <v>7.9</v>
      </c>
    </row>
    <row r="27" spans="1:9" x14ac:dyDescent="0.2">
      <c r="A27" s="21" t="s">
        <v>989</v>
      </c>
      <c r="B27" s="21" t="s">
        <v>990</v>
      </c>
      <c r="C27" s="21" t="s">
        <v>878</v>
      </c>
      <c r="D27" s="24">
        <v>1000</v>
      </c>
      <c r="E27" s="22">
        <v>4930.16</v>
      </c>
      <c r="F27" s="23">
        <v>3.0261386224489302</v>
      </c>
      <c r="G27" s="22">
        <v>8.3399000000000001</v>
      </c>
    </row>
    <row r="28" spans="1:9" x14ac:dyDescent="0.2">
      <c r="A28" s="21" t="s">
        <v>991</v>
      </c>
      <c r="B28" s="21" t="s">
        <v>992</v>
      </c>
      <c r="C28" s="21" t="s">
        <v>865</v>
      </c>
      <c r="D28" s="24">
        <v>1000</v>
      </c>
      <c r="E28" s="22">
        <v>4846.0950000000003</v>
      </c>
      <c r="F28" s="23">
        <v>2.97453941607507</v>
      </c>
      <c r="G28" s="22">
        <v>8.0500000000000007</v>
      </c>
    </row>
    <row r="29" spans="1:9" x14ac:dyDescent="0.2">
      <c r="A29" s="21" t="s">
        <v>993</v>
      </c>
      <c r="B29" s="21" t="s">
        <v>994</v>
      </c>
      <c r="C29" s="21" t="s">
        <v>865</v>
      </c>
      <c r="D29" s="24">
        <v>1000</v>
      </c>
      <c r="E29" s="22">
        <v>4801.82</v>
      </c>
      <c r="F29" s="23">
        <v>2.9473633634705001</v>
      </c>
      <c r="G29" s="22">
        <v>7.5701000000000001</v>
      </c>
    </row>
    <row r="30" spans="1:9" x14ac:dyDescent="0.2">
      <c r="A30" s="21" t="s">
        <v>995</v>
      </c>
      <c r="B30" s="21" t="s">
        <v>996</v>
      </c>
      <c r="C30" s="21" t="s">
        <v>865</v>
      </c>
      <c r="D30" s="24">
        <v>1000</v>
      </c>
      <c r="E30" s="22">
        <v>4710.72</v>
      </c>
      <c r="F30" s="23">
        <v>2.89144606494366</v>
      </c>
      <c r="G30" s="22">
        <v>7.65</v>
      </c>
    </row>
    <row r="31" spans="1:9" x14ac:dyDescent="0.2">
      <c r="A31" s="21" t="s">
        <v>997</v>
      </c>
      <c r="B31" s="21" t="s">
        <v>998</v>
      </c>
      <c r="C31" s="21" t="s">
        <v>865</v>
      </c>
      <c r="D31" s="24">
        <v>1000</v>
      </c>
      <c r="E31" s="22">
        <v>4710.46</v>
      </c>
      <c r="F31" s="23">
        <v>2.8912864766053801</v>
      </c>
      <c r="G31" s="22">
        <v>7.8998999999999997</v>
      </c>
    </row>
    <row r="32" spans="1:9" x14ac:dyDescent="0.2">
      <c r="A32" s="21" t="s">
        <v>999</v>
      </c>
      <c r="B32" s="21" t="s">
        <v>1000</v>
      </c>
      <c r="C32" s="21" t="s">
        <v>865</v>
      </c>
      <c r="D32" s="24">
        <v>1000</v>
      </c>
      <c r="E32" s="22">
        <v>4683.7950000000001</v>
      </c>
      <c r="F32" s="23">
        <v>2.8749194649125398</v>
      </c>
      <c r="G32" s="22">
        <v>8.41</v>
      </c>
    </row>
    <row r="33" spans="1:9" x14ac:dyDescent="0.2">
      <c r="A33" s="21" t="s">
        <v>1001</v>
      </c>
      <c r="B33" s="21" t="s">
        <v>1002</v>
      </c>
      <c r="C33" s="21" t="s">
        <v>865</v>
      </c>
      <c r="D33" s="24">
        <v>900</v>
      </c>
      <c r="E33" s="22">
        <v>4253.4269999999997</v>
      </c>
      <c r="F33" s="23">
        <v>2.6107590265766398</v>
      </c>
      <c r="G33" s="22">
        <v>8.43</v>
      </c>
    </row>
    <row r="34" spans="1:9" x14ac:dyDescent="0.2">
      <c r="A34" s="21" t="s">
        <v>1003</v>
      </c>
      <c r="B34" s="21" t="s">
        <v>1004</v>
      </c>
      <c r="C34" s="21" t="s">
        <v>878</v>
      </c>
      <c r="D34" s="24">
        <v>500</v>
      </c>
      <c r="E34" s="22">
        <v>2446.1799999999998</v>
      </c>
      <c r="F34" s="23">
        <v>1.5014684666343801</v>
      </c>
      <c r="G34" s="22">
        <v>7.2348999999999997</v>
      </c>
    </row>
    <row r="35" spans="1:9" x14ac:dyDescent="0.2">
      <c r="A35" s="20" t="s">
        <v>24</v>
      </c>
      <c r="B35" s="20"/>
      <c r="C35" s="20"/>
      <c r="D35" s="20"/>
      <c r="E35" s="25">
        <f>SUM(E25:E34)</f>
        <v>42445.459500000004</v>
      </c>
      <c r="F35" s="26">
        <f>SUM(F25:F34)</f>
        <v>26.053078265318362</v>
      </c>
      <c r="G35" s="25"/>
      <c r="H35" s="14"/>
      <c r="I35" s="14"/>
    </row>
    <row r="36" spans="1:9" x14ac:dyDescent="0.2">
      <c r="A36" s="21"/>
      <c r="B36" s="21"/>
      <c r="C36" s="21"/>
      <c r="D36" s="21"/>
      <c r="E36" s="22"/>
      <c r="F36" s="23"/>
      <c r="G36" s="22"/>
    </row>
    <row r="37" spans="1:9" x14ac:dyDescent="0.2">
      <c r="A37" s="20" t="s">
        <v>25</v>
      </c>
      <c r="B37" s="21"/>
      <c r="C37" s="21"/>
      <c r="D37" s="21"/>
      <c r="E37" s="22"/>
      <c r="F37" s="23"/>
      <c r="G37" s="22"/>
    </row>
    <row r="38" spans="1:9" x14ac:dyDescent="0.2">
      <c r="A38" s="21" t="s">
        <v>1005</v>
      </c>
      <c r="B38" s="21" t="s">
        <v>1006</v>
      </c>
      <c r="C38" s="21" t="s">
        <v>47</v>
      </c>
      <c r="D38" s="24">
        <v>12500000</v>
      </c>
      <c r="E38" s="22">
        <v>12067.625</v>
      </c>
      <c r="F38" s="23">
        <v>7.4071239257408097</v>
      </c>
      <c r="G38" s="22">
        <v>6.9934000000000003</v>
      </c>
    </row>
    <row r="39" spans="1:9" x14ac:dyDescent="0.2">
      <c r="A39" s="21" t="s">
        <v>1007</v>
      </c>
      <c r="B39" s="21" t="s">
        <v>1008</v>
      </c>
      <c r="C39" s="21" t="s">
        <v>47</v>
      </c>
      <c r="D39" s="24">
        <v>10000000</v>
      </c>
      <c r="E39" s="22">
        <v>9516.67</v>
      </c>
      <c r="F39" s="23">
        <v>5.8413444277875497</v>
      </c>
      <c r="G39" s="22">
        <v>7.0217999999999998</v>
      </c>
    </row>
    <row r="40" spans="1:9" x14ac:dyDescent="0.2">
      <c r="A40" s="21" t="s">
        <v>1009</v>
      </c>
      <c r="B40" s="21" t="s">
        <v>1010</v>
      </c>
      <c r="C40" s="21" t="s">
        <v>47</v>
      </c>
      <c r="D40" s="24">
        <v>2500000</v>
      </c>
      <c r="E40" s="22">
        <v>2394.8425000000002</v>
      </c>
      <c r="F40" s="23">
        <v>1.46995744234105</v>
      </c>
      <c r="G40" s="22">
        <v>6.9988000000000001</v>
      </c>
    </row>
    <row r="41" spans="1:9" x14ac:dyDescent="0.2">
      <c r="A41" s="20" t="s">
        <v>24</v>
      </c>
      <c r="B41" s="20"/>
      <c r="C41" s="20"/>
      <c r="D41" s="20"/>
      <c r="E41" s="25">
        <f>SUM(E37:E40)</f>
        <v>23979.137499999997</v>
      </c>
      <c r="F41" s="26">
        <f>SUM(F37:F40)</f>
        <v>14.718425795869409</v>
      </c>
      <c r="G41" s="25"/>
      <c r="H41" s="14"/>
      <c r="I41" s="14"/>
    </row>
    <row r="42" spans="1:9" x14ac:dyDescent="0.2">
      <c r="A42" s="21"/>
      <c r="B42" s="21"/>
      <c r="C42" s="21"/>
      <c r="D42" s="21"/>
      <c r="E42" s="22"/>
      <c r="F42" s="23"/>
      <c r="G42" s="22"/>
    </row>
    <row r="43" spans="1:9" x14ac:dyDescent="0.2">
      <c r="A43" s="20" t="s">
        <v>918</v>
      </c>
      <c r="B43" s="21"/>
      <c r="C43" s="21"/>
      <c r="D43" s="21"/>
      <c r="E43" s="22"/>
      <c r="F43" s="23"/>
      <c r="G43" s="22"/>
    </row>
    <row r="44" spans="1:9" x14ac:dyDescent="0.2">
      <c r="A44" s="21" t="s">
        <v>919</v>
      </c>
      <c r="B44" s="21" t="s">
        <v>920</v>
      </c>
      <c r="C44" s="21" t="s">
        <v>921</v>
      </c>
      <c r="D44" s="24">
        <v>3467.9720000000002</v>
      </c>
      <c r="E44" s="22">
        <v>355.49219649999998</v>
      </c>
      <c r="F44" s="23">
        <v>0.21820157272945601</v>
      </c>
      <c r="G44" s="22">
        <v>7.03</v>
      </c>
    </row>
    <row r="45" spans="1:9" x14ac:dyDescent="0.2">
      <c r="A45" s="20" t="s">
        <v>24</v>
      </c>
      <c r="B45" s="20"/>
      <c r="C45" s="20"/>
      <c r="D45" s="20"/>
      <c r="E45" s="25">
        <f>SUM(E44:E44)</f>
        <v>355.49219649999998</v>
      </c>
      <c r="F45" s="26">
        <f>SUM(F44:F44)</f>
        <v>0.21820157272945601</v>
      </c>
      <c r="G45" s="25"/>
      <c r="H45" s="14"/>
      <c r="I45" s="14"/>
    </row>
    <row r="46" spans="1:9" x14ac:dyDescent="0.2">
      <c r="A46" s="21"/>
      <c r="B46" s="21"/>
      <c r="C46" s="21"/>
      <c r="D46" s="21"/>
      <c r="E46" s="22"/>
      <c r="F46" s="23"/>
      <c r="G46" s="22"/>
    </row>
    <row r="47" spans="1:9" x14ac:dyDescent="0.2">
      <c r="A47" s="20" t="s">
        <v>27</v>
      </c>
      <c r="B47" s="20"/>
      <c r="C47" s="20"/>
      <c r="D47" s="20"/>
      <c r="E47" s="25">
        <f>E23+E35+E41+E45</f>
        <v>159827.9466965</v>
      </c>
      <c r="F47" s="26">
        <f>F23+F35+F41+F45</f>
        <v>98.102601628545102</v>
      </c>
      <c r="G47" s="25"/>
      <c r="H47" s="14"/>
      <c r="I47" s="14"/>
    </row>
    <row r="48" spans="1:9" x14ac:dyDescent="0.2">
      <c r="A48" s="20"/>
      <c r="B48" s="20"/>
      <c r="C48" s="20"/>
      <c r="D48" s="20"/>
      <c r="E48" s="25"/>
      <c r="F48" s="26"/>
      <c r="G48" s="25"/>
      <c r="H48" s="14"/>
      <c r="I48" s="14"/>
    </row>
    <row r="49" spans="1:9" x14ac:dyDescent="0.2">
      <c r="A49" s="20" t="s">
        <v>29</v>
      </c>
      <c r="B49" s="20"/>
      <c r="C49" s="20"/>
      <c r="D49" s="20"/>
      <c r="E49" s="25">
        <f>E51-(E23+E35+E41+E45)</f>
        <v>3091.2257242999913</v>
      </c>
      <c r="F49" s="26">
        <f>F51-(F23+F35+F41+F45)</f>
        <v>1.8973983714548979</v>
      </c>
      <c r="G49" s="25"/>
      <c r="H49" s="14"/>
      <c r="I49" s="14"/>
    </row>
    <row r="50" spans="1:9" x14ac:dyDescent="0.2">
      <c r="A50" s="20"/>
      <c r="B50" s="20"/>
      <c r="C50" s="20"/>
      <c r="D50" s="20"/>
      <c r="E50" s="25"/>
      <c r="F50" s="26"/>
      <c r="G50" s="25"/>
      <c r="H50" s="14"/>
      <c r="I50" s="14"/>
    </row>
    <row r="51" spans="1:9" x14ac:dyDescent="0.2">
      <c r="A51" s="27" t="s">
        <v>28</v>
      </c>
      <c r="B51" s="27"/>
      <c r="C51" s="27"/>
      <c r="D51" s="27"/>
      <c r="E51" s="28">
        <v>162919.17242079999</v>
      </c>
      <c r="F51" s="29">
        <v>100</v>
      </c>
      <c r="G51" s="28"/>
      <c r="H51" s="14"/>
      <c r="I51" s="14"/>
    </row>
    <row r="53" spans="1:9" x14ac:dyDescent="0.2">
      <c r="A53" s="14" t="s">
        <v>922</v>
      </c>
    </row>
    <row r="54" spans="1:9" x14ac:dyDescent="0.2">
      <c r="A54" s="14" t="s">
        <v>31</v>
      </c>
    </row>
    <row r="55" spans="1:9" x14ac:dyDescent="0.2">
      <c r="A55" s="14" t="s">
        <v>923</v>
      </c>
    </row>
    <row r="57" spans="1:9" x14ac:dyDescent="0.2">
      <c r="A57" s="14" t="s">
        <v>32</v>
      </c>
    </row>
    <row r="58" spans="1:9" x14ac:dyDescent="0.2">
      <c r="A58" s="14" t="s">
        <v>33</v>
      </c>
    </row>
    <row r="59" spans="1:9" x14ac:dyDescent="0.2">
      <c r="A59" s="14" t="s">
        <v>34</v>
      </c>
      <c r="B59" s="14"/>
      <c r="C59" s="30" t="s">
        <v>36</v>
      </c>
      <c r="D59" s="14" t="s">
        <v>35</v>
      </c>
    </row>
    <row r="60" spans="1:9" x14ac:dyDescent="0.2">
      <c r="A60" s="7" t="s">
        <v>1011</v>
      </c>
      <c r="C60" s="31">
        <v>44.536499999999997</v>
      </c>
      <c r="D60" s="31">
        <v>46.227899999999998</v>
      </c>
    </row>
    <row r="61" spans="1:9" x14ac:dyDescent="0.2">
      <c r="A61" s="7" t="s">
        <v>1012</v>
      </c>
      <c r="C61" s="31">
        <v>10.045500000000001</v>
      </c>
      <c r="D61" s="31">
        <v>10.045500000000001</v>
      </c>
    </row>
    <row r="62" spans="1:9" x14ac:dyDescent="0.2">
      <c r="A62" s="7" t="s">
        <v>1013</v>
      </c>
      <c r="C62" s="31">
        <v>10.0037</v>
      </c>
      <c r="D62" s="31">
        <v>10.027699999999999</v>
      </c>
    </row>
    <row r="63" spans="1:9" x14ac:dyDescent="0.2">
      <c r="A63" s="7" t="s">
        <v>1014</v>
      </c>
      <c r="C63" s="31">
        <v>10.328099999999999</v>
      </c>
      <c r="D63" s="31">
        <v>10.3847</v>
      </c>
    </row>
    <row r="64" spans="1:9" x14ac:dyDescent="0.2">
      <c r="A64" s="7" t="s">
        <v>1015</v>
      </c>
      <c r="C64" s="31">
        <v>10.7317</v>
      </c>
      <c r="D64" s="31">
        <v>10.8734</v>
      </c>
    </row>
    <row r="65" spans="1:4" x14ac:dyDescent="0.2">
      <c r="A65" s="7" t="s">
        <v>1016</v>
      </c>
      <c r="C65" s="31">
        <v>45.906799999999997</v>
      </c>
      <c r="D65" s="31">
        <v>47.688699999999997</v>
      </c>
    </row>
    <row r="66" spans="1:4" x14ac:dyDescent="0.2">
      <c r="A66" s="7" t="s">
        <v>1017</v>
      </c>
      <c r="C66" s="31">
        <v>10.056900000000001</v>
      </c>
      <c r="D66" s="31">
        <v>10.056900000000001</v>
      </c>
    </row>
    <row r="67" spans="1:4" x14ac:dyDescent="0.2">
      <c r="A67" s="7" t="s">
        <v>1018</v>
      </c>
      <c r="C67" s="31">
        <v>10.0036</v>
      </c>
      <c r="D67" s="31">
        <v>10.0327</v>
      </c>
    </row>
    <row r="68" spans="1:4" x14ac:dyDescent="0.2">
      <c r="A68" s="7" t="s">
        <v>1019</v>
      </c>
      <c r="C68" s="31">
        <v>10.760999999999999</v>
      </c>
      <c r="D68" s="31">
        <v>10.811500000000001</v>
      </c>
    </row>
    <row r="69" spans="1:4" x14ac:dyDescent="0.2">
      <c r="A69" s="7" t="s">
        <v>1020</v>
      </c>
      <c r="C69" s="31">
        <v>11.233499999999999</v>
      </c>
      <c r="D69" s="31">
        <v>11.3925</v>
      </c>
    </row>
    <row r="71" spans="1:4" x14ac:dyDescent="0.2">
      <c r="A71" s="14" t="s">
        <v>37</v>
      </c>
    </row>
    <row r="72" spans="1:4" x14ac:dyDescent="0.2">
      <c r="A72" s="94" t="s">
        <v>38</v>
      </c>
      <c r="B72" s="95"/>
      <c r="C72" s="32" t="s">
        <v>39</v>
      </c>
    </row>
    <row r="73" spans="1:4" x14ac:dyDescent="0.2">
      <c r="A73" s="90" t="s">
        <v>1012</v>
      </c>
      <c r="B73" s="91"/>
      <c r="C73" s="33">
        <v>0.37443997000000001</v>
      </c>
    </row>
    <row r="74" spans="1:4" x14ac:dyDescent="0.2">
      <c r="A74" s="90" t="s">
        <v>1013</v>
      </c>
      <c r="B74" s="91"/>
      <c r="C74" s="33">
        <v>0.34936603999999999</v>
      </c>
    </row>
    <row r="75" spans="1:4" x14ac:dyDescent="0.2">
      <c r="A75" s="90" t="s">
        <v>1014</v>
      </c>
      <c r="B75" s="91"/>
      <c r="C75" s="33">
        <v>0.33</v>
      </c>
    </row>
    <row r="76" spans="1:4" x14ac:dyDescent="0.2">
      <c r="A76" s="90" t="s">
        <v>1015</v>
      </c>
      <c r="B76" s="91"/>
      <c r="C76" s="33">
        <v>0.26</v>
      </c>
    </row>
    <row r="77" spans="1:4" x14ac:dyDescent="0.2">
      <c r="A77" s="90" t="s">
        <v>1017</v>
      </c>
      <c r="B77" s="91"/>
      <c r="C77" s="33">
        <v>0.38272274000000001</v>
      </c>
    </row>
    <row r="78" spans="1:4" x14ac:dyDescent="0.2">
      <c r="A78" s="90" t="s">
        <v>1018</v>
      </c>
      <c r="B78" s="91"/>
      <c r="C78" s="33">
        <v>0.35604298000000001</v>
      </c>
    </row>
    <row r="79" spans="1:4" x14ac:dyDescent="0.2">
      <c r="A79" s="90" t="s">
        <v>1019</v>
      </c>
      <c r="B79" s="91"/>
      <c r="C79" s="33">
        <v>0.36</v>
      </c>
    </row>
    <row r="80" spans="1:4" x14ac:dyDescent="0.2">
      <c r="A80" s="90" t="s">
        <v>1020</v>
      </c>
      <c r="B80" s="91"/>
      <c r="C80" s="33">
        <v>0.27</v>
      </c>
    </row>
    <row r="81" spans="1:5" x14ac:dyDescent="0.2">
      <c r="A81" s="7" t="s">
        <v>40</v>
      </c>
    </row>
    <row r="82" spans="1:5" x14ac:dyDescent="0.2">
      <c r="A82" s="7" t="s">
        <v>41</v>
      </c>
    </row>
    <row r="84" spans="1:5" x14ac:dyDescent="0.2">
      <c r="A84" s="14" t="s">
        <v>939</v>
      </c>
      <c r="D84" s="34">
        <v>0.61541813524661504</v>
      </c>
      <c r="E84" s="10" t="s">
        <v>42</v>
      </c>
    </row>
    <row r="86" spans="1:5" x14ac:dyDescent="0.2">
      <c r="A86" s="96" t="s">
        <v>817</v>
      </c>
      <c r="B86" s="96"/>
      <c r="C86" s="96"/>
      <c r="D86" s="30" t="s">
        <v>43</v>
      </c>
    </row>
    <row r="88" spans="1:5" x14ac:dyDescent="0.2">
      <c r="A88" s="14" t="s">
        <v>940</v>
      </c>
    </row>
    <row r="90" spans="1:5" x14ac:dyDescent="0.2">
      <c r="A90" s="69" t="s">
        <v>822</v>
      </c>
    </row>
    <row r="91" spans="1:5" x14ac:dyDescent="0.2">
      <c r="A91" s="71"/>
    </row>
    <row r="92" spans="1:5" x14ac:dyDescent="0.2">
      <c r="A92" s="71"/>
    </row>
    <row r="93" spans="1:5" x14ac:dyDescent="0.2">
      <c r="A93" s="71"/>
    </row>
    <row r="94" spans="1:5" x14ac:dyDescent="0.2">
      <c r="A94" s="71"/>
    </row>
    <row r="95" spans="1:5" x14ac:dyDescent="0.2">
      <c r="A95" s="71"/>
    </row>
    <row r="96" spans="1:5" x14ac:dyDescent="0.2">
      <c r="A96" s="71"/>
    </row>
    <row r="97" spans="1:1" x14ac:dyDescent="0.2">
      <c r="A97" s="71"/>
    </row>
    <row r="98" spans="1:1" x14ac:dyDescent="0.2">
      <c r="A98" s="71"/>
    </row>
    <row r="99" spans="1:1" x14ac:dyDescent="0.2">
      <c r="A99" s="71"/>
    </row>
    <row r="100" spans="1:1" x14ac:dyDescent="0.2">
      <c r="A100" s="71"/>
    </row>
    <row r="101" spans="1:1" x14ac:dyDescent="0.2">
      <c r="A101" s="71"/>
    </row>
    <row r="102" spans="1:1" x14ac:dyDescent="0.2">
      <c r="A102" s="71"/>
    </row>
    <row r="103" spans="1:1" x14ac:dyDescent="0.2">
      <c r="A103" s="71"/>
    </row>
    <row r="104" spans="1:1" x14ac:dyDescent="0.2">
      <c r="A104" s="69"/>
    </row>
    <row r="105" spans="1:1" x14ac:dyDescent="0.2">
      <c r="A105" s="71"/>
    </row>
    <row r="106" spans="1:1" x14ac:dyDescent="0.2">
      <c r="A106" s="69" t="s">
        <v>1021</v>
      </c>
    </row>
    <row r="107" spans="1:1" x14ac:dyDescent="0.2">
      <c r="A107" s="71"/>
    </row>
    <row r="108" spans="1:1" x14ac:dyDescent="0.2">
      <c r="A108" s="69" t="s">
        <v>1210</v>
      </c>
    </row>
    <row r="109" spans="1:1" x14ac:dyDescent="0.2">
      <c r="A109" s="71"/>
    </row>
    <row r="110" spans="1:1" x14ac:dyDescent="0.2">
      <c r="A110" s="71"/>
    </row>
    <row r="111" spans="1:1" x14ac:dyDescent="0.2">
      <c r="A111" s="71"/>
    </row>
    <row r="112" spans="1:1" x14ac:dyDescent="0.2">
      <c r="A112" s="71"/>
    </row>
    <row r="113" spans="1:1" x14ac:dyDescent="0.2">
      <c r="A113" s="71"/>
    </row>
    <row r="114" spans="1:1" x14ac:dyDescent="0.2">
      <c r="A114" s="71"/>
    </row>
    <row r="115" spans="1:1" x14ac:dyDescent="0.2">
      <c r="A115" s="71"/>
    </row>
    <row r="116" spans="1:1" x14ac:dyDescent="0.2">
      <c r="A116" s="71"/>
    </row>
    <row r="117" spans="1:1" x14ac:dyDescent="0.2">
      <c r="A117" s="71"/>
    </row>
    <row r="118" spans="1:1" x14ac:dyDescent="0.2">
      <c r="A118" s="71"/>
    </row>
    <row r="119" spans="1:1" x14ac:dyDescent="0.2">
      <c r="A119" s="71"/>
    </row>
    <row r="120" spans="1:1" x14ac:dyDescent="0.2">
      <c r="A120" s="71"/>
    </row>
    <row r="121" spans="1:1" x14ac:dyDescent="0.2">
      <c r="A121" s="71"/>
    </row>
    <row r="122" spans="1:1" x14ac:dyDescent="0.2">
      <c r="A122" s="71"/>
    </row>
    <row r="123" spans="1:1" x14ac:dyDescent="0.2">
      <c r="A123" s="14" t="s">
        <v>1022</v>
      </c>
    </row>
    <row r="125" spans="1:1" x14ac:dyDescent="0.2">
      <c r="A125" s="71"/>
    </row>
    <row r="126" spans="1:1" x14ac:dyDescent="0.2">
      <c r="A126" s="70"/>
    </row>
  </sheetData>
  <mergeCells count="11">
    <mergeCell ref="A86:C86"/>
    <mergeCell ref="A77:B77"/>
    <mergeCell ref="A78:B78"/>
    <mergeCell ref="A79:B79"/>
    <mergeCell ref="A80:B80"/>
    <mergeCell ref="A76:B76"/>
    <mergeCell ref="A1:G1"/>
    <mergeCell ref="A72:B72"/>
    <mergeCell ref="A73:B73"/>
    <mergeCell ref="A74:B74"/>
    <mergeCell ref="A75:B75"/>
  </mergeCells>
  <conditionalFormatting sqref="F2:F3 F5:F65519">
    <cfRule type="cellIs" dxfId="7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176"/>
  <sheetViews>
    <sheetView workbookViewId="0">
      <selection sqref="A1:F1"/>
    </sheetView>
  </sheetViews>
  <sheetFormatPr defaultColWidth="9.28515625" defaultRowHeight="11.25" x14ac:dyDescent="0.2"/>
  <cols>
    <col min="1" max="1" width="31.7109375" style="7" bestFit="1" customWidth="1"/>
    <col min="2" max="2" width="71.5703125" style="7" customWidth="1"/>
    <col min="3" max="3" width="24.7109375" style="7" bestFit="1" customWidth="1"/>
    <col min="4" max="4" width="15.5703125" style="7" bestFit="1" customWidth="1"/>
    <col min="5" max="5" width="29.28515625" style="10" customWidth="1"/>
    <col min="6" max="6" width="14.7109375" style="11" bestFit="1" customWidth="1"/>
    <col min="7" max="7" width="32.28515625" style="7" customWidth="1"/>
    <col min="8" max="8" width="25" style="7" customWidth="1"/>
    <col min="9" max="16384" width="9.28515625" style="7"/>
  </cols>
  <sheetData>
    <row r="1" spans="1:9" s="1" customFormat="1" ht="15" x14ac:dyDescent="0.2">
      <c r="A1" s="92" t="s">
        <v>814</v>
      </c>
      <c r="B1" s="93"/>
      <c r="C1" s="93"/>
      <c r="D1" s="93"/>
      <c r="E1" s="93"/>
      <c r="F1" s="93"/>
    </row>
    <row r="2" spans="1:9" s="1" customFormat="1" ht="12" x14ac:dyDescent="0.2">
      <c r="E2" s="5"/>
      <c r="F2" s="9"/>
    </row>
    <row r="3" spans="1:9" s="1" customFormat="1" ht="12" x14ac:dyDescent="0.2">
      <c r="A3" s="8" t="s">
        <v>7</v>
      </c>
      <c r="B3" s="2"/>
      <c r="C3" s="3"/>
      <c r="D3" s="3"/>
      <c r="E3" s="4"/>
      <c r="F3" s="9"/>
    </row>
    <row r="4" spans="1:9" s="1" customFormat="1" ht="22.5" x14ac:dyDescent="0.2">
      <c r="A4" s="6" t="s">
        <v>2</v>
      </c>
      <c r="B4" s="6" t="s">
        <v>0</v>
      </c>
      <c r="C4" s="13" t="s">
        <v>30</v>
      </c>
      <c r="D4" s="13" t="s">
        <v>1</v>
      </c>
      <c r="E4" s="61" t="s">
        <v>6</v>
      </c>
      <c r="F4" s="12" t="s">
        <v>3</v>
      </c>
      <c r="G4" s="62"/>
      <c r="H4" s="65"/>
    </row>
    <row r="5" spans="1:9" x14ac:dyDescent="0.2">
      <c r="A5" s="16" t="s">
        <v>26</v>
      </c>
      <c r="B5" s="17"/>
      <c r="C5" s="17"/>
      <c r="D5" s="17"/>
      <c r="E5" s="18"/>
      <c r="F5" s="19"/>
    </row>
    <row r="6" spans="1:9" x14ac:dyDescent="0.2">
      <c r="A6" s="21" t="s">
        <v>804</v>
      </c>
      <c r="B6" s="67" t="s">
        <v>803</v>
      </c>
      <c r="C6" s="21" t="s">
        <v>790</v>
      </c>
      <c r="D6" s="24">
        <v>3372014.6</v>
      </c>
      <c r="E6" s="22">
        <v>54367.20046</v>
      </c>
      <c r="F6" s="23">
        <v>41.986242665593998</v>
      </c>
    </row>
    <row r="7" spans="1:9" x14ac:dyDescent="0.2">
      <c r="A7" s="21" t="s">
        <v>794</v>
      </c>
      <c r="B7" s="67" t="s">
        <v>793</v>
      </c>
      <c r="C7" s="21" t="s">
        <v>790</v>
      </c>
      <c r="D7" s="24">
        <v>62751550.130000003</v>
      </c>
      <c r="E7" s="22">
        <v>37440.461380000001</v>
      </c>
      <c r="F7" s="23">
        <v>28.914203485041501</v>
      </c>
    </row>
    <row r="8" spans="1:9" x14ac:dyDescent="0.2">
      <c r="A8" s="21" t="s">
        <v>796</v>
      </c>
      <c r="B8" s="67" t="s">
        <v>795</v>
      </c>
      <c r="C8" s="21" t="s">
        <v>790</v>
      </c>
      <c r="D8" s="24">
        <v>120438517.535</v>
      </c>
      <c r="E8" s="22">
        <v>37394.473559999999</v>
      </c>
      <c r="F8" s="23">
        <v>28.878688399588398</v>
      </c>
    </row>
    <row r="9" spans="1:9" ht="22.5" x14ac:dyDescent="0.2">
      <c r="A9" s="21" t="s">
        <v>798</v>
      </c>
      <c r="B9" s="67" t="s">
        <v>797</v>
      </c>
      <c r="C9" s="21" t="s">
        <v>790</v>
      </c>
      <c r="D9" s="24">
        <v>1210.933</v>
      </c>
      <c r="E9" s="22">
        <v>31.294564099999999</v>
      </c>
      <c r="F9" s="23">
        <v>2.41679018102707E-2</v>
      </c>
    </row>
    <row r="10" spans="1:9" ht="22.5" x14ac:dyDescent="0.2">
      <c r="A10" s="21" t="s">
        <v>806</v>
      </c>
      <c r="B10" s="67" t="s">
        <v>805</v>
      </c>
      <c r="C10" s="21" t="s">
        <v>790</v>
      </c>
      <c r="D10" s="24">
        <v>1483902.88</v>
      </c>
      <c r="E10" s="22">
        <v>1.48390288E-3</v>
      </c>
      <c r="F10" s="23">
        <v>1.1459759907573801E-6</v>
      </c>
    </row>
    <row r="11" spans="1:9" ht="22.5" x14ac:dyDescent="0.2">
      <c r="A11" s="21" t="s">
        <v>802</v>
      </c>
      <c r="B11" s="67" t="s">
        <v>801</v>
      </c>
      <c r="C11" s="21" t="s">
        <v>790</v>
      </c>
      <c r="D11" s="24">
        <v>1370528.45</v>
      </c>
      <c r="E11" s="22">
        <v>1.3705284499999999E-3</v>
      </c>
      <c r="F11" s="23">
        <v>1.05842014293411E-6</v>
      </c>
    </row>
    <row r="12" spans="1:9" x14ac:dyDescent="0.2">
      <c r="A12" s="20" t="s">
        <v>24</v>
      </c>
      <c r="B12" s="20"/>
      <c r="C12" s="20"/>
      <c r="D12" s="20"/>
      <c r="E12" s="25">
        <f>SUM(E6:E11)</f>
        <v>129233.43281853132</v>
      </c>
      <c r="F12" s="26">
        <f>SUM(F6:F11)</f>
        <v>99.803304656430299</v>
      </c>
      <c r="G12" s="14"/>
      <c r="H12" s="14"/>
      <c r="I12" s="14"/>
    </row>
    <row r="13" spans="1:9" x14ac:dyDescent="0.2">
      <c r="A13" s="21"/>
      <c r="B13" s="21"/>
      <c r="C13" s="21"/>
      <c r="D13" s="21"/>
      <c r="E13" s="22"/>
      <c r="F13" s="23"/>
    </row>
    <row r="14" spans="1:9" x14ac:dyDescent="0.2">
      <c r="A14" s="20" t="s">
        <v>27</v>
      </c>
      <c r="B14" s="20"/>
      <c r="C14" s="20"/>
      <c r="D14" s="20"/>
      <c r="E14" s="25">
        <f>E12</f>
        <v>129233.43281853132</v>
      </c>
      <c r="F14" s="26">
        <f>F12</f>
        <v>99.803304656430299</v>
      </c>
      <c r="G14" s="14"/>
      <c r="H14" s="14"/>
      <c r="I14" s="14"/>
    </row>
    <row r="15" spans="1:9" x14ac:dyDescent="0.2">
      <c r="A15" s="20"/>
      <c r="B15" s="20"/>
      <c r="C15" s="20"/>
      <c r="D15" s="20"/>
      <c r="E15" s="25"/>
      <c r="F15" s="26"/>
      <c r="G15" s="14"/>
      <c r="H15" s="14"/>
      <c r="I15" s="14"/>
    </row>
    <row r="16" spans="1:9" x14ac:dyDescent="0.2">
      <c r="A16" s="20" t="s">
        <v>29</v>
      </c>
      <c r="B16" s="20"/>
      <c r="C16" s="20"/>
      <c r="D16" s="20"/>
      <c r="E16" s="25">
        <f>E18-(E12)</f>
        <v>254.6971220686828</v>
      </c>
      <c r="F16" s="26">
        <f>F18-(F12)</f>
        <v>0.19669534356970075</v>
      </c>
      <c r="G16" s="14"/>
      <c r="H16" s="14"/>
      <c r="I16" s="14"/>
    </row>
    <row r="17" spans="1:9" x14ac:dyDescent="0.2">
      <c r="A17" s="20"/>
      <c r="B17" s="20"/>
      <c r="C17" s="20"/>
      <c r="D17" s="20"/>
      <c r="E17" s="25"/>
      <c r="F17" s="26"/>
      <c r="G17" s="14"/>
      <c r="H17" s="14"/>
      <c r="I17" s="14"/>
    </row>
    <row r="18" spans="1:9" x14ac:dyDescent="0.2">
      <c r="A18" s="27" t="s">
        <v>28</v>
      </c>
      <c r="B18" s="27"/>
      <c r="C18" s="27"/>
      <c r="D18" s="27"/>
      <c r="E18" s="28">
        <v>129488.1299406</v>
      </c>
      <c r="F18" s="29">
        <v>100</v>
      </c>
      <c r="G18" s="14"/>
      <c r="H18" s="14"/>
      <c r="I18" s="14"/>
    </row>
    <row r="19" spans="1:9" x14ac:dyDescent="0.2">
      <c r="F19" s="15" t="s">
        <v>651</v>
      </c>
    </row>
    <row r="20" spans="1:9" x14ac:dyDescent="0.2">
      <c r="A20" s="14" t="s">
        <v>295</v>
      </c>
    </row>
    <row r="21" spans="1:9" ht="15" x14ac:dyDescent="0.25">
      <c r="A21" s="99" t="s">
        <v>815</v>
      </c>
      <c r="B21" s="100"/>
      <c r="C21" s="100"/>
      <c r="D21" s="100"/>
      <c r="E21" s="100"/>
    </row>
    <row r="23" spans="1:9" x14ac:dyDescent="0.2">
      <c r="A23" s="14" t="s">
        <v>32</v>
      </c>
    </row>
    <row r="24" spans="1:9" x14ac:dyDescent="0.2">
      <c r="A24" s="14" t="s">
        <v>33</v>
      </c>
    </row>
    <row r="25" spans="1:9" x14ac:dyDescent="0.2">
      <c r="A25" s="14" t="s">
        <v>34</v>
      </c>
      <c r="B25" s="14"/>
      <c r="C25" s="30" t="s">
        <v>36</v>
      </c>
      <c r="D25" s="14" t="s">
        <v>35</v>
      </c>
    </row>
    <row r="26" spans="1:9" x14ac:dyDescent="0.2">
      <c r="A26" s="7" t="s">
        <v>58</v>
      </c>
      <c r="C26" s="31">
        <v>135.67599999999999</v>
      </c>
      <c r="D26" s="31">
        <v>149.60409999999999</v>
      </c>
    </row>
    <row r="27" spans="1:9" x14ac:dyDescent="0.2">
      <c r="A27" s="7" t="s">
        <v>82</v>
      </c>
      <c r="C27" s="31">
        <v>40.395099999999999</v>
      </c>
      <c r="D27" s="31">
        <v>42.983699999999999</v>
      </c>
    </row>
    <row r="28" spans="1:9" x14ac:dyDescent="0.2">
      <c r="A28" s="7" t="s">
        <v>59</v>
      </c>
      <c r="C28" s="31">
        <v>151.10489999999999</v>
      </c>
      <c r="D28" s="31">
        <v>167.381</v>
      </c>
    </row>
    <row r="29" spans="1:9" x14ac:dyDescent="0.2">
      <c r="A29" s="7" t="s">
        <v>83</v>
      </c>
      <c r="C29" s="31">
        <v>47.148000000000003</v>
      </c>
      <c r="D29" s="31">
        <v>50.348399999999998</v>
      </c>
    </row>
    <row r="31" spans="1:9" x14ac:dyDescent="0.2">
      <c r="A31" s="14" t="s">
        <v>37</v>
      </c>
    </row>
    <row r="32" spans="1:9" x14ac:dyDescent="0.2">
      <c r="A32" s="94" t="s">
        <v>38</v>
      </c>
      <c r="B32" s="95"/>
      <c r="C32" s="32" t="s">
        <v>39</v>
      </c>
    </row>
    <row r="33" spans="1:6" x14ac:dyDescent="0.2">
      <c r="A33" s="90" t="s">
        <v>82</v>
      </c>
      <c r="B33" s="91"/>
      <c r="C33" s="33">
        <v>1.5</v>
      </c>
    </row>
    <row r="34" spans="1:6" x14ac:dyDescent="0.2">
      <c r="A34" s="90" t="s">
        <v>83</v>
      </c>
      <c r="B34" s="91"/>
      <c r="C34" s="33">
        <v>1.8</v>
      </c>
    </row>
    <row r="35" spans="1:6" x14ac:dyDescent="0.2">
      <c r="A35" s="7" t="s">
        <v>40</v>
      </c>
    </row>
    <row r="36" spans="1:6" x14ac:dyDescent="0.2">
      <c r="A36" s="7" t="s">
        <v>41</v>
      </c>
    </row>
    <row r="38" spans="1:6" x14ac:dyDescent="0.2">
      <c r="A38" s="14" t="s">
        <v>296</v>
      </c>
      <c r="D38" s="51">
        <v>8.1100000000000005E-2</v>
      </c>
    </row>
    <row r="40" spans="1:6" ht="11.25" customHeight="1" x14ac:dyDescent="0.2">
      <c r="A40" s="96" t="s">
        <v>817</v>
      </c>
      <c r="B40" s="96"/>
      <c r="C40" s="96"/>
      <c r="D40" s="30" t="s">
        <v>818</v>
      </c>
    </row>
    <row r="42" spans="1:6" x14ac:dyDescent="0.2">
      <c r="A42" s="14" t="s">
        <v>830</v>
      </c>
      <c r="F42" s="7"/>
    </row>
    <row r="43" spans="1:6" x14ac:dyDescent="0.2">
      <c r="A43" s="68"/>
      <c r="F43" s="7"/>
    </row>
    <row r="44" spans="1:6" x14ac:dyDescent="0.2">
      <c r="A44" s="69" t="s">
        <v>822</v>
      </c>
      <c r="F44" s="7"/>
    </row>
    <row r="45" spans="1:6" x14ac:dyDescent="0.2">
      <c r="A45" s="70"/>
      <c r="F45" s="7"/>
    </row>
    <row r="46" spans="1:6" x14ac:dyDescent="0.2">
      <c r="A46" s="71"/>
      <c r="F46" s="7"/>
    </row>
    <row r="47" spans="1:6" x14ac:dyDescent="0.2">
      <c r="A47" s="71"/>
      <c r="F47" s="7"/>
    </row>
    <row r="48" spans="1:6" x14ac:dyDescent="0.2">
      <c r="A48" s="71"/>
      <c r="F48" s="7"/>
    </row>
    <row r="49" spans="1:6" x14ac:dyDescent="0.2">
      <c r="A49" s="71"/>
      <c r="F49" s="7"/>
    </row>
    <row r="50" spans="1:6" x14ac:dyDescent="0.2">
      <c r="A50" s="71"/>
      <c r="F50" s="7"/>
    </row>
    <row r="51" spans="1:6" x14ac:dyDescent="0.2">
      <c r="A51" s="71"/>
      <c r="F51" s="7"/>
    </row>
    <row r="52" spans="1:6" x14ac:dyDescent="0.2">
      <c r="A52" s="71"/>
      <c r="F52" s="7"/>
    </row>
    <row r="53" spans="1:6" x14ac:dyDescent="0.2">
      <c r="A53" s="71"/>
      <c r="F53" s="7"/>
    </row>
    <row r="54" spans="1:6" x14ac:dyDescent="0.2">
      <c r="A54" s="71"/>
      <c r="F54" s="7"/>
    </row>
    <row r="55" spans="1:6" x14ac:dyDescent="0.2">
      <c r="A55" s="71"/>
      <c r="F55" s="7"/>
    </row>
    <row r="56" spans="1:6" x14ac:dyDescent="0.2">
      <c r="A56" s="71"/>
      <c r="F56" s="7"/>
    </row>
    <row r="57" spans="1:6" x14ac:dyDescent="0.2">
      <c r="A57" s="71"/>
      <c r="F57" s="7"/>
    </row>
    <row r="58" spans="1:6" x14ac:dyDescent="0.2">
      <c r="A58" s="69" t="s">
        <v>849</v>
      </c>
      <c r="F58" s="7"/>
    </row>
    <row r="59" spans="1:6" x14ac:dyDescent="0.2">
      <c r="A59" s="71"/>
      <c r="F59" s="7"/>
    </row>
    <row r="60" spans="1:6" x14ac:dyDescent="0.2">
      <c r="A60" s="69" t="s">
        <v>823</v>
      </c>
      <c r="F60" s="7"/>
    </row>
    <row r="61" spans="1:6" x14ac:dyDescent="0.2">
      <c r="A61" s="71"/>
      <c r="F61" s="7"/>
    </row>
    <row r="62" spans="1:6" x14ac:dyDescent="0.2">
      <c r="A62" s="71"/>
      <c r="F62" s="7"/>
    </row>
    <row r="63" spans="1:6" x14ac:dyDescent="0.2">
      <c r="A63" s="71"/>
      <c r="F63" s="7"/>
    </row>
    <row r="64" spans="1:6" x14ac:dyDescent="0.2">
      <c r="A64" s="71"/>
      <c r="F64" s="7"/>
    </row>
    <row r="65" spans="1:6" x14ac:dyDescent="0.2">
      <c r="A65" s="71"/>
      <c r="F65" s="7"/>
    </row>
    <row r="66" spans="1:6" x14ac:dyDescent="0.2">
      <c r="A66" s="71"/>
      <c r="F66" s="7"/>
    </row>
    <row r="67" spans="1:6" x14ac:dyDescent="0.2">
      <c r="A67" s="71"/>
      <c r="F67" s="7"/>
    </row>
    <row r="68" spans="1:6" x14ac:dyDescent="0.2">
      <c r="A68" s="71"/>
      <c r="F68" s="7"/>
    </row>
    <row r="69" spans="1:6" x14ac:dyDescent="0.2">
      <c r="A69" s="71"/>
      <c r="F69" s="7"/>
    </row>
    <row r="70" spans="1:6" x14ac:dyDescent="0.2">
      <c r="A70" s="71"/>
      <c r="F70" s="7"/>
    </row>
    <row r="71" spans="1:6" x14ac:dyDescent="0.2">
      <c r="A71" s="71"/>
      <c r="F71" s="7"/>
    </row>
    <row r="72" spans="1:6" x14ac:dyDescent="0.2">
      <c r="A72" s="71"/>
      <c r="F72" s="7"/>
    </row>
    <row r="73" spans="1:6" x14ac:dyDescent="0.2">
      <c r="A73" s="71"/>
      <c r="F73" s="7"/>
    </row>
    <row r="74" spans="1:6" x14ac:dyDescent="0.2">
      <c r="A74" s="101" t="s">
        <v>850</v>
      </c>
      <c r="B74" s="101"/>
      <c r="C74" s="101"/>
      <c r="D74" s="101"/>
      <c r="E74" s="101"/>
      <c r="F74" s="7"/>
    </row>
    <row r="75" spans="1:6" x14ac:dyDescent="0.2">
      <c r="F75" s="7"/>
    </row>
    <row r="76" spans="1:6" x14ac:dyDescent="0.2">
      <c r="F76" s="7"/>
    </row>
    <row r="77" spans="1:6" x14ac:dyDescent="0.2">
      <c r="F77" s="7"/>
    </row>
    <row r="78" spans="1:6" x14ac:dyDescent="0.2">
      <c r="F78" s="7"/>
    </row>
    <row r="79" spans="1:6" x14ac:dyDescent="0.2">
      <c r="F79" s="7"/>
    </row>
    <row r="80" spans="1:6" x14ac:dyDescent="0.2">
      <c r="F80" s="7"/>
    </row>
    <row r="81" spans="6:6" x14ac:dyDescent="0.2">
      <c r="F81" s="7"/>
    </row>
    <row r="82" spans="6:6" x14ac:dyDescent="0.2">
      <c r="F82" s="7"/>
    </row>
    <row r="83" spans="6:6" x14ac:dyDescent="0.2">
      <c r="F83" s="7"/>
    </row>
    <row r="84" spans="6:6" x14ac:dyDescent="0.2">
      <c r="F84" s="7"/>
    </row>
    <row r="85" spans="6:6" x14ac:dyDescent="0.2">
      <c r="F85" s="7"/>
    </row>
    <row r="86" spans="6:6" x14ac:dyDescent="0.2">
      <c r="F86" s="7"/>
    </row>
    <row r="87" spans="6:6" x14ac:dyDescent="0.2">
      <c r="F87" s="7"/>
    </row>
    <row r="88" spans="6:6" x14ac:dyDescent="0.2">
      <c r="F88" s="7"/>
    </row>
    <row r="89" spans="6:6" x14ac:dyDescent="0.2">
      <c r="F89" s="7"/>
    </row>
    <row r="90" spans="6:6" x14ac:dyDescent="0.2">
      <c r="F90" s="7"/>
    </row>
    <row r="91" spans="6:6" x14ac:dyDescent="0.2">
      <c r="F91" s="7"/>
    </row>
    <row r="92" spans="6:6" x14ac:dyDescent="0.2">
      <c r="F92" s="7"/>
    </row>
    <row r="93" spans="6:6" x14ac:dyDescent="0.2">
      <c r="F93" s="7"/>
    </row>
    <row r="94" spans="6:6" x14ac:dyDescent="0.2">
      <c r="F94" s="7"/>
    </row>
    <row r="95" spans="6:6" x14ac:dyDescent="0.2">
      <c r="F95" s="7"/>
    </row>
    <row r="96" spans="6:6" x14ac:dyDescent="0.2">
      <c r="F96" s="7"/>
    </row>
    <row r="97" spans="6:6" x14ac:dyDescent="0.2">
      <c r="F97" s="7"/>
    </row>
    <row r="98" spans="6:6" x14ac:dyDescent="0.2">
      <c r="F98" s="7"/>
    </row>
    <row r="99" spans="6:6" x14ac:dyDescent="0.2">
      <c r="F99" s="7"/>
    </row>
    <row r="100" spans="6:6" x14ac:dyDescent="0.2">
      <c r="F100" s="7"/>
    </row>
    <row r="101" spans="6:6" x14ac:dyDescent="0.2">
      <c r="F101" s="7"/>
    </row>
    <row r="102" spans="6:6" x14ac:dyDescent="0.2">
      <c r="F102" s="7"/>
    </row>
    <row r="103" spans="6:6" x14ac:dyDescent="0.2">
      <c r="F103" s="7"/>
    </row>
    <row r="104" spans="6:6" x14ac:dyDescent="0.2">
      <c r="F104" s="7"/>
    </row>
    <row r="105" spans="6:6" x14ac:dyDescent="0.2">
      <c r="F105" s="7"/>
    </row>
    <row r="106" spans="6:6" x14ac:dyDescent="0.2">
      <c r="F106" s="7"/>
    </row>
    <row r="107" spans="6:6" x14ac:dyDescent="0.2">
      <c r="F107" s="7"/>
    </row>
    <row r="108" spans="6:6" x14ac:dyDescent="0.2">
      <c r="F108" s="7"/>
    </row>
    <row r="109" spans="6:6" x14ac:dyDescent="0.2">
      <c r="F109" s="7"/>
    </row>
    <row r="110" spans="6:6" x14ac:dyDescent="0.2">
      <c r="F110" s="7"/>
    </row>
    <row r="111" spans="6:6" x14ac:dyDescent="0.2">
      <c r="F111" s="7"/>
    </row>
    <row r="112" spans="6:6" x14ac:dyDescent="0.2">
      <c r="F112" s="7"/>
    </row>
    <row r="113" spans="6:6" x14ac:dyDescent="0.2">
      <c r="F113" s="7"/>
    </row>
    <row r="114" spans="6:6" x14ac:dyDescent="0.2">
      <c r="F114" s="7"/>
    </row>
    <row r="115" spans="6:6" x14ac:dyDescent="0.2">
      <c r="F115" s="7"/>
    </row>
    <row r="116" spans="6:6" x14ac:dyDescent="0.2">
      <c r="F116" s="7"/>
    </row>
    <row r="117" spans="6:6" x14ac:dyDescent="0.2">
      <c r="F117" s="7"/>
    </row>
    <row r="118" spans="6:6" x14ac:dyDescent="0.2">
      <c r="F118" s="7"/>
    </row>
    <row r="119" spans="6:6" x14ac:dyDescent="0.2">
      <c r="F119" s="7"/>
    </row>
    <row r="120" spans="6:6" x14ac:dyDescent="0.2">
      <c r="F120" s="7"/>
    </row>
    <row r="121" spans="6:6" x14ac:dyDescent="0.2">
      <c r="F121" s="7"/>
    </row>
    <row r="122" spans="6:6" x14ac:dyDescent="0.2">
      <c r="F122" s="7"/>
    </row>
    <row r="123" spans="6:6" x14ac:dyDescent="0.2">
      <c r="F123" s="7"/>
    </row>
    <row r="124" spans="6:6" x14ac:dyDescent="0.2">
      <c r="F124" s="7"/>
    </row>
    <row r="125" spans="6:6" x14ac:dyDescent="0.2">
      <c r="F125" s="7"/>
    </row>
    <row r="126" spans="6:6" x14ac:dyDescent="0.2">
      <c r="F126" s="7"/>
    </row>
    <row r="127" spans="6:6" x14ac:dyDescent="0.2">
      <c r="F127" s="7"/>
    </row>
    <row r="128" spans="6:6" x14ac:dyDescent="0.2">
      <c r="F128" s="7"/>
    </row>
    <row r="129" spans="6:6" x14ac:dyDescent="0.2">
      <c r="F129" s="7"/>
    </row>
    <row r="130" spans="6:6" x14ac:dyDescent="0.2">
      <c r="F130" s="7"/>
    </row>
    <row r="131" spans="6:6" x14ac:dyDescent="0.2">
      <c r="F131" s="7"/>
    </row>
    <row r="132" spans="6:6" x14ac:dyDescent="0.2">
      <c r="F132" s="7"/>
    </row>
    <row r="133" spans="6:6" x14ac:dyDescent="0.2">
      <c r="F133" s="7"/>
    </row>
    <row r="134" spans="6:6" x14ac:dyDescent="0.2">
      <c r="F134" s="7"/>
    </row>
    <row r="135" spans="6:6" x14ac:dyDescent="0.2">
      <c r="F135" s="7"/>
    </row>
    <row r="136" spans="6:6" x14ac:dyDescent="0.2">
      <c r="F136" s="7"/>
    </row>
    <row r="137" spans="6:6" x14ac:dyDescent="0.2">
      <c r="F137" s="7"/>
    </row>
    <row r="138" spans="6:6" x14ac:dyDescent="0.2">
      <c r="F138" s="7"/>
    </row>
    <row r="139" spans="6:6" x14ac:dyDescent="0.2">
      <c r="F139" s="7"/>
    </row>
    <row r="140" spans="6:6" x14ac:dyDescent="0.2">
      <c r="F140" s="7"/>
    </row>
    <row r="141" spans="6:6" x14ac:dyDescent="0.2">
      <c r="F141" s="7"/>
    </row>
    <row r="142" spans="6:6" x14ac:dyDescent="0.2">
      <c r="F142" s="7"/>
    </row>
    <row r="143" spans="6:6" x14ac:dyDescent="0.2">
      <c r="F143" s="7"/>
    </row>
    <row r="144" spans="6:6" x14ac:dyDescent="0.2">
      <c r="F144" s="7"/>
    </row>
    <row r="145" spans="6:6" x14ac:dyDescent="0.2">
      <c r="F145" s="7"/>
    </row>
    <row r="146" spans="6:6" x14ac:dyDescent="0.2">
      <c r="F146" s="7"/>
    </row>
    <row r="147" spans="6:6" x14ac:dyDescent="0.2">
      <c r="F147" s="7"/>
    </row>
    <row r="148" spans="6:6" x14ac:dyDescent="0.2">
      <c r="F148" s="7"/>
    </row>
    <row r="149" spans="6:6" x14ac:dyDescent="0.2">
      <c r="F149" s="7"/>
    </row>
    <row r="150" spans="6:6" x14ac:dyDescent="0.2">
      <c r="F150" s="7"/>
    </row>
    <row r="151" spans="6:6" x14ac:dyDescent="0.2">
      <c r="F151" s="7"/>
    </row>
    <row r="152" spans="6:6" x14ac:dyDescent="0.2">
      <c r="F152" s="7"/>
    </row>
    <row r="153" spans="6:6" x14ac:dyDescent="0.2">
      <c r="F153" s="7"/>
    </row>
    <row r="154" spans="6:6" x14ac:dyDescent="0.2">
      <c r="F154" s="7"/>
    </row>
    <row r="155" spans="6:6" x14ac:dyDescent="0.2">
      <c r="F155" s="7"/>
    </row>
    <row r="156" spans="6:6" x14ac:dyDescent="0.2">
      <c r="F156" s="7"/>
    </row>
    <row r="157" spans="6:6" x14ac:dyDescent="0.2">
      <c r="F157" s="7"/>
    </row>
    <row r="158" spans="6:6" x14ac:dyDescent="0.2">
      <c r="F158" s="7"/>
    </row>
    <row r="159" spans="6:6" x14ac:dyDescent="0.2">
      <c r="F159" s="7"/>
    </row>
    <row r="160" spans="6:6" x14ac:dyDescent="0.2">
      <c r="F160" s="7"/>
    </row>
    <row r="161" spans="6:6" x14ac:dyDescent="0.2">
      <c r="F161" s="7"/>
    </row>
    <row r="162" spans="6:6" x14ac:dyDescent="0.2">
      <c r="F162" s="7"/>
    </row>
    <row r="163" spans="6:6" x14ac:dyDescent="0.2">
      <c r="F163" s="7"/>
    </row>
    <row r="164" spans="6:6" x14ac:dyDescent="0.2">
      <c r="F164" s="7"/>
    </row>
    <row r="165" spans="6:6" x14ac:dyDescent="0.2">
      <c r="F165" s="7"/>
    </row>
    <row r="166" spans="6:6" x14ac:dyDescent="0.2">
      <c r="F166" s="7"/>
    </row>
    <row r="167" spans="6:6" x14ac:dyDescent="0.2">
      <c r="F167" s="7"/>
    </row>
    <row r="168" spans="6:6" x14ac:dyDescent="0.2">
      <c r="F168" s="7"/>
    </row>
    <row r="169" spans="6:6" x14ac:dyDescent="0.2">
      <c r="F169" s="7"/>
    </row>
    <row r="170" spans="6:6" x14ac:dyDescent="0.2">
      <c r="F170" s="7"/>
    </row>
    <row r="171" spans="6:6" x14ac:dyDescent="0.2">
      <c r="F171" s="7"/>
    </row>
    <row r="172" spans="6:6" x14ac:dyDescent="0.2">
      <c r="F172" s="7"/>
    </row>
    <row r="173" spans="6:6" x14ac:dyDescent="0.2">
      <c r="F173" s="7"/>
    </row>
    <row r="174" spans="6:6" x14ac:dyDescent="0.2">
      <c r="F174" s="7"/>
    </row>
    <row r="175" spans="6:6" x14ac:dyDescent="0.2">
      <c r="F175" s="7"/>
    </row>
    <row r="176" spans="6:6" x14ac:dyDescent="0.2">
      <c r="F176" s="7"/>
    </row>
  </sheetData>
  <mergeCells count="7">
    <mergeCell ref="A74:E74"/>
    <mergeCell ref="A1:F1"/>
    <mergeCell ref="A32:B32"/>
    <mergeCell ref="A33:B33"/>
    <mergeCell ref="A34:B34"/>
    <mergeCell ref="A21:E21"/>
    <mergeCell ref="A40:C40"/>
  </mergeCells>
  <conditionalFormatting sqref="F2:F3 F5:F41 F177:F65536">
    <cfRule type="cellIs" dxfId="2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2"/>
  <sheetViews>
    <sheetView topLeftCell="A16" workbookViewId="0">
      <selection activeCell="A34" sqref="A34:G36"/>
    </sheetView>
  </sheetViews>
  <sheetFormatPr defaultColWidth="9.42578125" defaultRowHeight="11.25" x14ac:dyDescent="0.2"/>
  <cols>
    <col min="1" max="1" width="38.5703125" style="7" bestFit="1" customWidth="1"/>
    <col min="2" max="2" width="60" style="7" customWidth="1"/>
    <col min="3" max="3" width="15.42578125" style="7" bestFit="1" customWidth="1"/>
    <col min="4" max="4" width="14.5703125" style="7" bestFit="1" customWidth="1"/>
    <col min="5" max="5" width="25.7109375" style="10" customWidth="1"/>
    <col min="6" max="6" width="13.5703125" style="11" bestFit="1" customWidth="1"/>
    <col min="7" max="7" width="11" style="10" customWidth="1"/>
    <col min="8" max="16384" width="9.42578125" style="7"/>
  </cols>
  <sheetData>
    <row r="1" spans="1:9" s="1" customFormat="1" ht="15" customHeight="1" x14ac:dyDescent="0.2">
      <c r="A1" s="92" t="s">
        <v>1161</v>
      </c>
      <c r="B1" s="93"/>
      <c r="C1" s="93"/>
      <c r="D1" s="93"/>
      <c r="E1" s="93"/>
      <c r="F1" s="93"/>
      <c r="G1" s="93"/>
    </row>
    <row r="2" spans="1:9" s="1" customFormat="1" ht="12" x14ac:dyDescent="0.2">
      <c r="A2" s="35"/>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30</v>
      </c>
      <c r="D4" s="13" t="s">
        <v>1</v>
      </c>
      <c r="E4" s="61" t="s">
        <v>6</v>
      </c>
      <c r="F4" s="12" t="s">
        <v>3</v>
      </c>
      <c r="G4" s="12" t="s">
        <v>5</v>
      </c>
    </row>
    <row r="5" spans="1:9" x14ac:dyDescent="0.2">
      <c r="A5" s="20" t="s">
        <v>29</v>
      </c>
      <c r="B5" s="20"/>
      <c r="C5" s="20"/>
      <c r="D5" s="20"/>
      <c r="E5" s="25">
        <v>0</v>
      </c>
      <c r="F5" s="76">
        <v>100</v>
      </c>
      <c r="G5" s="25"/>
      <c r="H5" s="14"/>
      <c r="I5" s="14"/>
    </row>
    <row r="6" spans="1:9" x14ac:dyDescent="0.2">
      <c r="A6" s="20"/>
      <c r="B6" s="20"/>
      <c r="C6" s="20"/>
      <c r="D6" s="20"/>
      <c r="E6" s="25"/>
      <c r="F6" s="26"/>
      <c r="G6" s="25"/>
      <c r="H6" s="14"/>
      <c r="I6" s="14"/>
    </row>
    <row r="7" spans="1:9" x14ac:dyDescent="0.2">
      <c r="A7" s="27" t="s">
        <v>28</v>
      </c>
      <c r="B7" s="27"/>
      <c r="C7" s="27"/>
      <c r="D7" s="27"/>
      <c r="E7" s="28">
        <v>0</v>
      </c>
      <c r="F7" s="28">
        <v>100</v>
      </c>
      <c r="G7" s="28"/>
      <c r="H7" s="14"/>
      <c r="I7" s="14"/>
    </row>
    <row r="9" spans="1:9" x14ac:dyDescent="0.2">
      <c r="A9" s="14" t="s">
        <v>32</v>
      </c>
    </row>
    <row r="10" spans="1:9" x14ac:dyDescent="0.2">
      <c r="A10" s="14" t="s">
        <v>33</v>
      </c>
    </row>
    <row r="11" spans="1:9" s="11" customFormat="1" x14ac:dyDescent="0.2">
      <c r="A11" s="14" t="s">
        <v>34</v>
      </c>
      <c r="B11" s="14"/>
      <c r="C11" s="14" t="s">
        <v>1141</v>
      </c>
      <c r="D11" s="14" t="s">
        <v>35</v>
      </c>
      <c r="E11" s="30"/>
      <c r="G11" s="10"/>
      <c r="H11" s="7"/>
      <c r="I11" s="7"/>
    </row>
    <row r="12" spans="1:9" s="11" customFormat="1" x14ac:dyDescent="0.2">
      <c r="A12" s="7" t="s">
        <v>58</v>
      </c>
      <c r="B12" s="7"/>
      <c r="C12" s="80">
        <v>32.607100000000003</v>
      </c>
      <c r="D12" s="77" t="s">
        <v>1142</v>
      </c>
      <c r="E12" s="77"/>
      <c r="G12" s="10"/>
      <c r="H12" s="7"/>
      <c r="I12" s="7"/>
    </row>
    <row r="13" spans="1:9" s="11" customFormat="1" x14ac:dyDescent="0.2">
      <c r="A13" s="7" t="s">
        <v>76</v>
      </c>
      <c r="B13" s="7"/>
      <c r="C13" s="80">
        <v>15.0351</v>
      </c>
      <c r="D13" s="77" t="s">
        <v>1142</v>
      </c>
      <c r="E13" s="77"/>
      <c r="G13" s="10"/>
      <c r="H13" s="7"/>
      <c r="I13" s="7"/>
    </row>
    <row r="14" spans="1:9" s="11" customFormat="1" x14ac:dyDescent="0.2">
      <c r="A14" s="7" t="s">
        <v>77</v>
      </c>
      <c r="B14" s="7"/>
      <c r="C14" s="80">
        <v>14.7667</v>
      </c>
      <c r="D14" s="77" t="s">
        <v>1142</v>
      </c>
      <c r="E14" s="77"/>
      <c r="G14" s="10"/>
      <c r="H14" s="7"/>
      <c r="I14" s="7"/>
    </row>
    <row r="15" spans="1:9" s="11" customFormat="1" x14ac:dyDescent="0.2">
      <c r="A15" s="7" t="s">
        <v>59</v>
      </c>
      <c r="B15" s="7"/>
      <c r="C15" s="80">
        <v>28.6858</v>
      </c>
      <c r="D15" s="77" t="s">
        <v>1142</v>
      </c>
      <c r="E15" s="77"/>
      <c r="G15" s="10"/>
      <c r="H15" s="7"/>
      <c r="I15" s="7"/>
    </row>
    <row r="16" spans="1:9" s="11" customFormat="1" x14ac:dyDescent="0.2">
      <c r="A16" s="7" t="s">
        <v>78</v>
      </c>
      <c r="B16" s="7"/>
      <c r="C16" s="80">
        <v>13.3317</v>
      </c>
      <c r="D16" s="77" t="s">
        <v>1142</v>
      </c>
      <c r="E16" s="77"/>
      <c r="G16" s="10"/>
      <c r="H16" s="7"/>
      <c r="I16" s="7"/>
    </row>
    <row r="17" spans="1:9" s="11" customFormat="1" x14ac:dyDescent="0.2">
      <c r="A17" s="7" t="s">
        <v>79</v>
      </c>
      <c r="B17" s="7"/>
      <c r="C17" s="80">
        <v>13.100899999999999</v>
      </c>
      <c r="D17" s="77" t="s">
        <v>1142</v>
      </c>
      <c r="E17" s="77"/>
      <c r="G17" s="10"/>
      <c r="H17" s="7"/>
      <c r="I17" s="7"/>
    </row>
    <row r="19" spans="1:9" s="11" customFormat="1" x14ac:dyDescent="0.2">
      <c r="A19" s="7" t="s">
        <v>41</v>
      </c>
      <c r="B19" s="7"/>
      <c r="C19" s="7"/>
      <c r="D19" s="7"/>
      <c r="E19" s="10"/>
      <c r="G19" s="10"/>
      <c r="H19" s="7"/>
      <c r="I19" s="7"/>
    </row>
    <row r="20" spans="1:9" x14ac:dyDescent="0.2">
      <c r="A20" s="7" t="s">
        <v>1143</v>
      </c>
    </row>
    <row r="22" spans="1:9" s="11" customFormat="1" x14ac:dyDescent="0.2">
      <c r="A22" s="14" t="s">
        <v>37</v>
      </c>
      <c r="B22" s="7"/>
      <c r="C22" s="7"/>
      <c r="D22" s="30" t="s">
        <v>43</v>
      </c>
      <c r="E22" s="10"/>
      <c r="G22" s="10"/>
      <c r="H22" s="7"/>
      <c r="I22" s="7"/>
    </row>
    <row r="24" spans="1:9" s="11" customFormat="1" x14ac:dyDescent="0.2">
      <c r="A24" s="14" t="s">
        <v>939</v>
      </c>
      <c r="B24" s="7"/>
      <c r="C24" s="7"/>
      <c r="D24" s="78" t="s">
        <v>1142</v>
      </c>
      <c r="E24" s="10"/>
      <c r="G24" s="10"/>
      <c r="H24" s="7"/>
      <c r="I24" s="7"/>
    </row>
    <row r="25" spans="1:9" s="11" customFormat="1" x14ac:dyDescent="0.2">
      <c r="A25" s="7" t="s">
        <v>1162</v>
      </c>
      <c r="B25" s="7"/>
      <c r="C25" s="7"/>
      <c r="D25" s="34"/>
      <c r="E25" s="10"/>
      <c r="G25" s="10"/>
      <c r="H25" s="7"/>
      <c r="I25" s="7"/>
    </row>
    <row r="27" spans="1:9" s="11" customFormat="1" ht="15" customHeight="1" x14ac:dyDescent="0.25">
      <c r="A27" s="99" t="s">
        <v>817</v>
      </c>
      <c r="B27" s="100"/>
      <c r="C27" s="100"/>
      <c r="D27" s="30" t="s">
        <v>43</v>
      </c>
      <c r="E27" s="10"/>
      <c r="G27" s="10"/>
      <c r="H27" s="7"/>
      <c r="I27" s="7"/>
    </row>
    <row r="29" spans="1:9" ht="24.75" customHeight="1" x14ac:dyDescent="0.25">
      <c r="A29" s="103" t="s">
        <v>1163</v>
      </c>
      <c r="B29" s="104"/>
      <c r="C29" s="104"/>
      <c r="D29" s="104"/>
      <c r="E29" s="104"/>
      <c r="F29" s="104"/>
      <c r="G29" s="104"/>
    </row>
    <row r="31" spans="1:9" ht="39" customHeight="1" x14ac:dyDescent="0.25">
      <c r="A31" s="103" t="s">
        <v>1164</v>
      </c>
      <c r="B31" s="104"/>
      <c r="C31" s="104"/>
      <c r="D31" s="104"/>
      <c r="E31" s="104"/>
      <c r="F31" s="104"/>
      <c r="G31" s="104"/>
    </row>
    <row r="32" spans="1:9" x14ac:dyDescent="0.2">
      <c r="A32" s="68" t="s">
        <v>1148</v>
      </c>
    </row>
    <row r="34" spans="1:7" ht="24.75" customHeight="1" x14ac:dyDescent="0.25">
      <c r="A34" s="103" t="s">
        <v>1165</v>
      </c>
      <c r="B34" s="104"/>
      <c r="C34" s="104"/>
      <c r="D34" s="104"/>
      <c r="E34" s="104"/>
      <c r="F34" s="104"/>
      <c r="G34" s="104"/>
    </row>
    <row r="36" spans="1:7" ht="23.25" customHeight="1" x14ac:dyDescent="0.25">
      <c r="A36" s="103" t="s">
        <v>1166</v>
      </c>
      <c r="B36" s="104"/>
      <c r="C36" s="104"/>
      <c r="D36" s="104"/>
      <c r="E36" s="104"/>
      <c r="F36" s="104"/>
      <c r="G36" s="104"/>
    </row>
    <row r="38" spans="1:7" x14ac:dyDescent="0.2">
      <c r="A38" s="14" t="s">
        <v>1167</v>
      </c>
    </row>
    <row r="39" spans="1:7" x14ac:dyDescent="0.2">
      <c r="A39" s="14"/>
    </row>
    <row r="40" spans="1:7" ht="47.25" customHeight="1" x14ac:dyDescent="0.2">
      <c r="A40" s="102" t="s">
        <v>1168</v>
      </c>
      <c r="B40" s="102"/>
      <c r="C40" s="102"/>
      <c r="D40" s="102"/>
      <c r="E40" s="102"/>
      <c r="F40" s="102"/>
      <c r="G40" s="102"/>
    </row>
    <row r="41" spans="1:7" x14ac:dyDescent="0.2">
      <c r="A41" s="14"/>
    </row>
    <row r="42" spans="1:7" ht="27" customHeight="1" x14ac:dyDescent="0.2">
      <c r="A42" s="99" t="s">
        <v>1153</v>
      </c>
      <c r="B42" s="99"/>
      <c r="C42" s="99"/>
      <c r="D42" s="99"/>
      <c r="E42" s="99"/>
      <c r="F42" s="99"/>
      <c r="G42" s="99"/>
    </row>
  </sheetData>
  <mergeCells count="8">
    <mergeCell ref="A40:G40"/>
    <mergeCell ref="A42:G42"/>
    <mergeCell ref="A1:G1"/>
    <mergeCell ref="A27:C27"/>
    <mergeCell ref="A29:G29"/>
    <mergeCell ref="A31:G31"/>
    <mergeCell ref="A34:G34"/>
    <mergeCell ref="A36:G36"/>
  </mergeCells>
  <conditionalFormatting sqref="F2:F3 F6 F8:F28 F30 F32:F33 F35 F37:F39 F41 F43:F65495">
    <cfRule type="cellIs" dxfId="22" priority="1" stopIfTrue="1" operator="between">
      <formula>0.009</formula>
      <formula>-0.009</formula>
    </cfRule>
  </conditionalFormatting>
  <hyperlinks>
    <hyperlink ref="A32" r:id="rId1" xr:uid="{00000000-0004-0000-1F00-000000000000}"/>
  </hyperlinks>
  <pageMargins left="0.7" right="0.7" top="0.75" bottom="0.75" header="0.3" footer="0.3"/>
  <pageSetup orientation="portrait" horizontalDpi="90" verticalDpi="90" r:id="rId2"/>
  <headerFooter>
    <oddFooter>&amp;C&amp;1#&amp;"Calibri"&amp;10&amp;K000000PUBLIC</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16"/>
  <sheetViews>
    <sheetView workbookViewId="0">
      <selection sqref="A1:G1"/>
    </sheetView>
  </sheetViews>
  <sheetFormatPr defaultColWidth="9.28515625" defaultRowHeight="11.25" x14ac:dyDescent="0.2"/>
  <cols>
    <col min="1" max="1" width="38.5703125" style="7" bestFit="1" customWidth="1"/>
    <col min="2" max="2" width="48.5703125" style="7" bestFit="1" customWidth="1"/>
    <col min="3" max="4" width="15.42578125" style="7" bestFit="1" customWidth="1"/>
    <col min="5" max="5" width="23" style="10" customWidth="1"/>
    <col min="6" max="6" width="14.5703125" style="11" bestFit="1" customWidth="1"/>
    <col min="7" max="7" width="8.5703125" style="10" customWidth="1"/>
    <col min="8" max="16384" width="9.28515625" style="7"/>
  </cols>
  <sheetData>
    <row r="1" spans="1:9" s="1" customFormat="1" ht="15" x14ac:dyDescent="0.2">
      <c r="A1" s="92" t="s">
        <v>1169</v>
      </c>
      <c r="B1" s="93"/>
      <c r="C1" s="93"/>
      <c r="D1" s="93"/>
      <c r="E1" s="93"/>
      <c r="F1" s="93"/>
      <c r="G1" s="93"/>
    </row>
    <row r="2" spans="1:9" s="1" customFormat="1" ht="12" x14ac:dyDescent="0.2">
      <c r="A2" s="35"/>
      <c r="E2" s="5"/>
      <c r="F2" s="9"/>
      <c r="G2" s="10"/>
    </row>
    <row r="3" spans="1:9" s="1" customFormat="1" ht="12" x14ac:dyDescent="0.2">
      <c r="A3" s="8" t="s">
        <v>7</v>
      </c>
      <c r="B3" s="2"/>
      <c r="C3" s="3"/>
      <c r="D3" s="3"/>
      <c r="E3" s="4"/>
      <c r="F3" s="9"/>
      <c r="G3" s="10"/>
    </row>
    <row r="4" spans="1:9" s="1" customFormat="1" ht="33.75" x14ac:dyDescent="0.2">
      <c r="A4" s="6" t="s">
        <v>2</v>
      </c>
      <c r="B4" s="6" t="s">
        <v>0</v>
      </c>
      <c r="C4" s="13" t="s">
        <v>30</v>
      </c>
      <c r="D4" s="13" t="s">
        <v>1</v>
      </c>
      <c r="E4" s="61" t="s">
        <v>6</v>
      </c>
      <c r="F4" s="12" t="s">
        <v>3</v>
      </c>
      <c r="G4" s="12" t="s">
        <v>5</v>
      </c>
    </row>
    <row r="5" spans="1:9" x14ac:dyDescent="0.2">
      <c r="A5" s="20" t="s">
        <v>29</v>
      </c>
      <c r="B5" s="20"/>
      <c r="C5" s="20"/>
      <c r="D5" s="20"/>
      <c r="E5" s="25">
        <v>1250.9639997000099</v>
      </c>
      <c r="F5" s="26">
        <v>100</v>
      </c>
      <c r="G5" s="25"/>
      <c r="H5" s="14"/>
      <c r="I5" s="14"/>
    </row>
    <row r="6" spans="1:9" x14ac:dyDescent="0.2">
      <c r="A6" s="20"/>
      <c r="B6" s="20"/>
      <c r="C6" s="20"/>
      <c r="D6" s="20"/>
      <c r="E6" s="25"/>
      <c r="F6" s="26"/>
      <c r="G6" s="25"/>
      <c r="H6" s="14"/>
      <c r="I6" s="14"/>
    </row>
    <row r="7" spans="1:9" x14ac:dyDescent="0.2">
      <c r="A7" s="27" t="s">
        <v>28</v>
      </c>
      <c r="B7" s="27"/>
      <c r="C7" s="27"/>
      <c r="D7" s="27"/>
      <c r="E7" s="28">
        <v>1250.9639997000099</v>
      </c>
      <c r="F7" s="29">
        <v>100</v>
      </c>
      <c r="G7" s="28"/>
      <c r="H7" s="14"/>
      <c r="I7" s="14"/>
    </row>
    <row r="8" spans="1:9" x14ac:dyDescent="0.2">
      <c r="F8" s="15"/>
    </row>
    <row r="9" spans="1:9" x14ac:dyDescent="0.2">
      <c r="A9" s="14" t="s">
        <v>32</v>
      </c>
    </row>
    <row r="10" spans="1:9" x14ac:dyDescent="0.2">
      <c r="A10" s="14" t="s">
        <v>33</v>
      </c>
    </row>
    <row r="11" spans="1:9" x14ac:dyDescent="0.2">
      <c r="A11" s="14" t="s">
        <v>34</v>
      </c>
      <c r="B11" s="14"/>
      <c r="C11" s="30" t="s">
        <v>36</v>
      </c>
      <c r="D11" s="14" t="s">
        <v>35</v>
      </c>
    </row>
    <row r="12" spans="1:9" x14ac:dyDescent="0.2">
      <c r="A12" s="7" t="s">
        <v>1011</v>
      </c>
      <c r="C12" s="31">
        <v>5149.4098999999997</v>
      </c>
      <c r="D12" s="31">
        <v>5149.4098999999997</v>
      </c>
    </row>
    <row r="13" spans="1:9" x14ac:dyDescent="0.2">
      <c r="A13" s="7" t="s">
        <v>1013</v>
      </c>
      <c r="C13" s="31">
        <v>1301.4838999999999</v>
      </c>
      <c r="D13" s="31">
        <v>1301.4838999999999</v>
      </c>
    </row>
    <row r="14" spans="1:9" x14ac:dyDescent="0.2">
      <c r="A14" s="7" t="s">
        <v>1014</v>
      </c>
      <c r="C14" s="31">
        <v>1436.9029</v>
      </c>
      <c r="D14" s="31">
        <v>1436.9029</v>
      </c>
    </row>
    <row r="15" spans="1:9" x14ac:dyDescent="0.2">
      <c r="A15" s="7" t="s">
        <v>1015</v>
      </c>
      <c r="C15" s="31">
        <v>1494.8231000000001</v>
      </c>
      <c r="D15" s="31">
        <v>1494.8231000000001</v>
      </c>
    </row>
    <row r="16" spans="1:9" x14ac:dyDescent="0.2">
      <c r="A16" s="7" t="s">
        <v>1170</v>
      </c>
      <c r="C16" s="31">
        <v>4256.4772999999996</v>
      </c>
      <c r="D16" s="31">
        <v>4256.4772999999996</v>
      </c>
    </row>
    <row r="17" spans="1:7" x14ac:dyDescent="0.2">
      <c r="A17" s="7" t="s">
        <v>1016</v>
      </c>
      <c r="C17" s="31">
        <v>5168.6697999999997</v>
      </c>
      <c r="D17" s="31">
        <v>5168.6697999999997</v>
      </c>
    </row>
    <row r="18" spans="1:7" x14ac:dyDescent="0.2">
      <c r="A18" s="7" t="s">
        <v>1018</v>
      </c>
      <c r="C18" s="31">
        <v>1240.3343</v>
      </c>
      <c r="D18" s="31">
        <v>1240.3343</v>
      </c>
    </row>
    <row r="19" spans="1:7" x14ac:dyDescent="0.2">
      <c r="A19" s="7" t="s">
        <v>1019</v>
      </c>
      <c r="C19" s="31">
        <v>1465.75</v>
      </c>
      <c r="D19" s="31">
        <v>1465.75</v>
      </c>
    </row>
    <row r="20" spans="1:7" x14ac:dyDescent="0.2">
      <c r="A20" s="7" t="s">
        <v>1020</v>
      </c>
      <c r="C20" s="31">
        <v>1526.9039</v>
      </c>
      <c r="D20" s="31">
        <v>1526.9039</v>
      </c>
    </row>
    <row r="22" spans="1:7" x14ac:dyDescent="0.2">
      <c r="A22" s="7" t="s">
        <v>41</v>
      </c>
    </row>
    <row r="25" spans="1:7" x14ac:dyDescent="0.2">
      <c r="A25" s="14" t="s">
        <v>37</v>
      </c>
      <c r="D25" s="30" t="s">
        <v>43</v>
      </c>
    </row>
    <row r="27" spans="1:7" x14ac:dyDescent="0.2">
      <c r="A27" s="14" t="s">
        <v>939</v>
      </c>
      <c r="D27" s="34">
        <v>4.3683085271177498E-11</v>
      </c>
      <c r="E27" s="10" t="s">
        <v>42</v>
      </c>
    </row>
    <row r="29" spans="1:7" ht="15" customHeight="1" x14ac:dyDescent="0.25">
      <c r="A29" s="99" t="s">
        <v>817</v>
      </c>
      <c r="B29" s="100"/>
      <c r="C29" s="100"/>
      <c r="D29" s="30" t="s">
        <v>43</v>
      </c>
    </row>
    <row r="31" spans="1:7" ht="25.5" customHeight="1" x14ac:dyDescent="0.25">
      <c r="A31" s="103" t="s">
        <v>1171</v>
      </c>
      <c r="B31" s="104"/>
      <c r="C31" s="104"/>
      <c r="D31" s="104"/>
      <c r="E31" s="104"/>
      <c r="F31" s="104"/>
      <c r="G31" s="104"/>
    </row>
    <row r="33" spans="1:7" ht="32.25" customHeight="1" x14ac:dyDescent="0.2">
      <c r="A33" s="105" t="s">
        <v>1172</v>
      </c>
      <c r="B33" s="105"/>
      <c r="C33" s="105"/>
      <c r="D33" s="105"/>
      <c r="E33" s="105"/>
      <c r="F33" s="105"/>
      <c r="G33" s="105"/>
    </row>
    <row r="34" spans="1:7" x14ac:dyDescent="0.2">
      <c r="A34" s="68" t="s">
        <v>1072</v>
      </c>
    </row>
    <row r="36" spans="1:7" ht="69" customHeight="1" x14ac:dyDescent="0.25">
      <c r="A36" s="103" t="s">
        <v>1173</v>
      </c>
      <c r="B36" s="104"/>
      <c r="C36" s="104"/>
      <c r="D36" s="104"/>
      <c r="E36" s="104"/>
      <c r="F36" s="104"/>
      <c r="G36" s="104"/>
    </row>
    <row r="38" spans="1:7" ht="45.75" customHeight="1" x14ac:dyDescent="0.25">
      <c r="A38" s="103" t="s">
        <v>1174</v>
      </c>
      <c r="B38" s="104"/>
      <c r="C38" s="104"/>
      <c r="D38" s="104"/>
      <c r="E38" s="104"/>
      <c r="F38" s="104"/>
      <c r="G38" s="104"/>
    </row>
    <row r="39" spans="1:7" x14ac:dyDescent="0.2">
      <c r="A39" s="68" t="s">
        <v>1148</v>
      </c>
    </row>
    <row r="41" spans="1:7" ht="25.5" customHeight="1" x14ac:dyDescent="0.25">
      <c r="A41" s="103" t="s">
        <v>1175</v>
      </c>
      <c r="B41" s="104"/>
      <c r="C41" s="104"/>
      <c r="D41" s="104"/>
      <c r="E41" s="104"/>
      <c r="F41" s="104"/>
      <c r="G41" s="104"/>
    </row>
    <row r="43" spans="1:7" ht="33.75" customHeight="1" x14ac:dyDescent="0.25">
      <c r="A43" s="103" t="s">
        <v>1176</v>
      </c>
      <c r="B43" s="104"/>
      <c r="C43" s="104"/>
      <c r="D43" s="104"/>
      <c r="E43" s="104"/>
      <c r="F43" s="104"/>
      <c r="G43" s="104"/>
    </row>
    <row r="44" spans="1:7" x14ac:dyDescent="0.2">
      <c r="A44" s="14"/>
    </row>
    <row r="45" spans="1:7" x14ac:dyDescent="0.2">
      <c r="A45" s="14" t="s">
        <v>1177</v>
      </c>
    </row>
    <row r="46" spans="1:7" x14ac:dyDescent="0.2">
      <c r="A46" s="14"/>
    </row>
    <row r="47" spans="1:7" x14ac:dyDescent="0.2">
      <c r="A47" s="69" t="s">
        <v>822</v>
      </c>
    </row>
    <row r="48" spans="1:7" x14ac:dyDescent="0.2">
      <c r="A48" s="70"/>
    </row>
    <row r="49" spans="1:1" x14ac:dyDescent="0.2">
      <c r="A49" s="71"/>
    </row>
    <row r="50" spans="1:1" x14ac:dyDescent="0.2">
      <c r="A50" s="71"/>
    </row>
    <row r="51" spans="1:1" x14ac:dyDescent="0.2">
      <c r="A51" s="71"/>
    </row>
    <row r="52" spans="1:1" x14ac:dyDescent="0.2">
      <c r="A52" s="71"/>
    </row>
    <row r="53" spans="1:1" x14ac:dyDescent="0.2">
      <c r="A53" s="71"/>
    </row>
    <row r="54" spans="1:1" x14ac:dyDescent="0.2">
      <c r="A54" s="71"/>
    </row>
    <row r="55" spans="1:1" x14ac:dyDescent="0.2">
      <c r="A55" s="71"/>
    </row>
    <row r="56" spans="1:1" x14ac:dyDescent="0.2">
      <c r="A56" s="71"/>
    </row>
    <row r="57" spans="1:1" x14ac:dyDescent="0.2">
      <c r="A57" s="71"/>
    </row>
    <row r="58" spans="1:1" x14ac:dyDescent="0.2">
      <c r="A58" s="71"/>
    </row>
    <row r="59" spans="1:1" x14ac:dyDescent="0.2">
      <c r="A59" s="71"/>
    </row>
    <row r="60" spans="1:1" x14ac:dyDescent="0.2">
      <c r="A60" s="71"/>
    </row>
    <row r="61" spans="1:1" x14ac:dyDescent="0.2">
      <c r="A61" s="69" t="s">
        <v>1178</v>
      </c>
    </row>
    <row r="62" spans="1:1" x14ac:dyDescent="0.2">
      <c r="A62" s="71"/>
    </row>
    <row r="63" spans="1:1" x14ac:dyDescent="0.2">
      <c r="A63" s="69" t="s">
        <v>823</v>
      </c>
    </row>
    <row r="64" spans="1:1" x14ac:dyDescent="0.2">
      <c r="A64" s="71"/>
    </row>
    <row r="65" spans="1:1" x14ac:dyDescent="0.2">
      <c r="A65" s="71"/>
    </row>
    <row r="66" spans="1:1" x14ac:dyDescent="0.2">
      <c r="A66" s="71"/>
    </row>
    <row r="67" spans="1:1" x14ac:dyDescent="0.2">
      <c r="A67" s="71"/>
    </row>
    <row r="68" spans="1:1" x14ac:dyDescent="0.2">
      <c r="A68" s="71"/>
    </row>
    <row r="69" spans="1:1" x14ac:dyDescent="0.2">
      <c r="A69" s="71"/>
    </row>
    <row r="70" spans="1:1" x14ac:dyDescent="0.2">
      <c r="A70" s="71"/>
    </row>
    <row r="71" spans="1:1" x14ac:dyDescent="0.2">
      <c r="A71" s="71"/>
    </row>
    <row r="72" spans="1:1" x14ac:dyDescent="0.2">
      <c r="A72" s="71"/>
    </row>
    <row r="73" spans="1:1" x14ac:dyDescent="0.2">
      <c r="A73" s="71"/>
    </row>
    <row r="74" spans="1:1" x14ac:dyDescent="0.2">
      <c r="A74" s="71"/>
    </row>
    <row r="75" spans="1:1" x14ac:dyDescent="0.2">
      <c r="A75" s="71"/>
    </row>
    <row r="76" spans="1:1" x14ac:dyDescent="0.2">
      <c r="A76" s="71"/>
    </row>
    <row r="77" spans="1:1" x14ac:dyDescent="0.2">
      <c r="A77" s="71"/>
    </row>
    <row r="78" spans="1:1" x14ac:dyDescent="0.2">
      <c r="A78" s="70"/>
    </row>
    <row r="79" spans="1:1" x14ac:dyDescent="0.2">
      <c r="A79" s="70"/>
    </row>
    <row r="80" spans="1:1" x14ac:dyDescent="0.2">
      <c r="A80" s="71"/>
    </row>
    <row r="81" spans="1:9" x14ac:dyDescent="0.2">
      <c r="A81" s="14" t="s">
        <v>815</v>
      </c>
    </row>
    <row r="82" spans="1:9" x14ac:dyDescent="0.2">
      <c r="A82" s="14"/>
    </row>
    <row r="83" spans="1:9" s="1" customFormat="1" ht="15" x14ac:dyDescent="0.2">
      <c r="A83" s="92" t="s">
        <v>1179</v>
      </c>
      <c r="B83" s="93"/>
      <c r="C83" s="93"/>
      <c r="D83" s="93"/>
      <c r="E83" s="93"/>
      <c r="F83" s="93"/>
      <c r="G83" s="93"/>
    </row>
    <row r="84" spans="1:9" x14ac:dyDescent="0.2">
      <c r="A84" s="8" t="s">
        <v>7</v>
      </c>
    </row>
    <row r="85" spans="1:9" s="1" customFormat="1" ht="33.75" x14ac:dyDescent="0.2">
      <c r="A85" s="6" t="s">
        <v>2</v>
      </c>
      <c r="B85" s="6" t="s">
        <v>0</v>
      </c>
      <c r="C85" s="13" t="s">
        <v>30</v>
      </c>
      <c r="D85" s="13" t="s">
        <v>1</v>
      </c>
      <c r="E85" s="61" t="s">
        <v>6</v>
      </c>
      <c r="F85" s="12" t="s">
        <v>3</v>
      </c>
      <c r="G85" s="12" t="s">
        <v>5</v>
      </c>
    </row>
    <row r="86" spans="1:9" x14ac:dyDescent="0.2">
      <c r="A86" s="16" t="s">
        <v>50</v>
      </c>
      <c r="B86" s="17"/>
      <c r="C86" s="17"/>
      <c r="D86" s="17"/>
      <c r="E86" s="18"/>
      <c r="F86" s="19"/>
      <c r="G86" s="18"/>
    </row>
    <row r="87" spans="1:9" x14ac:dyDescent="0.2">
      <c r="A87" s="20" t="s">
        <v>51</v>
      </c>
      <c r="B87" s="21"/>
      <c r="C87" s="21"/>
      <c r="D87" s="21"/>
      <c r="E87" s="22"/>
      <c r="F87" s="23"/>
      <c r="G87" s="22"/>
    </row>
    <row r="88" spans="1:9" ht="22.5" x14ac:dyDescent="0.2">
      <c r="A88" s="21" t="s">
        <v>1155</v>
      </c>
      <c r="B88" s="21" t="s">
        <v>1156</v>
      </c>
      <c r="C88" s="67" t="s">
        <v>1157</v>
      </c>
      <c r="D88" s="24">
        <v>3523</v>
      </c>
      <c r="E88" s="22">
        <v>0</v>
      </c>
      <c r="F88" s="23">
        <v>100</v>
      </c>
      <c r="G88" s="22"/>
    </row>
    <row r="89" spans="1:9" x14ac:dyDescent="0.2">
      <c r="A89" s="20" t="s">
        <v>24</v>
      </c>
      <c r="B89" s="20"/>
      <c r="C89" s="20"/>
      <c r="D89" s="20"/>
      <c r="E89" s="25">
        <f>SUM(E87:E88)</f>
        <v>0</v>
      </c>
      <c r="F89" s="26">
        <f>SUM(F87:F88)</f>
        <v>100</v>
      </c>
      <c r="G89" s="25"/>
      <c r="H89" s="14"/>
      <c r="I89" s="14"/>
    </row>
    <row r="90" spans="1:9" x14ac:dyDescent="0.2">
      <c r="A90" s="21"/>
      <c r="B90" s="21"/>
      <c r="C90" s="21"/>
      <c r="D90" s="21"/>
      <c r="E90" s="22"/>
      <c r="F90" s="23"/>
      <c r="G90" s="22"/>
    </row>
    <row r="91" spans="1:9" x14ac:dyDescent="0.2">
      <c r="A91" s="20" t="s">
        <v>27</v>
      </c>
      <c r="B91" s="20"/>
      <c r="C91" s="20"/>
      <c r="D91" s="20"/>
      <c r="E91" s="25">
        <f>E89</f>
        <v>0</v>
      </c>
      <c r="F91" s="26">
        <f>F89</f>
        <v>100</v>
      </c>
      <c r="G91" s="25"/>
      <c r="H91" s="14"/>
      <c r="I91" s="14"/>
    </row>
    <row r="92" spans="1:9" x14ac:dyDescent="0.2">
      <c r="A92" s="20"/>
      <c r="B92" s="20"/>
      <c r="C92" s="20"/>
      <c r="D92" s="20"/>
      <c r="E92" s="25"/>
      <c r="F92" s="26"/>
      <c r="G92" s="25"/>
      <c r="H92" s="14"/>
      <c r="I92" s="14"/>
    </row>
    <row r="93" spans="1:9" x14ac:dyDescent="0.2">
      <c r="A93" s="20" t="s">
        <v>29</v>
      </c>
      <c r="B93" s="20"/>
      <c r="C93" s="20"/>
      <c r="D93" s="20"/>
      <c r="E93" s="79">
        <v>0</v>
      </c>
      <c r="F93" s="79">
        <v>0</v>
      </c>
      <c r="G93" s="25"/>
      <c r="H93" s="14"/>
      <c r="I93" s="14"/>
    </row>
    <row r="94" spans="1:9" x14ac:dyDescent="0.2">
      <c r="A94" s="20"/>
      <c r="B94" s="20"/>
      <c r="C94" s="20"/>
      <c r="D94" s="20"/>
      <c r="E94" s="25"/>
      <c r="F94" s="26"/>
      <c r="G94" s="25"/>
      <c r="H94" s="14"/>
      <c r="I94" s="14"/>
    </row>
    <row r="95" spans="1:9" x14ac:dyDescent="0.2">
      <c r="A95" s="27" t="s">
        <v>28</v>
      </c>
      <c r="B95" s="27"/>
      <c r="C95" s="27"/>
      <c r="D95" s="27"/>
      <c r="E95" s="28">
        <v>8.9999999999999996E-7</v>
      </c>
      <c r="F95" s="29">
        <v>100</v>
      </c>
      <c r="G95" s="28"/>
      <c r="H95" s="14"/>
      <c r="I95" s="14"/>
    </row>
    <row r="97" spans="1:9" x14ac:dyDescent="0.2">
      <c r="A97" s="14" t="s">
        <v>31</v>
      </c>
    </row>
    <row r="98" spans="1:9" x14ac:dyDescent="0.2">
      <c r="A98" s="14" t="s">
        <v>1158</v>
      </c>
    </row>
    <row r="99" spans="1:9" ht="25.5" customHeight="1" x14ac:dyDescent="0.25">
      <c r="A99" s="99" t="s">
        <v>1159</v>
      </c>
      <c r="B99" s="100"/>
      <c r="C99" s="100"/>
      <c r="D99" s="100"/>
      <c r="E99" s="100"/>
      <c r="F99" s="100"/>
      <c r="G99" s="100"/>
    </row>
    <row r="101" spans="1:9" x14ac:dyDescent="0.2">
      <c r="A101" s="14" t="s">
        <v>32</v>
      </c>
    </row>
    <row r="102" spans="1:9" x14ac:dyDescent="0.2">
      <c r="A102" s="14" t="s">
        <v>1180</v>
      </c>
    </row>
    <row r="103" spans="1:9" x14ac:dyDescent="0.2">
      <c r="A103" s="14" t="s">
        <v>34</v>
      </c>
      <c r="B103" s="14"/>
      <c r="C103" s="30" t="s">
        <v>36</v>
      </c>
      <c r="D103" s="14" t="s">
        <v>35</v>
      </c>
    </row>
    <row r="104" spans="1:9" x14ac:dyDescent="0.2">
      <c r="A104" s="7" t="s">
        <v>1011</v>
      </c>
      <c r="C104" s="31">
        <v>0</v>
      </c>
      <c r="D104" s="31">
        <v>0</v>
      </c>
    </row>
    <row r="105" spans="1:9" x14ac:dyDescent="0.2">
      <c r="A105" s="7" t="s">
        <v>1013</v>
      </c>
      <c r="C105" s="31">
        <v>0</v>
      </c>
      <c r="D105" s="31">
        <v>0</v>
      </c>
    </row>
    <row r="106" spans="1:9" x14ac:dyDescent="0.2">
      <c r="A106" s="7" t="s">
        <v>1014</v>
      </c>
      <c r="C106" s="31">
        <v>0</v>
      </c>
      <c r="D106" s="31">
        <v>0</v>
      </c>
    </row>
    <row r="107" spans="1:9" s="10" customFormat="1" x14ac:dyDescent="0.2">
      <c r="A107" s="7" t="s">
        <v>1015</v>
      </c>
      <c r="B107" s="7"/>
      <c r="C107" s="31">
        <v>0</v>
      </c>
      <c r="D107" s="31">
        <v>0</v>
      </c>
      <c r="F107" s="11"/>
      <c r="H107" s="7"/>
      <c r="I107" s="7"/>
    </row>
    <row r="108" spans="1:9" s="10" customFormat="1" x14ac:dyDescent="0.2">
      <c r="A108" s="7" t="s">
        <v>1170</v>
      </c>
      <c r="B108" s="7"/>
      <c r="C108" s="31">
        <v>0</v>
      </c>
      <c r="D108" s="31">
        <v>0</v>
      </c>
      <c r="F108" s="11"/>
      <c r="H108" s="7"/>
      <c r="I108" s="7"/>
    </row>
    <row r="109" spans="1:9" s="10" customFormat="1" x14ac:dyDescent="0.2">
      <c r="A109" s="7" t="s">
        <v>1016</v>
      </c>
      <c r="B109" s="7"/>
      <c r="C109" s="31">
        <v>0</v>
      </c>
      <c r="D109" s="31">
        <v>0</v>
      </c>
      <c r="F109" s="11"/>
      <c r="H109" s="7"/>
      <c r="I109" s="7"/>
    </row>
    <row r="110" spans="1:9" s="10" customFormat="1" x14ac:dyDescent="0.2">
      <c r="A110" s="7" t="s">
        <v>1018</v>
      </c>
      <c r="B110" s="7"/>
      <c r="C110" s="31">
        <v>0</v>
      </c>
      <c r="D110" s="31">
        <v>0</v>
      </c>
      <c r="F110" s="11"/>
      <c r="H110" s="7"/>
      <c r="I110" s="7"/>
    </row>
    <row r="111" spans="1:9" s="10" customFormat="1" x14ac:dyDescent="0.2">
      <c r="A111" s="7" t="s">
        <v>1019</v>
      </c>
      <c r="B111" s="7"/>
      <c r="C111" s="31">
        <v>0</v>
      </c>
      <c r="D111" s="31">
        <v>0</v>
      </c>
      <c r="F111" s="11"/>
      <c r="H111" s="7"/>
      <c r="I111" s="7"/>
    </row>
    <row r="112" spans="1:9" s="10" customFormat="1" x14ac:dyDescent="0.2">
      <c r="A112" s="7" t="s">
        <v>1020</v>
      </c>
      <c r="B112" s="7"/>
      <c r="C112" s="31">
        <v>0</v>
      </c>
      <c r="D112" s="31">
        <v>0</v>
      </c>
      <c r="F112" s="11"/>
      <c r="H112" s="7"/>
      <c r="I112" s="7"/>
    </row>
    <row r="114" spans="1:9" s="10" customFormat="1" x14ac:dyDescent="0.2">
      <c r="A114" s="7" t="s">
        <v>41</v>
      </c>
      <c r="B114" s="7"/>
      <c r="C114" s="7"/>
      <c r="D114" s="7"/>
      <c r="F114" s="11"/>
      <c r="H114" s="7"/>
      <c r="I114" s="7"/>
    </row>
    <row r="116" spans="1:9" s="10" customFormat="1" ht="15" customHeight="1" x14ac:dyDescent="0.25">
      <c r="A116" s="99" t="s">
        <v>1160</v>
      </c>
      <c r="B116" s="100"/>
      <c r="C116" s="100"/>
      <c r="D116" s="30" t="s">
        <v>43</v>
      </c>
      <c r="F116" s="11"/>
      <c r="H116" s="7"/>
      <c r="I116" s="7"/>
    </row>
  </sheetData>
  <mergeCells count="11">
    <mergeCell ref="A38:G38"/>
    <mergeCell ref="A1:G1"/>
    <mergeCell ref="A29:C29"/>
    <mergeCell ref="A31:G31"/>
    <mergeCell ref="A33:G33"/>
    <mergeCell ref="A36:G36"/>
    <mergeCell ref="A41:G41"/>
    <mergeCell ref="A43:G43"/>
    <mergeCell ref="A83:G83"/>
    <mergeCell ref="A99:G99"/>
    <mergeCell ref="A116:C116"/>
  </mergeCells>
  <conditionalFormatting sqref="F2:F3 F5:F30 F84 F100:F65536">
    <cfRule type="cellIs" dxfId="21" priority="8" stopIfTrue="1" operator="between">
      <formula>0.009</formula>
      <formula>-0.009</formula>
    </cfRule>
  </conditionalFormatting>
  <conditionalFormatting sqref="F32 F37">
    <cfRule type="cellIs" dxfId="20" priority="6" stopIfTrue="1" operator="between">
      <formula>0.009</formula>
      <formula>-0.009</formula>
    </cfRule>
  </conditionalFormatting>
  <conditionalFormatting sqref="F34:F35">
    <cfRule type="cellIs" dxfId="19" priority="5" stopIfTrue="1" operator="between">
      <formula>0.009</formula>
      <formula>-0.009</formula>
    </cfRule>
  </conditionalFormatting>
  <conditionalFormatting sqref="F39:F40">
    <cfRule type="cellIs" dxfId="18" priority="4" stopIfTrue="1" operator="between">
      <formula>0.009</formula>
      <formula>-0.009</formula>
    </cfRule>
  </conditionalFormatting>
  <conditionalFormatting sqref="F42">
    <cfRule type="cellIs" dxfId="17" priority="7" stopIfTrue="1" operator="between">
      <formula>0.009</formula>
      <formula>-0.009</formula>
    </cfRule>
  </conditionalFormatting>
  <conditionalFormatting sqref="F44:F82">
    <cfRule type="cellIs" dxfId="16" priority="3" stopIfTrue="1" operator="between">
      <formula>0.009</formula>
      <formula>-0.009</formula>
    </cfRule>
  </conditionalFormatting>
  <conditionalFormatting sqref="F86:F92">
    <cfRule type="cellIs" dxfId="15" priority="2" stopIfTrue="1" operator="between">
      <formula>0.009</formula>
      <formula>-0.009</formula>
    </cfRule>
  </conditionalFormatting>
  <conditionalFormatting sqref="F94:F98">
    <cfRule type="cellIs" dxfId="14" priority="1" stopIfTrue="1" operator="between">
      <formula>0.009</formula>
      <formula>-0.009</formula>
    </cfRule>
  </conditionalFormatting>
  <hyperlinks>
    <hyperlink ref="A34" r:id="rId1" tooltip="https://www.franklintempletonindia.com/download/en-in/latest%20updates/189ea834-ae3f-48eb-9d73-a9cc9cd9317e/franklin-templeton-update-on-reliance-broadcast-july-23-2020-kcg9m1gq-en-in.pdf" xr:uid="{00000000-0004-0000-2000-000000000000}"/>
    <hyperlink ref="A39" r:id="rId2" tooltip="https://www.franklintempletonindia.com/download/en-in/valuation-policy/a0e293eb-f28b-4edc-9535-c7d9e7321ddc/fair_valuation_reliance_big_reliance_infra_november_4_2020-kgox4tdb-en-in.pdf" xr:uid="{00000000-0004-0000-2000-000001000000}"/>
  </hyperlinks>
  <pageMargins left="0.7" right="0.7" top="0.75" bottom="0.75" header="0.3" footer="0.3"/>
  <pageSetup orientation="portrait" horizontalDpi="90" verticalDpi="90" r:id="rId3"/>
  <headerFooter>
    <oddFooter>&amp;C&amp;1#&amp;"Calibri"&amp;10&amp;K000000PUBLIC</oddFooter>
  </headerFooter>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0"/>
  <sheetViews>
    <sheetView workbookViewId="0">
      <selection activeCell="A34" sqref="A34:G34"/>
    </sheetView>
  </sheetViews>
  <sheetFormatPr defaultColWidth="9.42578125" defaultRowHeight="11.25" x14ac:dyDescent="0.2"/>
  <cols>
    <col min="1" max="1" width="31.5703125" style="7" bestFit="1" customWidth="1"/>
    <col min="2" max="2" width="73" style="7" customWidth="1"/>
    <col min="3" max="3" width="15.42578125" style="7" bestFit="1" customWidth="1"/>
    <col min="4" max="4" width="14.5703125" style="7" bestFit="1" customWidth="1"/>
    <col min="5" max="5" width="25.7109375" style="10" customWidth="1"/>
    <col min="6" max="6" width="13.5703125" style="11" bestFit="1" customWidth="1"/>
    <col min="7" max="7" width="11" style="10" customWidth="1"/>
    <col min="8" max="16384" width="9.42578125" style="7"/>
  </cols>
  <sheetData>
    <row r="1" spans="1:9" s="1" customFormat="1" ht="15" customHeight="1" x14ac:dyDescent="0.2">
      <c r="A1" s="92" t="s">
        <v>1181</v>
      </c>
      <c r="B1" s="93"/>
      <c r="C1" s="93"/>
      <c r="D1" s="93"/>
      <c r="E1" s="93"/>
      <c r="F1" s="93"/>
      <c r="G1" s="93"/>
    </row>
    <row r="2" spans="1:9" s="1" customFormat="1" ht="12" x14ac:dyDescent="0.2">
      <c r="A2" s="35"/>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30</v>
      </c>
      <c r="D4" s="13" t="s">
        <v>1</v>
      </c>
      <c r="E4" s="61" t="s">
        <v>6</v>
      </c>
      <c r="F4" s="12" t="s">
        <v>3</v>
      </c>
      <c r="G4" s="12" t="s">
        <v>5</v>
      </c>
    </row>
    <row r="5" spans="1:9" x14ac:dyDescent="0.2">
      <c r="A5" s="20" t="s">
        <v>29</v>
      </c>
      <c r="B5" s="20"/>
      <c r="C5" s="20"/>
      <c r="D5" s="20"/>
      <c r="E5" s="25">
        <v>0</v>
      </c>
      <c r="F5" s="76">
        <v>100</v>
      </c>
      <c r="G5" s="25"/>
      <c r="H5" s="14"/>
      <c r="I5" s="14"/>
    </row>
    <row r="6" spans="1:9" x14ac:dyDescent="0.2">
      <c r="A6" s="20"/>
      <c r="B6" s="20"/>
      <c r="C6" s="20"/>
      <c r="D6" s="20"/>
      <c r="E6" s="25"/>
      <c r="F6" s="26"/>
      <c r="G6" s="25"/>
      <c r="H6" s="14"/>
      <c r="I6" s="14"/>
    </row>
    <row r="7" spans="1:9" x14ac:dyDescent="0.2">
      <c r="A7" s="27" t="s">
        <v>28</v>
      </c>
      <c r="B7" s="27"/>
      <c r="C7" s="27"/>
      <c r="D7" s="27"/>
      <c r="E7" s="28">
        <v>0</v>
      </c>
      <c r="F7" s="28">
        <v>100</v>
      </c>
      <c r="G7" s="28"/>
      <c r="H7" s="14"/>
      <c r="I7" s="14"/>
    </row>
    <row r="9" spans="1:9" x14ac:dyDescent="0.2">
      <c r="A9" s="14" t="s">
        <v>32</v>
      </c>
    </row>
    <row r="10" spans="1:9" x14ac:dyDescent="0.2">
      <c r="A10" s="14" t="s">
        <v>33</v>
      </c>
    </row>
    <row r="11" spans="1:9" s="10" customFormat="1" x14ac:dyDescent="0.2">
      <c r="A11" s="14" t="s">
        <v>34</v>
      </c>
      <c r="B11" s="14"/>
      <c r="C11" s="14" t="s">
        <v>1141</v>
      </c>
      <c r="D11" s="14" t="s">
        <v>35</v>
      </c>
      <c r="E11" s="30"/>
      <c r="F11" s="11"/>
      <c r="H11" s="7"/>
      <c r="I11" s="7"/>
    </row>
    <row r="12" spans="1:9" s="10" customFormat="1" x14ac:dyDescent="0.2">
      <c r="A12" s="7" t="s">
        <v>1011</v>
      </c>
      <c r="B12" s="7"/>
      <c r="C12" s="31">
        <v>32.926200000000001</v>
      </c>
      <c r="D12" s="77" t="s">
        <v>1142</v>
      </c>
      <c r="E12" s="77"/>
      <c r="F12" s="11"/>
      <c r="H12" s="7"/>
      <c r="I12" s="7"/>
    </row>
    <row r="13" spans="1:9" s="10" customFormat="1" x14ac:dyDescent="0.2">
      <c r="A13" s="7" t="s">
        <v>1012</v>
      </c>
      <c r="B13" s="7"/>
      <c r="C13" s="31">
        <v>12.4137</v>
      </c>
      <c r="D13" s="77" t="s">
        <v>1142</v>
      </c>
      <c r="E13" s="77"/>
      <c r="F13" s="11"/>
      <c r="H13" s="7"/>
      <c r="I13" s="7"/>
    </row>
    <row r="14" spans="1:9" s="10" customFormat="1" x14ac:dyDescent="0.2">
      <c r="A14" s="7" t="s">
        <v>1013</v>
      </c>
      <c r="B14" s="7"/>
      <c r="C14" s="31">
        <v>12.516299999999999</v>
      </c>
      <c r="D14" s="77" t="s">
        <v>1142</v>
      </c>
      <c r="E14" s="77"/>
      <c r="F14" s="11"/>
      <c r="H14" s="7"/>
      <c r="I14" s="7"/>
    </row>
    <row r="15" spans="1:9" s="10" customFormat="1" x14ac:dyDescent="0.2">
      <c r="A15" s="7" t="s">
        <v>1170</v>
      </c>
      <c r="B15" s="7"/>
      <c r="C15" s="31">
        <v>33.775700000000001</v>
      </c>
      <c r="D15" s="77" t="s">
        <v>1142</v>
      </c>
      <c r="E15" s="77"/>
      <c r="F15" s="11"/>
      <c r="H15" s="7"/>
      <c r="I15" s="7"/>
    </row>
    <row r="16" spans="1:9" s="10" customFormat="1" x14ac:dyDescent="0.2">
      <c r="A16" s="7" t="s">
        <v>1182</v>
      </c>
      <c r="B16" s="7"/>
      <c r="C16" s="31">
        <v>12.37</v>
      </c>
      <c r="D16" s="77" t="s">
        <v>1142</v>
      </c>
      <c r="E16" s="77"/>
      <c r="F16" s="11"/>
      <c r="H16" s="7"/>
      <c r="I16" s="7"/>
    </row>
    <row r="17" spans="1:9" s="10" customFormat="1" x14ac:dyDescent="0.2">
      <c r="A17" s="7" t="s">
        <v>929</v>
      </c>
      <c r="B17" s="7"/>
      <c r="C17" s="31">
        <v>34.9131</v>
      </c>
      <c r="D17" s="77" t="s">
        <v>1142</v>
      </c>
      <c r="E17" s="77"/>
      <c r="F17" s="11"/>
      <c r="H17" s="7"/>
      <c r="I17" s="7"/>
    </row>
    <row r="18" spans="1:9" s="10" customFormat="1" x14ac:dyDescent="0.2">
      <c r="A18" s="7" t="s">
        <v>1183</v>
      </c>
      <c r="B18" s="7"/>
      <c r="C18" s="31">
        <v>12.4788</v>
      </c>
      <c r="D18" s="77" t="s">
        <v>1142</v>
      </c>
      <c r="E18" s="77"/>
      <c r="F18" s="11"/>
      <c r="H18" s="7"/>
      <c r="I18" s="7"/>
    </row>
    <row r="19" spans="1:9" s="10" customFormat="1" x14ac:dyDescent="0.2">
      <c r="A19" s="7" t="s">
        <v>931</v>
      </c>
      <c r="B19" s="7"/>
      <c r="C19" s="31">
        <v>12.511100000000001</v>
      </c>
      <c r="D19" s="77" t="s">
        <v>1142</v>
      </c>
      <c r="E19" s="77"/>
      <c r="F19" s="11"/>
      <c r="H19" s="7"/>
      <c r="I19" s="7"/>
    </row>
    <row r="20" spans="1:9" s="10" customFormat="1" x14ac:dyDescent="0.2">
      <c r="A20" s="7" t="s">
        <v>1184</v>
      </c>
      <c r="B20" s="7"/>
      <c r="C20" s="31">
        <v>34.235500000000002</v>
      </c>
      <c r="D20" s="77" t="s">
        <v>1142</v>
      </c>
      <c r="E20" s="77"/>
      <c r="F20" s="11"/>
      <c r="H20" s="7"/>
      <c r="I20" s="7"/>
    </row>
    <row r="21" spans="1:9" s="10" customFormat="1" x14ac:dyDescent="0.2">
      <c r="A21" s="7" t="s">
        <v>1185</v>
      </c>
      <c r="B21" s="7"/>
      <c r="C21" s="31">
        <v>12.151199999999999</v>
      </c>
      <c r="D21" s="77" t="s">
        <v>1142</v>
      </c>
      <c r="E21" s="77"/>
      <c r="F21" s="11"/>
      <c r="H21" s="7"/>
      <c r="I21" s="7"/>
    </row>
    <row r="22" spans="1:9" s="10" customFormat="1" x14ac:dyDescent="0.2">
      <c r="A22" s="7" t="s">
        <v>1186</v>
      </c>
      <c r="B22" s="7"/>
      <c r="C22" s="31">
        <v>12.196</v>
      </c>
      <c r="D22" s="77" t="s">
        <v>1142</v>
      </c>
      <c r="E22" s="77"/>
      <c r="F22" s="11"/>
      <c r="H22" s="7"/>
      <c r="I22" s="7"/>
    </row>
    <row r="24" spans="1:9" s="10" customFormat="1" x14ac:dyDescent="0.2">
      <c r="A24" s="7" t="s">
        <v>41</v>
      </c>
      <c r="B24" s="7"/>
      <c r="C24" s="7"/>
      <c r="D24" s="7"/>
      <c r="F24" s="11"/>
      <c r="H24" s="7"/>
      <c r="I24" s="7"/>
    </row>
    <row r="25" spans="1:9" s="10" customFormat="1" x14ac:dyDescent="0.2">
      <c r="A25" s="7" t="s">
        <v>1143</v>
      </c>
      <c r="B25" s="7"/>
      <c r="C25" s="7"/>
      <c r="D25" s="7"/>
      <c r="F25" s="11"/>
      <c r="H25" s="7"/>
      <c r="I25" s="7"/>
    </row>
    <row r="27" spans="1:9" s="10" customFormat="1" x14ac:dyDescent="0.2">
      <c r="A27" s="14" t="s">
        <v>37</v>
      </c>
      <c r="B27" s="7"/>
      <c r="C27" s="7"/>
      <c r="D27" s="30" t="s">
        <v>43</v>
      </c>
      <c r="F27" s="11"/>
      <c r="H27" s="7"/>
      <c r="I27" s="7"/>
    </row>
    <row r="29" spans="1:9" x14ac:dyDescent="0.2">
      <c r="A29" s="14" t="s">
        <v>939</v>
      </c>
      <c r="D29" s="78" t="s">
        <v>1142</v>
      </c>
    </row>
    <row r="30" spans="1:9" x14ac:dyDescent="0.2">
      <c r="A30" s="7" t="s">
        <v>1162</v>
      </c>
      <c r="D30" s="34"/>
    </row>
    <row r="31" spans="1:9" x14ac:dyDescent="0.2">
      <c r="D31" s="34"/>
    </row>
    <row r="32" spans="1:9" ht="15" x14ac:dyDescent="0.25">
      <c r="A32" s="99" t="s">
        <v>817</v>
      </c>
      <c r="B32" s="100"/>
      <c r="C32" s="100"/>
      <c r="D32" s="30" t="s">
        <v>43</v>
      </c>
    </row>
    <row r="34" spans="1:7" ht="24" customHeight="1" x14ac:dyDescent="0.25">
      <c r="A34" s="103" t="s">
        <v>1187</v>
      </c>
      <c r="B34" s="104"/>
      <c r="C34" s="104"/>
      <c r="D34" s="104"/>
      <c r="E34" s="104"/>
      <c r="F34" s="104"/>
      <c r="G34" s="104"/>
    </row>
    <row r="36" spans="1:7" x14ac:dyDescent="0.2">
      <c r="A36" s="14" t="s">
        <v>824</v>
      </c>
    </row>
    <row r="37" spans="1:7" x14ac:dyDescent="0.2">
      <c r="A37" s="14"/>
    </row>
    <row r="38" spans="1:7" ht="27" customHeight="1" x14ac:dyDescent="0.25">
      <c r="A38" s="102" t="s">
        <v>1188</v>
      </c>
      <c r="B38" s="100"/>
      <c r="C38" s="100"/>
      <c r="D38" s="100"/>
      <c r="E38" s="100"/>
      <c r="F38" s="100"/>
      <c r="G38" s="100"/>
    </row>
    <row r="39" spans="1:7" x14ac:dyDescent="0.2">
      <c r="A39" s="70"/>
    </row>
    <row r="40" spans="1:7" ht="27.6" customHeight="1" x14ac:dyDescent="0.2">
      <c r="A40" s="99" t="s">
        <v>1153</v>
      </c>
      <c r="B40" s="99"/>
      <c r="C40" s="99"/>
      <c r="D40" s="99"/>
      <c r="E40" s="99"/>
      <c r="F40" s="99"/>
      <c r="G40" s="99"/>
    </row>
  </sheetData>
  <mergeCells count="5">
    <mergeCell ref="A1:G1"/>
    <mergeCell ref="A32:C32"/>
    <mergeCell ref="A34:G34"/>
    <mergeCell ref="A38:G38"/>
    <mergeCell ref="A40:G40"/>
  </mergeCells>
  <conditionalFormatting sqref="F2:F3 F8:F33 F35:F37 F39 F41:F65458">
    <cfRule type="cellIs" dxfId="13" priority="2" stopIfTrue="1" operator="between">
      <formula>0.009</formula>
      <formula>-0.009</formula>
    </cfRule>
  </conditionalFormatting>
  <conditionalFormatting sqref="F6">
    <cfRule type="cellIs" dxfId="12" priority="1" stopIfTrue="1" operator="between">
      <formula>0.009</formula>
      <formula>-0.009</formula>
    </cfRule>
  </conditionalFormatting>
  <pageMargins left="0.7" right="0.7" top="0.75" bottom="0.75" header="0.3" footer="0.3"/>
  <pageSetup orientation="portrait" horizontalDpi="90" verticalDpi="90" r:id="rId1"/>
  <headerFooter>
    <oddFooter>&amp;C&amp;1#&amp;"Calibri"&amp;10&amp;K000000PUBLIC</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39"/>
  <sheetViews>
    <sheetView workbookViewId="0">
      <selection sqref="A1:G1"/>
    </sheetView>
  </sheetViews>
  <sheetFormatPr defaultColWidth="9.42578125" defaultRowHeight="11.25" x14ac:dyDescent="0.2"/>
  <cols>
    <col min="1" max="1" width="38.5703125" style="7" bestFit="1" customWidth="1"/>
    <col min="2" max="2" width="60.42578125" style="7" customWidth="1"/>
    <col min="3" max="3" width="15.5703125" style="7" bestFit="1" customWidth="1"/>
    <col min="4" max="4" width="15.42578125" style="7" bestFit="1" customWidth="1"/>
    <col min="5" max="5" width="25.7109375" style="10" customWidth="1"/>
    <col min="6" max="6" width="13.5703125" style="11" bestFit="1" customWidth="1"/>
    <col min="7" max="7" width="11" style="10" customWidth="1"/>
    <col min="8" max="8" width="9.42578125" style="7"/>
    <col min="9" max="11" width="9.42578125" style="7" customWidth="1"/>
    <col min="12" max="16384" width="9.42578125" style="7"/>
  </cols>
  <sheetData>
    <row r="1" spans="1:9" s="1" customFormat="1" ht="15" customHeight="1" x14ac:dyDescent="0.2">
      <c r="A1" s="92" t="s">
        <v>1189</v>
      </c>
      <c r="B1" s="93"/>
      <c r="C1" s="93"/>
      <c r="D1" s="93"/>
      <c r="E1" s="93"/>
      <c r="F1" s="93"/>
      <c r="G1" s="93"/>
      <c r="H1" s="81"/>
    </row>
    <row r="2" spans="1:9" s="1" customFormat="1" ht="12" x14ac:dyDescent="0.2">
      <c r="A2" s="35"/>
      <c r="E2" s="5"/>
      <c r="F2" s="9"/>
      <c r="G2" s="10"/>
    </row>
    <row r="3" spans="1:9" s="1" customFormat="1" ht="12" x14ac:dyDescent="0.2">
      <c r="A3" s="8" t="s">
        <v>7</v>
      </c>
      <c r="B3" s="2"/>
      <c r="C3" s="3"/>
      <c r="D3" s="3"/>
      <c r="E3" s="4"/>
      <c r="F3" s="9"/>
      <c r="G3" s="10"/>
    </row>
    <row r="4" spans="1:9" s="1" customFormat="1" ht="39.75" customHeight="1" x14ac:dyDescent="0.2">
      <c r="A4" s="6" t="s">
        <v>2</v>
      </c>
      <c r="B4" s="6" t="s">
        <v>0</v>
      </c>
      <c r="C4" s="13" t="s">
        <v>30</v>
      </c>
      <c r="D4" s="13" t="s">
        <v>1</v>
      </c>
      <c r="E4" s="61" t="s">
        <v>6</v>
      </c>
      <c r="F4" s="12" t="s">
        <v>3</v>
      </c>
      <c r="G4" s="12" t="s">
        <v>5</v>
      </c>
    </row>
    <row r="5" spans="1:9" x14ac:dyDescent="0.2">
      <c r="A5" s="20" t="s">
        <v>29</v>
      </c>
      <c r="B5" s="20"/>
      <c r="C5" s="20"/>
      <c r="D5" s="20"/>
      <c r="E5" s="25">
        <f>491678.83/100000</f>
        <v>4.9167883000000003</v>
      </c>
      <c r="F5" s="25">
        <f>F7</f>
        <v>100</v>
      </c>
      <c r="G5" s="25"/>
      <c r="H5" s="14"/>
      <c r="I5" s="14"/>
    </row>
    <row r="6" spans="1:9" x14ac:dyDescent="0.2">
      <c r="A6" s="20"/>
      <c r="B6" s="20"/>
      <c r="C6" s="20"/>
      <c r="D6" s="20"/>
      <c r="E6" s="25"/>
      <c r="F6" s="26"/>
      <c r="G6" s="25"/>
      <c r="H6" s="14"/>
      <c r="I6" s="14"/>
    </row>
    <row r="7" spans="1:9" x14ac:dyDescent="0.2">
      <c r="A7" s="27" t="s">
        <v>28</v>
      </c>
      <c r="B7" s="27"/>
      <c r="C7" s="27"/>
      <c r="D7" s="27"/>
      <c r="E7" s="28">
        <f>E5</f>
        <v>4.9167883000000003</v>
      </c>
      <c r="F7" s="28">
        <v>100</v>
      </c>
      <c r="G7" s="28"/>
      <c r="H7" s="14"/>
      <c r="I7" s="14"/>
    </row>
    <row r="9" spans="1:9" x14ac:dyDescent="0.2">
      <c r="A9" s="14" t="s">
        <v>32</v>
      </c>
    </row>
    <row r="10" spans="1:9" x14ac:dyDescent="0.2">
      <c r="A10" s="14" t="s">
        <v>33</v>
      </c>
    </row>
    <row r="11" spans="1:9" x14ac:dyDescent="0.2">
      <c r="A11" s="14" t="s">
        <v>34</v>
      </c>
      <c r="B11" s="14"/>
      <c r="C11" s="30" t="s">
        <v>1190</v>
      </c>
      <c r="D11" s="14" t="s">
        <v>35</v>
      </c>
      <c r="E11" s="30"/>
    </row>
    <row r="12" spans="1:9" x14ac:dyDescent="0.2">
      <c r="A12" s="7" t="s">
        <v>58</v>
      </c>
      <c r="C12" s="31">
        <v>24.933800000000002</v>
      </c>
      <c r="D12" s="77" t="s">
        <v>1142</v>
      </c>
      <c r="E12" s="77"/>
    </row>
    <row r="13" spans="1:9" x14ac:dyDescent="0.2">
      <c r="A13" s="7" t="s">
        <v>82</v>
      </c>
      <c r="C13" s="31">
        <v>11.5593</v>
      </c>
      <c r="D13" s="77" t="s">
        <v>1142</v>
      </c>
      <c r="E13" s="77"/>
    </row>
    <row r="14" spans="1:9" x14ac:dyDescent="0.2">
      <c r="A14" s="7" t="s">
        <v>59</v>
      </c>
      <c r="C14" s="31">
        <v>26.575900000000001</v>
      </c>
      <c r="D14" s="77" t="s">
        <v>1142</v>
      </c>
      <c r="E14" s="77"/>
    </row>
    <row r="15" spans="1:9" x14ac:dyDescent="0.2">
      <c r="A15" s="7" t="s">
        <v>83</v>
      </c>
      <c r="C15" s="31">
        <v>12.480700000000001</v>
      </c>
      <c r="D15" s="77" t="s">
        <v>1142</v>
      </c>
      <c r="E15" s="77"/>
    </row>
    <row r="17" spans="1:7" x14ac:dyDescent="0.2">
      <c r="A17" s="7" t="s">
        <v>41</v>
      </c>
    </row>
    <row r="18" spans="1:7" x14ac:dyDescent="0.2">
      <c r="A18" s="7" t="s">
        <v>1191</v>
      </c>
    </row>
    <row r="20" spans="1:7" x14ac:dyDescent="0.2">
      <c r="A20" s="14" t="s">
        <v>37</v>
      </c>
      <c r="D20" s="30" t="s">
        <v>43</v>
      </c>
    </row>
    <row r="22" spans="1:7" x14ac:dyDescent="0.2">
      <c r="A22" s="14" t="s">
        <v>939</v>
      </c>
      <c r="D22" s="78" t="s">
        <v>1142</v>
      </c>
    </row>
    <row r="23" spans="1:7" x14ac:dyDescent="0.2">
      <c r="A23" s="7" t="s">
        <v>1144</v>
      </c>
      <c r="D23" s="34"/>
    </row>
    <row r="24" spans="1:7" x14ac:dyDescent="0.2">
      <c r="D24" s="34"/>
    </row>
    <row r="25" spans="1:7" ht="15" customHeight="1" x14ac:dyDescent="0.25">
      <c r="A25" s="99" t="s">
        <v>817</v>
      </c>
      <c r="B25" s="100"/>
      <c r="C25" s="100"/>
      <c r="D25" s="30" t="s">
        <v>43</v>
      </c>
    </row>
    <row r="27" spans="1:7" ht="48" customHeight="1" x14ac:dyDescent="0.25">
      <c r="A27" s="103" t="s">
        <v>1192</v>
      </c>
      <c r="B27" s="104"/>
      <c r="C27" s="104"/>
      <c r="D27" s="104"/>
      <c r="E27" s="104"/>
      <c r="F27" s="104"/>
      <c r="G27" s="104"/>
    </row>
    <row r="29" spans="1:7" ht="36.75" customHeight="1" x14ac:dyDescent="0.25">
      <c r="A29" s="103" t="s">
        <v>1193</v>
      </c>
      <c r="B29" s="104"/>
      <c r="C29" s="104"/>
      <c r="D29" s="104"/>
      <c r="E29" s="104"/>
      <c r="F29" s="104"/>
      <c r="G29" s="104"/>
    </row>
    <row r="30" spans="1:7" x14ac:dyDescent="0.2">
      <c r="A30" s="68" t="s">
        <v>1148</v>
      </c>
    </row>
    <row r="32" spans="1:7" ht="26.25" customHeight="1" x14ac:dyDescent="0.25">
      <c r="A32" s="103" t="s">
        <v>1165</v>
      </c>
      <c r="B32" s="104"/>
      <c r="C32" s="104"/>
      <c r="D32" s="104"/>
      <c r="E32" s="104"/>
      <c r="F32" s="104"/>
      <c r="G32" s="104"/>
    </row>
    <row r="33" spans="1:7" s="71" customFormat="1" ht="15" x14ac:dyDescent="0.25">
      <c r="A33" s="82"/>
      <c r="B33" s="83"/>
      <c r="C33" s="83"/>
      <c r="D33" s="83"/>
      <c r="E33" s="83"/>
      <c r="F33" s="83"/>
      <c r="G33" s="83"/>
    </row>
    <row r="34" spans="1:7" s="71" customFormat="1" ht="27.75" customHeight="1" x14ac:dyDescent="0.25">
      <c r="A34" s="103" t="s">
        <v>1166</v>
      </c>
      <c r="B34" s="104"/>
      <c r="C34" s="104"/>
      <c r="D34" s="104"/>
      <c r="E34" s="104"/>
      <c r="F34" s="104"/>
      <c r="G34" s="104"/>
    </row>
    <row r="35" spans="1:7" s="71" customFormat="1" ht="15" x14ac:dyDescent="0.25">
      <c r="A35" s="82"/>
      <c r="B35" s="83"/>
      <c r="C35" s="83"/>
      <c r="D35" s="83"/>
      <c r="E35" s="83"/>
      <c r="F35" s="83"/>
      <c r="G35" s="83"/>
    </row>
    <row r="36" spans="1:7" x14ac:dyDescent="0.2">
      <c r="A36" s="69" t="s">
        <v>826</v>
      </c>
      <c r="B36" s="71"/>
      <c r="C36" s="71"/>
      <c r="D36" s="71"/>
      <c r="E36" s="11"/>
      <c r="G36" s="11"/>
    </row>
    <row r="37" spans="1:7" x14ac:dyDescent="0.2">
      <c r="A37" s="69"/>
      <c r="B37" s="71"/>
      <c r="C37" s="71"/>
      <c r="D37" s="71"/>
      <c r="E37" s="11"/>
      <c r="G37" s="11"/>
    </row>
    <row r="38" spans="1:7" ht="48" customHeight="1" x14ac:dyDescent="0.2">
      <c r="A38" s="106" t="s">
        <v>1194</v>
      </c>
      <c r="B38" s="106"/>
      <c r="C38" s="106"/>
      <c r="D38" s="106"/>
      <c r="E38" s="106"/>
      <c r="F38" s="106"/>
      <c r="G38" s="106"/>
    </row>
    <row r="39" spans="1:7" ht="25.5" customHeight="1" x14ac:dyDescent="0.2">
      <c r="A39" s="99" t="s">
        <v>1195</v>
      </c>
      <c r="B39" s="99"/>
      <c r="C39" s="99"/>
      <c r="D39" s="99"/>
      <c r="E39" s="99"/>
      <c r="F39" s="99"/>
      <c r="G39" s="99"/>
    </row>
  </sheetData>
  <mergeCells count="8">
    <mergeCell ref="A38:G38"/>
    <mergeCell ref="A39:G39"/>
    <mergeCell ref="A1:G1"/>
    <mergeCell ref="A25:C25"/>
    <mergeCell ref="A27:G27"/>
    <mergeCell ref="A29:G29"/>
    <mergeCell ref="A32:G32"/>
    <mergeCell ref="A34:G34"/>
  </mergeCells>
  <conditionalFormatting sqref="F2:F3 F6 F8:F26 F28 F30:F31 F36:F37 F40:F65473">
    <cfRule type="cellIs" dxfId="11" priority="1" stopIfTrue="1" operator="between">
      <formula>0.009</formula>
      <formula>-0.009</formula>
    </cfRule>
  </conditionalFormatting>
  <hyperlinks>
    <hyperlink ref="A30" r:id="rId1" xr:uid="{00000000-0004-0000-2200-000000000000}"/>
  </hyperlinks>
  <pageMargins left="0.7" right="0.7" top="0.75" bottom="0.75" header="0.3" footer="0.3"/>
  <pageSetup orientation="portrait" horizontalDpi="90" verticalDpi="90" r:id="rId2"/>
  <headerFooter>
    <oddFooter>&amp;C&amp;1#&amp;"Calibri"&amp;10&amp;K000000PUBLIC</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72"/>
  <sheetViews>
    <sheetView topLeftCell="A26" workbookViewId="0">
      <selection sqref="A1:G1"/>
    </sheetView>
  </sheetViews>
  <sheetFormatPr defaultColWidth="9.28515625" defaultRowHeight="11.25" x14ac:dyDescent="0.2"/>
  <cols>
    <col min="1" max="1" width="38.5703125" style="7" bestFit="1" customWidth="1"/>
    <col min="2" max="2" width="58" style="7" bestFit="1" customWidth="1"/>
    <col min="3" max="3" width="15.42578125" style="7" bestFit="1" customWidth="1"/>
    <col min="4" max="4" width="15.5703125" style="7" bestFit="1" customWidth="1"/>
    <col min="5" max="5" width="25.7109375" style="10" customWidth="1"/>
    <col min="6" max="6" width="13.5703125" style="11" bestFit="1" customWidth="1"/>
    <col min="7" max="7" width="11" style="10" customWidth="1"/>
    <col min="8" max="16384" width="9.28515625" style="7"/>
  </cols>
  <sheetData>
    <row r="1" spans="1:7" s="1" customFormat="1" ht="15" x14ac:dyDescent="0.2">
      <c r="A1" s="92" t="s">
        <v>1196</v>
      </c>
      <c r="B1" s="93"/>
      <c r="C1" s="93"/>
      <c r="D1" s="93"/>
      <c r="E1" s="93"/>
      <c r="F1" s="93"/>
      <c r="G1" s="93"/>
    </row>
    <row r="2" spans="1:7" s="1" customFormat="1" ht="12" x14ac:dyDescent="0.2">
      <c r="A2" s="35"/>
      <c r="E2" s="5"/>
      <c r="F2" s="9"/>
      <c r="G2" s="10"/>
    </row>
    <row r="3" spans="1:7" s="1" customFormat="1" ht="12" x14ac:dyDescent="0.2">
      <c r="A3" s="8" t="s">
        <v>7</v>
      </c>
      <c r="B3" s="2"/>
      <c r="C3" s="3"/>
      <c r="D3" s="3"/>
      <c r="E3" s="4"/>
      <c r="F3" s="9"/>
      <c r="G3" s="10"/>
    </row>
    <row r="4" spans="1:7" s="1" customFormat="1" ht="39.75" customHeight="1" x14ac:dyDescent="0.2">
      <c r="A4" s="6" t="s">
        <v>2</v>
      </c>
      <c r="B4" s="6" t="s">
        <v>0</v>
      </c>
      <c r="C4" s="13" t="s">
        <v>30</v>
      </c>
      <c r="D4" s="13" t="s">
        <v>1</v>
      </c>
      <c r="E4" s="61" t="s">
        <v>6</v>
      </c>
      <c r="F4" s="12" t="s">
        <v>3</v>
      </c>
      <c r="G4" s="12" t="s">
        <v>5</v>
      </c>
    </row>
    <row r="5" spans="1:7" s="1" customFormat="1" ht="13.5" customHeight="1" x14ac:dyDescent="0.2">
      <c r="A5" s="20" t="s">
        <v>29</v>
      </c>
      <c r="B5" s="20"/>
      <c r="C5" s="20"/>
      <c r="D5" s="20"/>
      <c r="E5" s="25">
        <v>0</v>
      </c>
      <c r="F5" s="76">
        <v>100</v>
      </c>
      <c r="G5" s="25"/>
    </row>
    <row r="6" spans="1:7" s="1" customFormat="1" ht="12" x14ac:dyDescent="0.2">
      <c r="A6" s="20"/>
      <c r="B6" s="20"/>
      <c r="C6" s="20"/>
      <c r="D6" s="20"/>
      <c r="E6" s="25"/>
      <c r="F6" s="26"/>
      <c r="G6" s="25"/>
    </row>
    <row r="7" spans="1:7" x14ac:dyDescent="0.2">
      <c r="A7" s="27" t="s">
        <v>28</v>
      </c>
      <c r="B7" s="27"/>
      <c r="C7" s="27"/>
      <c r="D7" s="27"/>
      <c r="E7" s="28">
        <v>0</v>
      </c>
      <c r="F7" s="28">
        <v>100</v>
      </c>
      <c r="G7" s="28"/>
    </row>
    <row r="8" spans="1:7" x14ac:dyDescent="0.2">
      <c r="A8" s="14"/>
      <c r="B8" s="14"/>
      <c r="C8" s="14"/>
      <c r="D8" s="14"/>
      <c r="E8" s="84"/>
      <c r="F8" s="84"/>
      <c r="G8" s="84"/>
    </row>
    <row r="9" spans="1:7" x14ac:dyDescent="0.2">
      <c r="A9" s="14" t="s">
        <v>32</v>
      </c>
    </row>
    <row r="10" spans="1:7" x14ac:dyDescent="0.2">
      <c r="A10" s="14" t="s">
        <v>33</v>
      </c>
    </row>
    <row r="11" spans="1:7" x14ac:dyDescent="0.2">
      <c r="A11" s="14" t="s">
        <v>34</v>
      </c>
      <c r="B11" s="14"/>
      <c r="C11" s="14" t="s">
        <v>1197</v>
      </c>
      <c r="D11" s="14" t="s">
        <v>35</v>
      </c>
    </row>
    <row r="12" spans="1:7" x14ac:dyDescent="0.2">
      <c r="A12" s="7" t="s">
        <v>58</v>
      </c>
      <c r="C12" s="31">
        <v>25.334800000000001</v>
      </c>
      <c r="D12" s="77" t="s">
        <v>1142</v>
      </c>
    </row>
    <row r="13" spans="1:7" x14ac:dyDescent="0.2">
      <c r="A13" s="7" t="s">
        <v>82</v>
      </c>
      <c r="C13" s="31">
        <v>13.585800000000001</v>
      </c>
      <c r="D13" s="77" t="s">
        <v>1142</v>
      </c>
    </row>
    <row r="14" spans="1:7" x14ac:dyDescent="0.2">
      <c r="A14" s="7" t="s">
        <v>59</v>
      </c>
      <c r="C14" s="31">
        <v>25.565000000000001</v>
      </c>
      <c r="D14" s="77" t="s">
        <v>1142</v>
      </c>
    </row>
    <row r="15" spans="1:7" x14ac:dyDescent="0.2">
      <c r="A15" s="7" t="s">
        <v>83</v>
      </c>
      <c r="C15" s="31">
        <v>14.0105</v>
      </c>
      <c r="D15" s="77" t="s">
        <v>1142</v>
      </c>
    </row>
    <row r="17" spans="1:7" x14ac:dyDescent="0.2">
      <c r="A17" s="7" t="s">
        <v>41</v>
      </c>
    </row>
    <row r="18" spans="1:7" x14ac:dyDescent="0.2">
      <c r="A18" s="7" t="s">
        <v>1198</v>
      </c>
    </row>
    <row r="20" spans="1:7" x14ac:dyDescent="0.2">
      <c r="A20" s="14" t="s">
        <v>37</v>
      </c>
      <c r="D20" s="30" t="s">
        <v>43</v>
      </c>
    </row>
    <row r="22" spans="1:7" x14ac:dyDescent="0.2">
      <c r="A22" s="14" t="s">
        <v>939</v>
      </c>
      <c r="D22" s="78" t="s">
        <v>1142</v>
      </c>
    </row>
    <row r="23" spans="1:7" x14ac:dyDescent="0.2">
      <c r="A23" s="7" t="s">
        <v>1162</v>
      </c>
      <c r="D23" s="34"/>
    </row>
    <row r="24" spans="1:7" x14ac:dyDescent="0.2">
      <c r="D24" s="34"/>
    </row>
    <row r="25" spans="1:7" ht="15" customHeight="1" x14ac:dyDescent="0.25">
      <c r="A25" s="99" t="s">
        <v>817</v>
      </c>
      <c r="B25" s="100"/>
      <c r="C25" s="100"/>
      <c r="D25" s="30" t="s">
        <v>43</v>
      </c>
    </row>
    <row r="27" spans="1:7" ht="24.75" customHeight="1" x14ac:dyDescent="0.25">
      <c r="A27" s="103" t="s">
        <v>1199</v>
      </c>
      <c r="B27" s="104"/>
      <c r="C27" s="104"/>
      <c r="D27" s="104"/>
      <c r="E27" s="104"/>
      <c r="F27" s="104"/>
      <c r="G27" s="104"/>
    </row>
    <row r="29" spans="1:7" ht="53.25" customHeight="1" x14ac:dyDescent="0.25">
      <c r="A29" s="103" t="s">
        <v>1200</v>
      </c>
      <c r="B29" s="104"/>
      <c r="C29" s="104"/>
      <c r="D29" s="104"/>
      <c r="E29" s="104"/>
      <c r="F29" s="104"/>
      <c r="G29" s="104"/>
    </row>
    <row r="31" spans="1:7" ht="48" customHeight="1" x14ac:dyDescent="0.25">
      <c r="A31" s="103" t="s">
        <v>1201</v>
      </c>
      <c r="B31" s="104"/>
      <c r="C31" s="104"/>
      <c r="D31" s="104"/>
      <c r="E31" s="104"/>
      <c r="F31" s="104"/>
      <c r="G31" s="104"/>
    </row>
    <row r="32" spans="1:7" x14ac:dyDescent="0.2">
      <c r="A32" s="68" t="s">
        <v>1148</v>
      </c>
    </row>
    <row r="34" spans="1:7" ht="24" customHeight="1" x14ac:dyDescent="0.25">
      <c r="A34" s="103" t="s">
        <v>1149</v>
      </c>
      <c r="B34" s="104"/>
      <c r="C34" s="104"/>
      <c r="D34" s="104"/>
      <c r="E34" s="104"/>
      <c r="F34" s="104"/>
      <c r="G34" s="104"/>
    </row>
    <row r="36" spans="1:7" ht="27.75" customHeight="1" x14ac:dyDescent="0.25">
      <c r="A36" s="103" t="s">
        <v>1150</v>
      </c>
      <c r="B36" s="104"/>
      <c r="C36" s="104"/>
      <c r="D36" s="104"/>
      <c r="E36" s="104"/>
      <c r="F36" s="104"/>
      <c r="G36" s="104"/>
    </row>
    <row r="38" spans="1:7" ht="13.5" customHeight="1" x14ac:dyDescent="0.2">
      <c r="A38" s="14" t="s">
        <v>1202</v>
      </c>
    </row>
    <row r="39" spans="1:7" ht="10.5" customHeight="1" x14ac:dyDescent="0.25">
      <c r="A39" s="102"/>
      <c r="B39" s="100"/>
      <c r="C39" s="100"/>
      <c r="D39" s="100"/>
      <c r="E39" s="100"/>
      <c r="F39" s="100"/>
      <c r="G39" s="100"/>
    </row>
    <row r="40" spans="1:7" ht="26.25" customHeight="1" x14ac:dyDescent="0.25">
      <c r="A40" s="102" t="s">
        <v>1203</v>
      </c>
      <c r="B40" s="100"/>
      <c r="C40" s="100"/>
      <c r="D40" s="100"/>
      <c r="E40" s="100"/>
      <c r="F40" s="100"/>
      <c r="G40" s="100"/>
    </row>
    <row r="41" spans="1:7" x14ac:dyDescent="0.2">
      <c r="A41" s="70"/>
    </row>
    <row r="42" spans="1:7" ht="29.1" customHeight="1" x14ac:dyDescent="0.2">
      <c r="A42" s="99" t="s">
        <v>1204</v>
      </c>
      <c r="B42" s="99"/>
      <c r="C42" s="99"/>
      <c r="D42" s="99"/>
      <c r="E42" s="99"/>
      <c r="F42" s="99"/>
      <c r="G42" s="99"/>
    </row>
    <row r="44" spans="1:7" s="1" customFormat="1" ht="15" x14ac:dyDescent="0.2">
      <c r="A44" s="92" t="s">
        <v>1205</v>
      </c>
      <c r="B44" s="93"/>
      <c r="C44" s="93"/>
      <c r="D44" s="93"/>
      <c r="E44" s="93"/>
      <c r="F44" s="93"/>
      <c r="G44" s="93"/>
    </row>
    <row r="45" spans="1:7" x14ac:dyDescent="0.2">
      <c r="A45" s="8" t="s">
        <v>7</v>
      </c>
    </row>
    <row r="46" spans="1:7" s="1" customFormat="1" ht="38.25" customHeight="1" x14ac:dyDescent="0.2">
      <c r="A46" s="6" t="s">
        <v>2</v>
      </c>
      <c r="B46" s="6" t="s">
        <v>0</v>
      </c>
      <c r="C46" s="13" t="s">
        <v>30</v>
      </c>
      <c r="D46" s="13" t="s">
        <v>1</v>
      </c>
      <c r="E46" s="85" t="s">
        <v>6</v>
      </c>
      <c r="F46" s="12" t="s">
        <v>3</v>
      </c>
      <c r="G46" s="12" t="s">
        <v>5</v>
      </c>
    </row>
    <row r="47" spans="1:7" x14ac:dyDescent="0.2">
      <c r="A47" s="16" t="s">
        <v>50</v>
      </c>
      <c r="B47" s="17"/>
      <c r="C47" s="17"/>
      <c r="D47" s="17"/>
      <c r="E47" s="18"/>
      <c r="F47" s="19"/>
      <c r="G47" s="18"/>
    </row>
    <row r="48" spans="1:7" x14ac:dyDescent="0.2">
      <c r="A48" s="20" t="s">
        <v>51</v>
      </c>
      <c r="B48" s="21"/>
      <c r="C48" s="21"/>
      <c r="D48" s="21"/>
      <c r="E48" s="22"/>
      <c r="F48" s="23"/>
      <c r="G48" s="22"/>
    </row>
    <row r="49" spans="1:9" ht="22.5" x14ac:dyDescent="0.2">
      <c r="A49" s="21" t="s">
        <v>1155</v>
      </c>
      <c r="B49" s="21" t="s">
        <v>1156</v>
      </c>
      <c r="C49" s="67" t="s">
        <v>1157</v>
      </c>
      <c r="D49" s="24">
        <v>1695</v>
      </c>
      <c r="E49" s="22">
        <v>0</v>
      </c>
      <c r="F49" s="23">
        <v>100</v>
      </c>
      <c r="G49" s="22">
        <v>0</v>
      </c>
    </row>
    <row r="50" spans="1:9" x14ac:dyDescent="0.2">
      <c r="A50" s="20" t="s">
        <v>24</v>
      </c>
      <c r="B50" s="20"/>
      <c r="C50" s="20"/>
      <c r="D50" s="20"/>
      <c r="E50" s="25">
        <f>SUM(E48:E49)</f>
        <v>0</v>
      </c>
      <c r="F50" s="26">
        <f>SUM(F48:F49)</f>
        <v>100</v>
      </c>
      <c r="G50" s="25"/>
      <c r="H50" s="14"/>
      <c r="I50" s="14"/>
    </row>
    <row r="51" spans="1:9" x14ac:dyDescent="0.2">
      <c r="A51" s="21"/>
      <c r="B51" s="21"/>
      <c r="C51" s="21"/>
      <c r="D51" s="21"/>
      <c r="E51" s="22"/>
      <c r="F51" s="23"/>
      <c r="G51" s="22"/>
    </row>
    <row r="52" spans="1:9" x14ac:dyDescent="0.2">
      <c r="A52" s="20" t="s">
        <v>27</v>
      </c>
      <c r="B52" s="20"/>
      <c r="C52" s="20"/>
      <c r="D52" s="20"/>
      <c r="E52" s="25">
        <f>E50</f>
        <v>0</v>
      </c>
      <c r="F52" s="26">
        <f>F50</f>
        <v>100</v>
      </c>
      <c r="G52" s="25"/>
      <c r="H52" s="14"/>
      <c r="I52" s="14"/>
    </row>
    <row r="53" spans="1:9" x14ac:dyDescent="0.2">
      <c r="A53" s="20"/>
      <c r="B53" s="20"/>
      <c r="C53" s="20"/>
      <c r="D53" s="20"/>
      <c r="E53" s="25"/>
      <c r="F53" s="26"/>
      <c r="G53" s="25"/>
      <c r="H53" s="14"/>
      <c r="I53" s="14"/>
    </row>
    <row r="54" spans="1:9" x14ac:dyDescent="0.2">
      <c r="A54" s="20" t="s">
        <v>29</v>
      </c>
      <c r="B54" s="20"/>
      <c r="C54" s="20"/>
      <c r="D54" s="20"/>
      <c r="E54" s="79">
        <v>0</v>
      </c>
      <c r="F54" s="79">
        <v>0</v>
      </c>
      <c r="G54" s="25"/>
      <c r="H54" s="14"/>
      <c r="I54" s="14"/>
    </row>
    <row r="55" spans="1:9" x14ac:dyDescent="0.2">
      <c r="A55" s="20"/>
      <c r="B55" s="20"/>
      <c r="C55" s="20"/>
      <c r="D55" s="20"/>
      <c r="E55" s="25"/>
      <c r="F55" s="26"/>
      <c r="G55" s="25"/>
      <c r="H55" s="14"/>
      <c r="I55" s="14"/>
    </row>
    <row r="56" spans="1:9" x14ac:dyDescent="0.2">
      <c r="A56" s="27" t="s">
        <v>28</v>
      </c>
      <c r="B56" s="27"/>
      <c r="C56" s="27"/>
      <c r="D56" s="27"/>
      <c r="E56" s="28">
        <v>3.9999999999999998E-7</v>
      </c>
      <c r="F56" s="29">
        <v>100</v>
      </c>
      <c r="G56" s="28"/>
      <c r="H56" s="14"/>
      <c r="I56" s="14"/>
    </row>
    <row r="58" spans="1:9" x14ac:dyDescent="0.2">
      <c r="A58" s="14" t="s">
        <v>31</v>
      </c>
    </row>
    <row r="59" spans="1:9" x14ac:dyDescent="0.2">
      <c r="A59" s="14" t="s">
        <v>1158</v>
      </c>
    </row>
    <row r="60" spans="1:9" x14ac:dyDescent="0.2">
      <c r="A60" s="107" t="s">
        <v>1159</v>
      </c>
      <c r="B60" s="107"/>
      <c r="C60" s="107"/>
      <c r="D60" s="107"/>
      <c r="E60" s="107"/>
      <c r="F60" s="107"/>
      <c r="G60" s="107"/>
    </row>
    <row r="61" spans="1:9" x14ac:dyDescent="0.2">
      <c r="A61" s="86"/>
      <c r="B61" s="86"/>
      <c r="C61" s="86"/>
      <c r="D61" s="86"/>
      <c r="E61" s="86"/>
      <c r="F61" s="86"/>
      <c r="G61" s="86"/>
    </row>
    <row r="62" spans="1:9" x14ac:dyDescent="0.2">
      <c r="A62" s="14" t="s">
        <v>32</v>
      </c>
    </row>
    <row r="63" spans="1:9" s="10" customFormat="1" x14ac:dyDescent="0.2">
      <c r="A63" s="14" t="s">
        <v>33</v>
      </c>
      <c r="B63" s="7"/>
      <c r="C63" s="7"/>
      <c r="D63" s="7"/>
      <c r="F63" s="11"/>
      <c r="H63" s="7"/>
      <c r="I63" s="7"/>
    </row>
    <row r="64" spans="1:9" s="10" customFormat="1" x14ac:dyDescent="0.2">
      <c r="A64" s="14" t="s">
        <v>34</v>
      </c>
      <c r="B64" s="14"/>
      <c r="C64" s="30" t="s">
        <v>36</v>
      </c>
      <c r="D64" s="14" t="s">
        <v>35</v>
      </c>
      <c r="F64" s="11"/>
      <c r="H64" s="7"/>
      <c r="I64" s="7"/>
    </row>
    <row r="65" spans="1:9" s="10" customFormat="1" x14ac:dyDescent="0.2">
      <c r="A65" s="7" t="s">
        <v>58</v>
      </c>
      <c r="B65" s="7"/>
      <c r="C65" s="31">
        <v>0</v>
      </c>
      <c r="D65" s="31">
        <v>0</v>
      </c>
      <c r="F65" s="11"/>
      <c r="H65" s="7"/>
      <c r="I65" s="7"/>
    </row>
    <row r="66" spans="1:9" s="10" customFormat="1" x14ac:dyDescent="0.2">
      <c r="A66" s="7" t="s">
        <v>82</v>
      </c>
      <c r="B66" s="7"/>
      <c r="C66" s="31">
        <v>0</v>
      </c>
      <c r="D66" s="31">
        <v>0</v>
      </c>
      <c r="F66" s="11"/>
      <c r="H66" s="7"/>
      <c r="I66" s="7"/>
    </row>
    <row r="67" spans="1:9" s="10" customFormat="1" x14ac:dyDescent="0.2">
      <c r="A67" s="7" t="s">
        <v>59</v>
      </c>
      <c r="B67" s="7"/>
      <c r="C67" s="31">
        <v>0</v>
      </c>
      <c r="D67" s="31">
        <v>0</v>
      </c>
      <c r="F67" s="11"/>
      <c r="H67" s="7"/>
      <c r="I67" s="7"/>
    </row>
    <row r="68" spans="1:9" s="10" customFormat="1" x14ac:dyDescent="0.2">
      <c r="A68" s="7" t="s">
        <v>83</v>
      </c>
      <c r="B68" s="7"/>
      <c r="C68" s="31">
        <v>0</v>
      </c>
      <c r="D68" s="31">
        <v>0</v>
      </c>
      <c r="F68" s="11"/>
      <c r="H68" s="7"/>
      <c r="I68" s="7"/>
    </row>
    <row r="70" spans="1:9" s="10" customFormat="1" x14ac:dyDescent="0.2">
      <c r="A70" s="7" t="s">
        <v>41</v>
      </c>
      <c r="B70" s="7"/>
      <c r="C70" s="7"/>
      <c r="D70" s="7"/>
      <c r="F70" s="11"/>
      <c r="H70" s="7"/>
      <c r="I70" s="7"/>
    </row>
    <row r="72" spans="1:9" s="10" customFormat="1" ht="15" customHeight="1" x14ac:dyDescent="0.25">
      <c r="A72" s="99" t="s">
        <v>1160</v>
      </c>
      <c r="B72" s="100"/>
      <c r="C72" s="100"/>
      <c r="D72" s="30" t="s">
        <v>43</v>
      </c>
      <c r="F72" s="11"/>
      <c r="H72" s="7"/>
      <c r="I72" s="7"/>
    </row>
  </sheetData>
  <mergeCells count="13">
    <mergeCell ref="A34:G34"/>
    <mergeCell ref="A1:G1"/>
    <mergeCell ref="A25:C25"/>
    <mergeCell ref="A27:G27"/>
    <mergeCell ref="A29:G29"/>
    <mergeCell ref="A31:G31"/>
    <mergeCell ref="A72:C72"/>
    <mergeCell ref="A36:G36"/>
    <mergeCell ref="A39:G39"/>
    <mergeCell ref="A40:G40"/>
    <mergeCell ref="A42:G42"/>
    <mergeCell ref="A44:G44"/>
    <mergeCell ref="A60:G60"/>
  </mergeCells>
  <conditionalFormatting sqref="F2:F3 F9:F26 F37:F38 F41 F43 F45 F62:F65485">
    <cfRule type="cellIs" dxfId="10" priority="7" stopIfTrue="1" operator="between">
      <formula>0.009</formula>
      <formula>-0.009</formula>
    </cfRule>
  </conditionalFormatting>
  <conditionalFormatting sqref="F6">
    <cfRule type="cellIs" dxfId="9" priority="1" stopIfTrue="1" operator="between">
      <formula>0.009</formula>
      <formula>-0.009</formula>
    </cfRule>
  </conditionalFormatting>
  <conditionalFormatting sqref="F28 F30">
    <cfRule type="cellIs" dxfId="8" priority="4" stopIfTrue="1" operator="between">
      <formula>0.009</formula>
      <formula>-0.009</formula>
    </cfRule>
  </conditionalFormatting>
  <conditionalFormatting sqref="F32:F33">
    <cfRule type="cellIs" dxfId="7" priority="3" stopIfTrue="1" operator="between">
      <formula>0.009</formula>
      <formula>-0.009</formula>
    </cfRule>
  </conditionalFormatting>
  <conditionalFormatting sqref="F35">
    <cfRule type="cellIs" dxfId="6" priority="2" stopIfTrue="1" operator="between">
      <formula>0.009</formula>
      <formula>-0.009</formula>
    </cfRule>
  </conditionalFormatting>
  <conditionalFormatting sqref="F47:F53">
    <cfRule type="cellIs" dxfId="5" priority="6" stopIfTrue="1" operator="between">
      <formula>0.009</formula>
      <formula>-0.009</formula>
    </cfRule>
  </conditionalFormatting>
  <conditionalFormatting sqref="F55:F59">
    <cfRule type="cellIs" dxfId="4" priority="5" stopIfTrue="1" operator="between">
      <formula>0.009</formula>
      <formula>-0.009</formula>
    </cfRule>
  </conditionalFormatting>
  <hyperlinks>
    <hyperlink ref="A41" r:id="rId1" tooltip="https://www.franklintempletonindia.com/download/en-in/valuation-policy/a0e293eb-f28b-4edc-9535-c7d9e7321ddc/fair_valuation_reliance_big_reliance_infra_november_4_2020-kgox4tdb-en-in.pdf" display="https://www.franklintempletonindia.com/download/en-in/valuation-policy/a0e293eb-f28b-4edc-9535-c7d9e7321ddc/fair_valuation_reliance_big_reliance_infra_november_4_2020-kgox4tdb-en-in.pdf" xr:uid="{00000000-0004-0000-2300-000000000000}"/>
    <hyperlink ref="A32" r:id="rId2" tooltip="https://www.franklintempletonindia.com/download/en-in/valuation-policy/a0e293eb-f28b-4edc-9535-c7d9e7321ddc/fair_valuation_reliance_big_reliance_infra_november_4_2020-kgox4tdb-en-in.pdf" xr:uid="{00000000-0004-0000-2300-000001000000}"/>
  </hyperlinks>
  <pageMargins left="0.7" right="0.7" top="0.75" bottom="0.75" header="0.3" footer="0.3"/>
  <pageSetup orientation="portrait" horizontalDpi="90" verticalDpi="90" r:id="rId3"/>
  <headerFooter>
    <oddFooter>&amp;C&amp;1#&amp;"Calibri"&amp;10&amp;K000000PUBLIC</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73"/>
  <sheetViews>
    <sheetView topLeftCell="A44" zoomScale="130" zoomScaleNormal="130" workbookViewId="0">
      <selection sqref="A1:G1"/>
    </sheetView>
  </sheetViews>
  <sheetFormatPr defaultColWidth="9.42578125" defaultRowHeight="11.25" x14ac:dyDescent="0.2"/>
  <cols>
    <col min="1" max="1" width="38.5703125" style="7" bestFit="1" customWidth="1"/>
    <col min="2" max="2" width="60" style="7" customWidth="1"/>
    <col min="3" max="3" width="15.42578125" style="7" bestFit="1" customWidth="1"/>
    <col min="4" max="4" width="14.5703125" style="7" bestFit="1" customWidth="1"/>
    <col min="5" max="5" width="25.7109375" style="10" customWidth="1"/>
    <col min="6" max="6" width="13.5703125" style="11" bestFit="1" customWidth="1"/>
    <col min="7" max="7" width="11" style="10" customWidth="1"/>
    <col min="8" max="8" width="9.42578125" style="7"/>
    <col min="9" max="13" width="9.42578125" style="7" customWidth="1"/>
    <col min="14" max="16384" width="9.42578125" style="7"/>
  </cols>
  <sheetData>
    <row r="1" spans="1:7" s="1" customFormat="1" ht="15" hidden="1" customHeight="1" x14ac:dyDescent="0.2">
      <c r="A1" s="92" t="s">
        <v>1140</v>
      </c>
      <c r="B1" s="93"/>
      <c r="C1" s="93"/>
      <c r="D1" s="93"/>
      <c r="E1" s="93"/>
      <c r="F1" s="93"/>
      <c r="G1" s="93"/>
    </row>
    <row r="2" spans="1:7" s="1" customFormat="1" ht="12" hidden="1" x14ac:dyDescent="0.2">
      <c r="A2" s="35"/>
      <c r="E2" s="5"/>
      <c r="F2" s="9"/>
      <c r="G2" s="10"/>
    </row>
    <row r="3" spans="1:7" s="1" customFormat="1" ht="12" hidden="1" x14ac:dyDescent="0.2">
      <c r="A3" s="8" t="s">
        <v>7</v>
      </c>
      <c r="B3" s="2"/>
      <c r="C3" s="3"/>
      <c r="D3" s="3"/>
      <c r="E3" s="4"/>
      <c r="F3" s="9"/>
      <c r="G3" s="10"/>
    </row>
    <row r="4" spans="1:7" s="1" customFormat="1" ht="39.75" hidden="1" customHeight="1" x14ac:dyDescent="0.2">
      <c r="A4" s="6" t="s">
        <v>2</v>
      </c>
      <c r="B4" s="6" t="s">
        <v>0</v>
      </c>
      <c r="C4" s="13" t="s">
        <v>30</v>
      </c>
      <c r="D4" s="13" t="s">
        <v>1</v>
      </c>
      <c r="E4" s="61" t="s">
        <v>6</v>
      </c>
      <c r="F4" s="12" t="s">
        <v>3</v>
      </c>
      <c r="G4" s="12" t="s">
        <v>5</v>
      </c>
    </row>
    <row r="5" spans="1:7" hidden="1" x14ac:dyDescent="0.2">
      <c r="A5" s="20" t="s">
        <v>29</v>
      </c>
      <c r="B5" s="20"/>
      <c r="C5" s="20"/>
      <c r="D5" s="20"/>
      <c r="E5" s="25">
        <v>0</v>
      </c>
      <c r="F5" s="76">
        <v>100</v>
      </c>
      <c r="G5" s="25"/>
    </row>
    <row r="6" spans="1:7" hidden="1" x14ac:dyDescent="0.2">
      <c r="A6" s="20"/>
      <c r="B6" s="20"/>
      <c r="C6" s="20"/>
      <c r="D6" s="20"/>
      <c r="E6" s="25"/>
      <c r="F6" s="26"/>
      <c r="G6" s="25"/>
    </row>
    <row r="7" spans="1:7" hidden="1" x14ac:dyDescent="0.2">
      <c r="A7" s="27" t="s">
        <v>28</v>
      </c>
      <c r="B7" s="27"/>
      <c r="C7" s="27"/>
      <c r="D7" s="27"/>
      <c r="E7" s="28">
        <v>0</v>
      </c>
      <c r="F7" s="28">
        <v>100</v>
      </c>
      <c r="G7" s="28"/>
    </row>
    <row r="8" spans="1:7" hidden="1" x14ac:dyDescent="0.2"/>
    <row r="9" spans="1:7" hidden="1" x14ac:dyDescent="0.2">
      <c r="A9" s="14" t="s">
        <v>32</v>
      </c>
    </row>
    <row r="10" spans="1:7" hidden="1" x14ac:dyDescent="0.2">
      <c r="A10" s="14" t="s">
        <v>33</v>
      </c>
    </row>
    <row r="11" spans="1:7" hidden="1" x14ac:dyDescent="0.2">
      <c r="A11" s="14" t="s">
        <v>34</v>
      </c>
      <c r="B11" s="14"/>
      <c r="C11" s="14" t="s">
        <v>1141</v>
      </c>
      <c r="D11" s="14" t="s">
        <v>35</v>
      </c>
      <c r="E11" s="30"/>
    </row>
    <row r="12" spans="1:7" hidden="1" x14ac:dyDescent="0.2">
      <c r="A12" s="7" t="s">
        <v>58</v>
      </c>
      <c r="C12" s="31">
        <v>94.787999999999997</v>
      </c>
      <c r="D12" s="77" t="s">
        <v>1142</v>
      </c>
      <c r="E12" s="77"/>
    </row>
    <row r="13" spans="1:7" hidden="1" x14ac:dyDescent="0.2">
      <c r="A13" s="7" t="s">
        <v>82</v>
      </c>
      <c r="C13" s="31">
        <v>15.6675</v>
      </c>
      <c r="D13" s="77" t="s">
        <v>1142</v>
      </c>
      <c r="E13" s="77"/>
    </row>
    <row r="14" spans="1:7" hidden="1" x14ac:dyDescent="0.2">
      <c r="A14" s="7" t="s">
        <v>59</v>
      </c>
      <c r="C14" s="31">
        <v>84.032899999999998</v>
      </c>
      <c r="D14" s="77" t="s">
        <v>1142</v>
      </c>
      <c r="E14" s="77"/>
    </row>
    <row r="15" spans="1:7" hidden="1" x14ac:dyDescent="0.2">
      <c r="A15" s="7" t="s">
        <v>83</v>
      </c>
      <c r="C15" s="31">
        <v>14.163500000000001</v>
      </c>
      <c r="D15" s="77" t="s">
        <v>1142</v>
      </c>
      <c r="E15" s="77"/>
    </row>
    <row r="16" spans="1:7" hidden="1" x14ac:dyDescent="0.2"/>
    <row r="17" spans="1:7" hidden="1" x14ac:dyDescent="0.2">
      <c r="A17" s="7" t="s">
        <v>41</v>
      </c>
    </row>
    <row r="18" spans="1:7" hidden="1" x14ac:dyDescent="0.2">
      <c r="A18" s="7" t="s">
        <v>1143</v>
      </c>
    </row>
    <row r="19" spans="1:7" hidden="1" x14ac:dyDescent="0.2"/>
    <row r="20" spans="1:7" hidden="1" x14ac:dyDescent="0.2">
      <c r="A20" s="14" t="s">
        <v>37</v>
      </c>
      <c r="D20" s="30" t="s">
        <v>43</v>
      </c>
    </row>
    <row r="21" spans="1:7" hidden="1" x14ac:dyDescent="0.2"/>
    <row r="22" spans="1:7" hidden="1" x14ac:dyDescent="0.2">
      <c r="A22" s="14" t="s">
        <v>939</v>
      </c>
      <c r="D22" s="78" t="s">
        <v>1142</v>
      </c>
    </row>
    <row r="23" spans="1:7" hidden="1" x14ac:dyDescent="0.2">
      <c r="A23" s="7" t="s">
        <v>1144</v>
      </c>
      <c r="D23" s="34"/>
    </row>
    <row r="24" spans="1:7" hidden="1" x14ac:dyDescent="0.2">
      <c r="D24" s="34"/>
    </row>
    <row r="25" spans="1:7" ht="15" hidden="1" customHeight="1" x14ac:dyDescent="0.2">
      <c r="A25" s="99" t="s">
        <v>817</v>
      </c>
      <c r="B25" s="99"/>
      <c r="C25" s="99"/>
      <c r="D25" s="30" t="s">
        <v>43</v>
      </c>
    </row>
    <row r="26" spans="1:7" hidden="1" x14ac:dyDescent="0.2"/>
    <row r="27" spans="1:7" ht="25.5" hidden="1" customHeight="1" x14ac:dyDescent="0.2">
      <c r="A27" s="103" t="s">
        <v>1145</v>
      </c>
      <c r="B27" s="103"/>
      <c r="C27" s="103"/>
      <c r="D27" s="103"/>
      <c r="E27" s="103"/>
      <c r="F27" s="103"/>
      <c r="G27" s="103"/>
    </row>
    <row r="28" spans="1:7" hidden="1" x14ac:dyDescent="0.2"/>
    <row r="29" spans="1:7" ht="57.75" hidden="1" customHeight="1" x14ac:dyDescent="0.2">
      <c r="A29" s="103" t="s">
        <v>1146</v>
      </c>
      <c r="B29" s="103"/>
      <c r="C29" s="103"/>
      <c r="D29" s="103"/>
      <c r="E29" s="103"/>
      <c r="F29" s="103"/>
      <c r="G29" s="103"/>
    </row>
    <row r="30" spans="1:7" hidden="1" x14ac:dyDescent="0.2"/>
    <row r="31" spans="1:7" ht="35.25" hidden="1" customHeight="1" x14ac:dyDescent="0.2">
      <c r="A31" s="103" t="s">
        <v>1147</v>
      </c>
      <c r="B31" s="103"/>
      <c r="C31" s="103"/>
      <c r="D31" s="103"/>
      <c r="E31" s="103"/>
      <c r="F31" s="103"/>
      <c r="G31" s="103"/>
    </row>
    <row r="32" spans="1:7" hidden="1" x14ac:dyDescent="0.2">
      <c r="A32" s="68" t="s">
        <v>1148</v>
      </c>
    </row>
    <row r="33" spans="1:7" hidden="1" x14ac:dyDescent="0.2"/>
    <row r="34" spans="1:7" s="87" customFormat="1" ht="27" hidden="1" customHeight="1" x14ac:dyDescent="0.2">
      <c r="A34" s="108" t="s">
        <v>1149</v>
      </c>
      <c r="B34" s="108"/>
      <c r="C34" s="108"/>
      <c r="D34" s="108"/>
      <c r="E34" s="108"/>
      <c r="F34" s="108"/>
      <c r="G34" s="108"/>
    </row>
    <row r="35" spans="1:7" s="87" customFormat="1" hidden="1" x14ac:dyDescent="0.2">
      <c r="E35" s="88"/>
      <c r="F35" s="88"/>
      <c r="G35" s="88"/>
    </row>
    <row r="36" spans="1:7" s="87" customFormat="1" ht="22.5" hidden="1" customHeight="1" x14ac:dyDescent="0.2">
      <c r="A36" s="108" t="s">
        <v>1150</v>
      </c>
      <c r="B36" s="108"/>
      <c r="C36" s="108"/>
      <c r="D36" s="108"/>
      <c r="E36" s="108"/>
      <c r="F36" s="108"/>
      <c r="G36" s="108"/>
    </row>
    <row r="37" spans="1:7" hidden="1" x14ac:dyDescent="0.2"/>
    <row r="38" spans="1:7" hidden="1" x14ac:dyDescent="0.2">
      <c r="A38" s="14" t="s">
        <v>1151</v>
      </c>
    </row>
    <row r="39" spans="1:7" ht="46.5" hidden="1" customHeight="1" x14ac:dyDescent="0.2">
      <c r="A39" s="102" t="s">
        <v>1152</v>
      </c>
      <c r="B39" s="102"/>
      <c r="C39" s="102"/>
      <c r="D39" s="102"/>
      <c r="E39" s="102"/>
      <c r="F39" s="102"/>
      <c r="G39" s="102"/>
    </row>
    <row r="40" spans="1:7" hidden="1" x14ac:dyDescent="0.2">
      <c r="A40" s="70"/>
    </row>
    <row r="41" spans="1:7" ht="24.75" hidden="1" customHeight="1" x14ac:dyDescent="0.2">
      <c r="A41" s="99" t="s">
        <v>1153</v>
      </c>
      <c r="B41" s="99"/>
      <c r="C41" s="99"/>
      <c r="D41" s="99"/>
      <c r="E41" s="99"/>
      <c r="F41" s="99"/>
      <c r="G41" s="99"/>
    </row>
    <row r="43" spans="1:7" s="1" customFormat="1" ht="15" x14ac:dyDescent="0.2">
      <c r="A43" s="92" t="s">
        <v>1154</v>
      </c>
      <c r="B43" s="93"/>
      <c r="C43" s="93"/>
      <c r="D43" s="93"/>
      <c r="E43" s="93"/>
      <c r="F43" s="93"/>
      <c r="G43" s="93"/>
    </row>
    <row r="44" spans="1:7" x14ac:dyDescent="0.2">
      <c r="A44" s="8" t="s">
        <v>7</v>
      </c>
    </row>
    <row r="45" spans="1:7" s="1" customFormat="1" ht="33.75" x14ac:dyDescent="0.2">
      <c r="A45" s="6" t="s">
        <v>2</v>
      </c>
      <c r="B45" s="6" t="s">
        <v>0</v>
      </c>
      <c r="C45" s="13" t="s">
        <v>30</v>
      </c>
      <c r="D45" s="13" t="s">
        <v>1</v>
      </c>
      <c r="E45" s="61" t="s">
        <v>6</v>
      </c>
      <c r="F45" s="12" t="s">
        <v>3</v>
      </c>
      <c r="G45" s="12" t="s">
        <v>5</v>
      </c>
    </row>
    <row r="46" spans="1:7" x14ac:dyDescent="0.2">
      <c r="A46" s="16" t="s">
        <v>50</v>
      </c>
      <c r="B46" s="17"/>
      <c r="C46" s="17"/>
      <c r="D46" s="17"/>
      <c r="E46" s="18"/>
      <c r="F46" s="19"/>
      <c r="G46" s="18"/>
    </row>
    <row r="47" spans="1:7" x14ac:dyDescent="0.2">
      <c r="A47" s="20" t="s">
        <v>51</v>
      </c>
      <c r="B47" s="21"/>
      <c r="C47" s="21"/>
      <c r="D47" s="21"/>
      <c r="E47" s="22"/>
      <c r="F47" s="23"/>
      <c r="G47" s="22"/>
    </row>
    <row r="48" spans="1:7" ht="22.5" x14ac:dyDescent="0.2">
      <c r="A48" s="21" t="s">
        <v>1155</v>
      </c>
      <c r="B48" s="21" t="s">
        <v>1156</v>
      </c>
      <c r="C48" s="67" t="s">
        <v>1157</v>
      </c>
      <c r="D48" s="24">
        <v>682</v>
      </c>
      <c r="E48" s="22">
        <v>0</v>
      </c>
      <c r="F48" s="23">
        <v>100</v>
      </c>
      <c r="G48" s="22">
        <v>0</v>
      </c>
    </row>
    <row r="49" spans="1:9" x14ac:dyDescent="0.2">
      <c r="A49" s="20" t="s">
        <v>24</v>
      </c>
      <c r="B49" s="20"/>
      <c r="C49" s="20"/>
      <c r="D49" s="20"/>
      <c r="E49" s="25">
        <v>0</v>
      </c>
      <c r="F49" s="26">
        <v>100</v>
      </c>
      <c r="G49" s="25"/>
      <c r="H49" s="14"/>
      <c r="I49" s="14"/>
    </row>
    <row r="50" spans="1:9" x14ac:dyDescent="0.2">
      <c r="A50" s="21"/>
      <c r="B50" s="21"/>
      <c r="C50" s="21"/>
      <c r="D50" s="21"/>
      <c r="E50" s="22"/>
      <c r="F50" s="23"/>
      <c r="G50" s="22"/>
    </row>
    <row r="51" spans="1:9" x14ac:dyDescent="0.2">
      <c r="A51" s="20" t="s">
        <v>27</v>
      </c>
      <c r="B51" s="20"/>
      <c r="C51" s="20"/>
      <c r="D51" s="20"/>
      <c r="E51" s="25">
        <v>0</v>
      </c>
      <c r="F51" s="26">
        <v>100</v>
      </c>
      <c r="G51" s="25"/>
      <c r="H51" s="14"/>
      <c r="I51" s="14"/>
    </row>
    <row r="52" spans="1:9" x14ac:dyDescent="0.2">
      <c r="A52" s="20"/>
      <c r="B52" s="20"/>
      <c r="C52" s="20"/>
      <c r="D52" s="20"/>
      <c r="E52" s="25"/>
      <c r="F52" s="26"/>
      <c r="G52" s="25"/>
      <c r="H52" s="14"/>
      <c r="I52" s="14"/>
    </row>
    <row r="53" spans="1:9" x14ac:dyDescent="0.2">
      <c r="A53" s="20" t="s">
        <v>29</v>
      </c>
      <c r="B53" s="20"/>
      <c r="C53" s="20"/>
      <c r="D53" s="20"/>
      <c r="E53" s="79">
        <v>0</v>
      </c>
      <c r="F53" s="79">
        <v>0</v>
      </c>
      <c r="G53" s="25"/>
      <c r="H53" s="14"/>
      <c r="I53" s="14"/>
    </row>
    <row r="54" spans="1:9" x14ac:dyDescent="0.2">
      <c r="A54" s="20"/>
      <c r="B54" s="20"/>
      <c r="C54" s="20"/>
      <c r="D54" s="20"/>
      <c r="E54" s="25"/>
      <c r="F54" s="26"/>
      <c r="G54" s="25"/>
      <c r="H54" s="14"/>
      <c r="I54" s="14"/>
    </row>
    <row r="55" spans="1:9" x14ac:dyDescent="0.2">
      <c r="A55" s="27" t="s">
        <v>28</v>
      </c>
      <c r="B55" s="27"/>
      <c r="C55" s="27"/>
      <c r="D55" s="27"/>
      <c r="E55" s="28">
        <v>0</v>
      </c>
      <c r="F55" s="29">
        <v>100</v>
      </c>
      <c r="G55" s="28"/>
      <c r="H55" s="14"/>
      <c r="I55" s="14"/>
    </row>
    <row r="57" spans="1:9" x14ac:dyDescent="0.2">
      <c r="A57" s="14" t="s">
        <v>31</v>
      </c>
    </row>
    <row r="58" spans="1:9" x14ac:dyDescent="0.2">
      <c r="A58" s="14" t="s">
        <v>1158</v>
      </c>
    </row>
    <row r="59" spans="1:9" ht="25.5" customHeight="1" x14ac:dyDescent="0.2">
      <c r="A59" s="105" t="s">
        <v>1159</v>
      </c>
      <c r="B59" s="105"/>
      <c r="C59" s="105"/>
      <c r="D59" s="105"/>
      <c r="E59" s="105"/>
      <c r="F59" s="105"/>
      <c r="G59" s="105"/>
    </row>
    <row r="61" spans="1:9" x14ac:dyDescent="0.2">
      <c r="A61" s="14" t="s">
        <v>32</v>
      </c>
    </row>
    <row r="62" spans="1:9" x14ac:dyDescent="0.2">
      <c r="A62" s="14" t="s">
        <v>33</v>
      </c>
    </row>
    <row r="63" spans="1:9" x14ac:dyDescent="0.2">
      <c r="A63" s="14" t="s">
        <v>34</v>
      </c>
      <c r="B63" s="14"/>
      <c r="C63" s="30" t="s">
        <v>36</v>
      </c>
      <c r="D63" s="14" t="s">
        <v>35</v>
      </c>
    </row>
    <row r="64" spans="1:9" x14ac:dyDescent="0.2">
      <c r="A64" s="7" t="s">
        <v>58</v>
      </c>
      <c r="C64" s="31">
        <v>0</v>
      </c>
      <c r="D64" s="31">
        <v>0</v>
      </c>
    </row>
    <row r="65" spans="1:9" x14ac:dyDescent="0.2">
      <c r="A65" s="7" t="s">
        <v>82</v>
      </c>
      <c r="C65" s="31">
        <v>0</v>
      </c>
      <c r="D65" s="31">
        <v>0</v>
      </c>
    </row>
    <row r="66" spans="1:9" x14ac:dyDescent="0.2">
      <c r="A66" s="7" t="s">
        <v>59</v>
      </c>
      <c r="C66" s="31">
        <v>0</v>
      </c>
      <c r="D66" s="31">
        <v>0</v>
      </c>
    </row>
    <row r="67" spans="1:9" x14ac:dyDescent="0.2">
      <c r="A67" s="7" t="s">
        <v>83</v>
      </c>
      <c r="C67" s="31">
        <v>0</v>
      </c>
      <c r="D67" s="31">
        <v>0</v>
      </c>
    </row>
    <row r="69" spans="1:9" x14ac:dyDescent="0.2">
      <c r="A69" s="7" t="s">
        <v>41</v>
      </c>
    </row>
    <row r="71" spans="1:9" s="10" customFormat="1" ht="15.75" customHeight="1" x14ac:dyDescent="0.25">
      <c r="A71" s="99" t="s">
        <v>1160</v>
      </c>
      <c r="B71" s="100"/>
      <c r="C71" s="100"/>
      <c r="D71" s="30" t="s">
        <v>43</v>
      </c>
      <c r="F71" s="11"/>
      <c r="H71" s="7"/>
      <c r="I71" s="7"/>
    </row>
    <row r="73" spans="1:9" x14ac:dyDescent="0.2">
      <c r="A73" s="89" t="s">
        <v>1211</v>
      </c>
    </row>
  </sheetData>
  <mergeCells count="12">
    <mergeCell ref="A71:C71"/>
    <mergeCell ref="A43:G43"/>
    <mergeCell ref="A59:G59"/>
    <mergeCell ref="A29:G29"/>
    <mergeCell ref="A27:G27"/>
    <mergeCell ref="A25:C25"/>
    <mergeCell ref="A1:G1"/>
    <mergeCell ref="A41:G41"/>
    <mergeCell ref="A39:G39"/>
    <mergeCell ref="A36:G36"/>
    <mergeCell ref="A34:G34"/>
    <mergeCell ref="A31:G31"/>
  </mergeCells>
  <conditionalFormatting sqref="F2:F3 F8:F26 F28 F30 F32:F33 F35 F37:F38 F40 F42 F44 F60:F65483">
    <cfRule type="cellIs" dxfId="3" priority="4" stopIfTrue="1" operator="between">
      <formula>0.009</formula>
      <formula>-0.009</formula>
    </cfRule>
  </conditionalFormatting>
  <conditionalFormatting sqref="F6">
    <cfRule type="cellIs" dxfId="2" priority="1" stopIfTrue="1" operator="between">
      <formula>0.009</formula>
      <formula>-0.009</formula>
    </cfRule>
  </conditionalFormatting>
  <conditionalFormatting sqref="F46:F52">
    <cfRule type="cellIs" dxfId="1" priority="3" stopIfTrue="1" operator="between">
      <formula>0.009</formula>
      <formula>-0.009</formula>
    </cfRule>
  </conditionalFormatting>
  <conditionalFormatting sqref="F54:F58">
    <cfRule type="cellIs" dxfId="0" priority="2" stopIfTrue="1" operator="between">
      <formula>0.009</formula>
      <formula>-0.009</formula>
    </cfRule>
  </conditionalFormatting>
  <hyperlinks>
    <hyperlink ref="A32" r:id="rId1" xr:uid="{00000000-0004-0000-1E00-000000000000}"/>
  </hyperlinks>
  <pageMargins left="0.7" right="0.7" top="0.75" bottom="0.75" header="0.3" footer="0.3"/>
  <pageSetup orientation="portrait" horizontalDpi="90" verticalDpi="90" r:id="rId2"/>
  <headerFooter>
    <oddFooter>&amp;C&amp;1#&amp;"Calibri"&amp;10&amp;K000000PUBLIC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89"/>
  <sheetViews>
    <sheetView workbookViewId="0">
      <selection sqref="A1:G1"/>
    </sheetView>
  </sheetViews>
  <sheetFormatPr defaultColWidth="9.28515625" defaultRowHeight="11.25" x14ac:dyDescent="0.2"/>
  <cols>
    <col min="1" max="1" width="38.7109375" style="7" bestFit="1" customWidth="1"/>
    <col min="2" max="2" width="51.7109375" style="7" bestFit="1" customWidth="1"/>
    <col min="3" max="3" width="24.7109375" style="7" bestFit="1" customWidth="1"/>
    <col min="4" max="4" width="15.5703125" style="7" bestFit="1" customWidth="1"/>
    <col min="5" max="5" width="28.42578125" style="10" customWidth="1"/>
    <col min="6" max="6" width="13.5703125" style="11" bestFit="1" customWidth="1"/>
    <col min="7" max="7" width="4.5703125" style="10" bestFit="1" customWidth="1"/>
    <col min="8" max="16384" width="9.28515625" style="7"/>
  </cols>
  <sheetData>
    <row r="1" spans="1:9" s="1" customFormat="1" ht="15" x14ac:dyDescent="0.2">
      <c r="A1" s="92" t="s">
        <v>1023</v>
      </c>
      <c r="B1" s="93"/>
      <c r="C1" s="93"/>
      <c r="D1" s="93"/>
      <c r="E1" s="93"/>
      <c r="F1" s="93"/>
      <c r="G1" s="93"/>
    </row>
    <row r="2" spans="1:9" s="1" customFormat="1" ht="12" x14ac:dyDescent="0.2">
      <c r="E2" s="5"/>
      <c r="F2" s="9"/>
      <c r="G2" s="10"/>
    </row>
    <row r="3" spans="1:9" s="1" customFormat="1" ht="12" x14ac:dyDescent="0.2">
      <c r="A3" s="8" t="s">
        <v>7</v>
      </c>
      <c r="B3" s="2"/>
      <c r="C3" s="3"/>
      <c r="D3" s="3"/>
      <c r="E3" s="4"/>
      <c r="F3" s="9"/>
      <c r="G3" s="10"/>
    </row>
    <row r="4" spans="1:9" s="1" customFormat="1" ht="22.5" x14ac:dyDescent="0.2">
      <c r="A4" s="6" t="s">
        <v>2</v>
      </c>
      <c r="B4" s="6" t="s">
        <v>0</v>
      </c>
      <c r="C4" s="13" t="s">
        <v>30</v>
      </c>
      <c r="D4" s="13" t="s">
        <v>1</v>
      </c>
      <c r="E4" s="61" t="s">
        <v>6</v>
      </c>
      <c r="F4" s="12" t="s">
        <v>3</v>
      </c>
      <c r="G4" s="12" t="s">
        <v>5</v>
      </c>
    </row>
    <row r="5" spans="1:9" x14ac:dyDescent="0.2">
      <c r="A5" s="16" t="s">
        <v>50</v>
      </c>
      <c r="B5" s="17"/>
      <c r="C5" s="17"/>
      <c r="D5" s="17"/>
      <c r="E5" s="18"/>
      <c r="F5" s="19"/>
      <c r="G5" s="18"/>
    </row>
    <row r="6" spans="1:9" x14ac:dyDescent="0.2">
      <c r="A6" s="20" t="s">
        <v>51</v>
      </c>
      <c r="B6" s="21"/>
      <c r="C6" s="21"/>
      <c r="D6" s="21"/>
      <c r="E6" s="22"/>
      <c r="F6" s="23"/>
      <c r="G6" s="22"/>
    </row>
    <row r="7" spans="1:9" x14ac:dyDescent="0.2">
      <c r="A7" s="21" t="s">
        <v>53</v>
      </c>
      <c r="B7" s="21" t="s">
        <v>52</v>
      </c>
      <c r="C7" s="21" t="s">
        <v>54</v>
      </c>
      <c r="D7" s="24">
        <v>2500</v>
      </c>
      <c r="E7" s="22">
        <v>2648.7969262000001</v>
      </c>
      <c r="F7" s="23">
        <v>9.4713665517835199</v>
      </c>
      <c r="G7" s="22">
        <v>7.76</v>
      </c>
    </row>
    <row r="8" spans="1:9" x14ac:dyDescent="0.2">
      <c r="A8" s="21" t="s">
        <v>1024</v>
      </c>
      <c r="B8" s="21" t="s">
        <v>1025</v>
      </c>
      <c r="C8" s="21" t="s">
        <v>54</v>
      </c>
      <c r="D8" s="24">
        <v>2500</v>
      </c>
      <c r="E8" s="22">
        <v>2573.4957923000002</v>
      </c>
      <c r="F8" s="23">
        <v>9.2021104854247397</v>
      </c>
      <c r="G8" s="22">
        <v>7.7061000000000002</v>
      </c>
    </row>
    <row r="9" spans="1:9" x14ac:dyDescent="0.2">
      <c r="A9" s="21" t="s">
        <v>56</v>
      </c>
      <c r="B9" s="21" t="s">
        <v>55</v>
      </c>
      <c r="C9" s="21" t="s">
        <v>57</v>
      </c>
      <c r="D9" s="24">
        <v>2000</v>
      </c>
      <c r="E9" s="22">
        <v>2032.4887541000001</v>
      </c>
      <c r="F9" s="23">
        <v>7.2676186732351198</v>
      </c>
      <c r="G9" s="22">
        <v>8.0403000000000002</v>
      </c>
    </row>
    <row r="10" spans="1:9" x14ac:dyDescent="0.2">
      <c r="A10" s="20" t="s">
        <v>24</v>
      </c>
      <c r="B10" s="20"/>
      <c r="C10" s="20"/>
      <c r="D10" s="20"/>
      <c r="E10" s="25">
        <f>SUM(E6:E9)</f>
        <v>7254.7814726000006</v>
      </c>
      <c r="F10" s="26">
        <f>SUM(F6:F9)</f>
        <v>25.941095710443378</v>
      </c>
      <c r="G10" s="25"/>
      <c r="H10" s="14"/>
      <c r="I10" s="14"/>
    </row>
    <row r="11" spans="1:9" x14ac:dyDescent="0.2">
      <c r="A11" s="21"/>
      <c r="B11" s="21"/>
      <c r="C11" s="21"/>
      <c r="D11" s="21"/>
      <c r="E11" s="22"/>
      <c r="F11" s="23"/>
      <c r="G11" s="22"/>
    </row>
    <row r="12" spans="1:9" x14ac:dyDescent="0.2">
      <c r="A12" s="20" t="s">
        <v>44</v>
      </c>
      <c r="B12" s="21"/>
      <c r="C12" s="21"/>
      <c r="D12" s="21"/>
      <c r="E12" s="22"/>
      <c r="F12" s="23"/>
      <c r="G12" s="22"/>
    </row>
    <row r="13" spans="1:9" x14ac:dyDescent="0.2">
      <c r="A13" s="21" t="s">
        <v>1026</v>
      </c>
      <c r="B13" s="21" t="s">
        <v>1027</v>
      </c>
      <c r="C13" s="21" t="s">
        <v>47</v>
      </c>
      <c r="D13" s="24">
        <v>7000000</v>
      </c>
      <c r="E13" s="22">
        <v>7091.2543333000003</v>
      </c>
      <c r="F13" s="23">
        <v>25.356367805425499</v>
      </c>
      <c r="G13" s="22">
        <v>7.6206546063336296</v>
      </c>
    </row>
    <row r="14" spans="1:9" x14ac:dyDescent="0.2">
      <c r="A14" s="21" t="s">
        <v>1028</v>
      </c>
      <c r="B14" s="21" t="s">
        <v>1029</v>
      </c>
      <c r="C14" s="21" t="s">
        <v>47</v>
      </c>
      <c r="D14" s="24">
        <v>6500000</v>
      </c>
      <c r="E14" s="22">
        <v>6727.2529999999997</v>
      </c>
      <c r="F14" s="23">
        <v>24.054799527796799</v>
      </c>
      <c r="G14" s="22">
        <v>8.0582668735663692</v>
      </c>
    </row>
    <row r="15" spans="1:9" x14ac:dyDescent="0.2">
      <c r="A15" s="21" t="s">
        <v>1030</v>
      </c>
      <c r="B15" s="21" t="s">
        <v>1031</v>
      </c>
      <c r="C15" s="21" t="s">
        <v>47</v>
      </c>
      <c r="D15" s="24">
        <v>3000000</v>
      </c>
      <c r="E15" s="22">
        <v>3155.9659999999999</v>
      </c>
      <c r="F15" s="23">
        <v>11.284863144963101</v>
      </c>
      <c r="G15" s="22">
        <v>7.71871433342438</v>
      </c>
    </row>
    <row r="16" spans="1:9" x14ac:dyDescent="0.2">
      <c r="A16" s="21" t="s">
        <v>1032</v>
      </c>
      <c r="B16" s="21" t="s">
        <v>1033</v>
      </c>
      <c r="C16" s="21" t="s">
        <v>47</v>
      </c>
      <c r="D16" s="24">
        <v>1665300</v>
      </c>
      <c r="E16" s="22">
        <v>1665.521485</v>
      </c>
      <c r="F16" s="23">
        <v>5.9554450279948403</v>
      </c>
      <c r="G16" s="22">
        <v>7.1604580078124904</v>
      </c>
    </row>
    <row r="17" spans="1:9" x14ac:dyDescent="0.2">
      <c r="A17" s="21" t="s">
        <v>46</v>
      </c>
      <c r="B17" s="21" t="s">
        <v>45</v>
      </c>
      <c r="C17" s="21" t="s">
        <v>47</v>
      </c>
      <c r="D17" s="24">
        <v>1000000</v>
      </c>
      <c r="E17" s="22">
        <v>1019.7004444</v>
      </c>
      <c r="F17" s="23">
        <v>3.6461672793408102</v>
      </c>
      <c r="G17" s="22">
        <v>7.1711752612499797</v>
      </c>
    </row>
    <row r="18" spans="1:9" x14ac:dyDescent="0.2">
      <c r="A18" s="20" t="s">
        <v>24</v>
      </c>
      <c r="B18" s="20"/>
      <c r="C18" s="20"/>
      <c r="D18" s="20"/>
      <c r="E18" s="25">
        <f>SUM(E13:E17)</f>
        <v>19659.695262700003</v>
      </c>
      <c r="F18" s="26">
        <f>SUM(F13:F17)</f>
        <v>70.297642785521049</v>
      </c>
      <c r="G18" s="25"/>
      <c r="H18" s="14"/>
      <c r="I18" s="14"/>
    </row>
    <row r="19" spans="1:9" x14ac:dyDescent="0.2">
      <c r="A19" s="21"/>
      <c r="B19" s="21"/>
      <c r="C19" s="21"/>
      <c r="D19" s="21"/>
      <c r="E19" s="22"/>
      <c r="F19" s="23"/>
      <c r="G19" s="22"/>
    </row>
    <row r="20" spans="1:9" x14ac:dyDescent="0.2">
      <c r="A20" s="20" t="s">
        <v>918</v>
      </c>
      <c r="B20" s="21"/>
      <c r="C20" s="21"/>
      <c r="D20" s="21"/>
      <c r="E20" s="22"/>
      <c r="F20" s="23"/>
      <c r="G20" s="22"/>
    </row>
    <row r="21" spans="1:9" x14ac:dyDescent="0.2">
      <c r="A21" s="21" t="s">
        <v>919</v>
      </c>
      <c r="B21" s="21" t="s">
        <v>920</v>
      </c>
      <c r="C21" s="21" t="s">
        <v>921</v>
      </c>
      <c r="D21" s="24">
        <v>789.46100000000001</v>
      </c>
      <c r="E21" s="22">
        <v>80.925458699999993</v>
      </c>
      <c r="F21" s="23">
        <v>0.28936709912998598</v>
      </c>
      <c r="G21" s="22">
        <v>7.03</v>
      </c>
    </row>
    <row r="22" spans="1:9" x14ac:dyDescent="0.2">
      <c r="A22" s="20" t="s">
        <v>24</v>
      </c>
      <c r="B22" s="20"/>
      <c r="C22" s="20"/>
      <c r="D22" s="20"/>
      <c r="E22" s="25">
        <f>SUM(E21:E21)</f>
        <v>80.925458699999993</v>
      </c>
      <c r="F22" s="26">
        <f>SUM(F21:F21)</f>
        <v>0.28936709912998598</v>
      </c>
      <c r="G22" s="25"/>
      <c r="H22" s="14"/>
      <c r="I22" s="14"/>
    </row>
    <row r="23" spans="1:9" x14ac:dyDescent="0.2">
      <c r="A23" s="21"/>
      <c r="B23" s="21"/>
      <c r="C23" s="21"/>
      <c r="D23" s="21"/>
      <c r="E23" s="22"/>
      <c r="F23" s="23"/>
      <c r="G23" s="22"/>
    </row>
    <row r="24" spans="1:9" x14ac:dyDescent="0.2">
      <c r="A24" s="20" t="s">
        <v>27</v>
      </c>
      <c r="B24" s="20"/>
      <c r="C24" s="20"/>
      <c r="D24" s="20"/>
      <c r="E24" s="25">
        <f>E10+E18+E22</f>
        <v>26995.402194000002</v>
      </c>
      <c r="F24" s="26">
        <f>F10+F18+F22</f>
        <v>96.528105595094416</v>
      </c>
      <c r="G24" s="25"/>
      <c r="H24" s="14"/>
      <c r="I24" s="14"/>
    </row>
    <row r="25" spans="1:9" x14ac:dyDescent="0.2">
      <c r="A25" s="20"/>
      <c r="B25" s="20"/>
      <c r="C25" s="20"/>
      <c r="D25" s="20"/>
      <c r="E25" s="25"/>
      <c r="F25" s="26"/>
      <c r="G25" s="25"/>
      <c r="H25" s="14"/>
      <c r="I25" s="14"/>
    </row>
    <row r="26" spans="1:9" x14ac:dyDescent="0.2">
      <c r="A26" s="20" t="s">
        <v>29</v>
      </c>
      <c r="B26" s="20"/>
      <c r="C26" s="20"/>
      <c r="D26" s="20"/>
      <c r="E26" s="25">
        <f>E28-(E10+E18+E22)</f>
        <v>970.96265649999623</v>
      </c>
      <c r="F26" s="26">
        <f>F28-(F10+F18+F22)</f>
        <v>3.4718944049055835</v>
      </c>
      <c r="G26" s="25"/>
      <c r="H26" s="14"/>
      <c r="I26" s="14"/>
    </row>
    <row r="27" spans="1:9" x14ac:dyDescent="0.2">
      <c r="A27" s="20"/>
      <c r="B27" s="20"/>
      <c r="C27" s="20"/>
      <c r="D27" s="20"/>
      <c r="E27" s="25"/>
      <c r="F27" s="26"/>
      <c r="G27" s="25"/>
      <c r="H27" s="14"/>
      <c r="I27" s="14"/>
    </row>
    <row r="28" spans="1:9" x14ac:dyDescent="0.2">
      <c r="A28" s="27" t="s">
        <v>28</v>
      </c>
      <c r="B28" s="27"/>
      <c r="C28" s="27"/>
      <c r="D28" s="27"/>
      <c r="E28" s="28">
        <v>27966.364850499998</v>
      </c>
      <c r="F28" s="29">
        <v>100</v>
      </c>
      <c r="G28" s="28"/>
      <c r="H28" s="14"/>
      <c r="I28" s="14"/>
    </row>
    <row r="30" spans="1:9" x14ac:dyDescent="0.2">
      <c r="A30" s="14" t="s">
        <v>31</v>
      </c>
    </row>
    <row r="31" spans="1:9" x14ac:dyDescent="0.2">
      <c r="A31" s="14" t="s">
        <v>923</v>
      </c>
    </row>
    <row r="32" spans="1:9" x14ac:dyDescent="0.2">
      <c r="A32" s="14"/>
    </row>
    <row r="33" spans="1:7" ht="33.75" customHeight="1" x14ac:dyDescent="0.2">
      <c r="A33" s="97" t="s">
        <v>1034</v>
      </c>
      <c r="B33" s="97"/>
      <c r="C33" s="97"/>
      <c r="D33" s="97"/>
      <c r="E33" s="97"/>
      <c r="F33" s="97"/>
      <c r="G33" s="97"/>
    </row>
    <row r="35" spans="1:7" x14ac:dyDescent="0.2">
      <c r="A35" s="14" t="s">
        <v>32</v>
      </c>
    </row>
    <row r="36" spans="1:7" x14ac:dyDescent="0.2">
      <c r="A36" s="14" t="s">
        <v>33</v>
      </c>
    </row>
    <row r="37" spans="1:7" x14ac:dyDescent="0.2">
      <c r="A37" s="14" t="s">
        <v>34</v>
      </c>
      <c r="B37" s="14"/>
      <c r="C37" s="30" t="s">
        <v>36</v>
      </c>
      <c r="D37" s="14" t="s">
        <v>35</v>
      </c>
    </row>
    <row r="38" spans="1:7" x14ac:dyDescent="0.2">
      <c r="A38" s="7" t="s">
        <v>58</v>
      </c>
      <c r="C38" s="31">
        <v>35.829099999999997</v>
      </c>
      <c r="D38" s="31">
        <v>37.220199999999998</v>
      </c>
    </row>
    <row r="39" spans="1:7" x14ac:dyDescent="0.2">
      <c r="A39" s="7" t="s">
        <v>945</v>
      </c>
      <c r="C39" s="31">
        <v>10.182399999999999</v>
      </c>
      <c r="D39" s="31">
        <v>10.2005</v>
      </c>
    </row>
    <row r="40" spans="1:7" x14ac:dyDescent="0.2">
      <c r="A40" s="7" t="s">
        <v>59</v>
      </c>
      <c r="C40" s="31">
        <v>38.6646</v>
      </c>
      <c r="D40" s="31">
        <v>40.314</v>
      </c>
    </row>
    <row r="41" spans="1:7" x14ac:dyDescent="0.2">
      <c r="A41" s="7" t="s">
        <v>947</v>
      </c>
      <c r="C41" s="31">
        <v>10.0815</v>
      </c>
      <c r="D41" s="31">
        <v>10.098000000000001</v>
      </c>
    </row>
    <row r="43" spans="1:7" x14ac:dyDescent="0.2">
      <c r="A43" s="14" t="s">
        <v>37</v>
      </c>
    </row>
    <row r="44" spans="1:7" x14ac:dyDescent="0.2">
      <c r="A44" s="94" t="s">
        <v>38</v>
      </c>
      <c r="B44" s="95"/>
      <c r="C44" s="32" t="s">
        <v>39</v>
      </c>
    </row>
    <row r="45" spans="1:7" x14ac:dyDescent="0.2">
      <c r="A45" s="90" t="s">
        <v>945</v>
      </c>
      <c r="B45" s="91"/>
      <c r="C45" s="33">
        <v>0.36993698000000003</v>
      </c>
    </row>
    <row r="46" spans="1:7" x14ac:dyDescent="0.2">
      <c r="A46" s="90" t="s">
        <v>947</v>
      </c>
      <c r="B46" s="91"/>
      <c r="C46" s="33">
        <v>0.39641041999999999</v>
      </c>
    </row>
    <row r="47" spans="1:7" x14ac:dyDescent="0.2">
      <c r="A47" s="7" t="s">
        <v>40</v>
      </c>
    </row>
    <row r="48" spans="1:7" x14ac:dyDescent="0.2">
      <c r="A48" s="7" t="s">
        <v>41</v>
      </c>
    </row>
    <row r="50" spans="1:5" x14ac:dyDescent="0.2">
      <c r="A50" s="14" t="s">
        <v>939</v>
      </c>
      <c r="D50" s="34">
        <v>5.8557618780555103</v>
      </c>
      <c r="E50" s="10" t="s">
        <v>42</v>
      </c>
    </row>
    <row r="52" spans="1:5" x14ac:dyDescent="0.2">
      <c r="A52" s="96" t="s">
        <v>817</v>
      </c>
      <c r="B52" s="96"/>
      <c r="C52" s="96"/>
      <c r="D52" s="30" t="s">
        <v>43</v>
      </c>
    </row>
    <row r="54" spans="1:5" x14ac:dyDescent="0.2">
      <c r="A54" s="14" t="s">
        <v>940</v>
      </c>
    </row>
    <row r="55" spans="1:5" ht="15" x14ac:dyDescent="0.25">
      <c r="A55" s="73"/>
    </row>
    <row r="56" spans="1:5" x14ac:dyDescent="0.2">
      <c r="A56" s="69" t="s">
        <v>822</v>
      </c>
    </row>
    <row r="57" spans="1:5" x14ac:dyDescent="0.2">
      <c r="A57" s="71"/>
    </row>
    <row r="58" spans="1:5" x14ac:dyDescent="0.2">
      <c r="A58" s="71"/>
    </row>
    <row r="59" spans="1:5" x14ac:dyDescent="0.2">
      <c r="A59" s="71"/>
    </row>
    <row r="60" spans="1:5" x14ac:dyDescent="0.2">
      <c r="A60" s="71"/>
    </row>
    <row r="61" spans="1:5" x14ac:dyDescent="0.2">
      <c r="A61" s="71"/>
    </row>
    <row r="62" spans="1:5" x14ac:dyDescent="0.2">
      <c r="A62" s="71"/>
    </row>
    <row r="63" spans="1:5" x14ac:dyDescent="0.2">
      <c r="A63" s="71"/>
    </row>
    <row r="64" spans="1:5" x14ac:dyDescent="0.2">
      <c r="A64" s="71"/>
    </row>
    <row r="65" spans="1:1" x14ac:dyDescent="0.2">
      <c r="A65" s="71"/>
    </row>
    <row r="66" spans="1:1" x14ac:dyDescent="0.2">
      <c r="A66" s="71"/>
    </row>
    <row r="67" spans="1:1" x14ac:dyDescent="0.2">
      <c r="A67" s="71"/>
    </row>
    <row r="68" spans="1:1" x14ac:dyDescent="0.2">
      <c r="A68" s="71"/>
    </row>
    <row r="69" spans="1:1" x14ac:dyDescent="0.2">
      <c r="A69" s="71"/>
    </row>
    <row r="70" spans="1:1" x14ac:dyDescent="0.2">
      <c r="A70" s="69" t="s">
        <v>1035</v>
      </c>
    </row>
    <row r="71" spans="1:1" x14ac:dyDescent="0.2">
      <c r="A71" s="71"/>
    </row>
    <row r="72" spans="1:1" x14ac:dyDescent="0.2">
      <c r="A72" s="69" t="s">
        <v>823</v>
      </c>
    </row>
    <row r="73" spans="1:1" x14ac:dyDescent="0.2">
      <c r="A73" s="71"/>
    </row>
    <row r="74" spans="1:1" x14ac:dyDescent="0.2">
      <c r="A74" s="71"/>
    </row>
    <row r="75" spans="1:1" x14ac:dyDescent="0.2">
      <c r="A75" s="71"/>
    </row>
    <row r="76" spans="1:1" x14ac:dyDescent="0.2">
      <c r="A76" s="71"/>
    </row>
    <row r="77" spans="1:1" x14ac:dyDescent="0.2">
      <c r="A77" s="71"/>
    </row>
    <row r="78" spans="1:1" x14ac:dyDescent="0.2">
      <c r="A78" s="71"/>
    </row>
    <row r="79" spans="1:1" x14ac:dyDescent="0.2">
      <c r="A79" s="71"/>
    </row>
    <row r="80" spans="1:1" x14ac:dyDescent="0.2">
      <c r="A80" s="71"/>
    </row>
    <row r="81" spans="1:1" x14ac:dyDescent="0.2">
      <c r="A81" s="71"/>
    </row>
    <row r="82" spans="1:1" x14ac:dyDescent="0.2">
      <c r="A82" s="71"/>
    </row>
    <row r="83" spans="1:1" x14ac:dyDescent="0.2">
      <c r="A83" s="71"/>
    </row>
    <row r="84" spans="1:1" x14ac:dyDescent="0.2">
      <c r="A84" s="71"/>
    </row>
    <row r="85" spans="1:1" x14ac:dyDescent="0.2">
      <c r="A85" s="71"/>
    </row>
    <row r="86" spans="1:1" x14ac:dyDescent="0.2">
      <c r="A86" s="71"/>
    </row>
    <row r="87" spans="1:1" x14ac:dyDescent="0.2">
      <c r="A87" s="71"/>
    </row>
    <row r="88" spans="1:1" x14ac:dyDescent="0.2">
      <c r="A88" s="70"/>
    </row>
    <row r="89" spans="1:1" x14ac:dyDescent="0.2">
      <c r="A89" s="70"/>
    </row>
  </sheetData>
  <mergeCells count="6">
    <mergeCell ref="A52:C52"/>
    <mergeCell ref="A1:G1"/>
    <mergeCell ref="A33:G33"/>
    <mergeCell ref="A44:B44"/>
    <mergeCell ref="A45:B45"/>
    <mergeCell ref="A46:B46"/>
  </mergeCells>
  <conditionalFormatting sqref="F2:F3 F5:F32">
    <cfRule type="cellIs" dxfId="78" priority="2" stopIfTrue="1" operator="between">
      <formula>0.009</formula>
      <formula>-0.009</formula>
    </cfRule>
  </conditionalFormatting>
  <conditionalFormatting sqref="F34:F65536">
    <cfRule type="cellIs" dxfId="7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20"/>
  <sheetViews>
    <sheetView workbookViewId="0">
      <selection sqref="A1:G1"/>
    </sheetView>
  </sheetViews>
  <sheetFormatPr defaultColWidth="9.28515625" defaultRowHeight="11.25" x14ac:dyDescent="0.2"/>
  <cols>
    <col min="1" max="1" width="38.7109375" style="7" bestFit="1" customWidth="1"/>
    <col min="2" max="2" width="54" style="7" bestFit="1" customWidth="1"/>
    <col min="3" max="3" width="24.7109375" style="7" bestFit="1" customWidth="1"/>
    <col min="4" max="4" width="15.5703125" style="7" bestFit="1" customWidth="1"/>
    <col min="5" max="5" width="28.42578125" style="10" customWidth="1"/>
    <col min="6" max="6" width="13.5703125" style="11" bestFit="1" customWidth="1"/>
    <col min="7" max="7" width="4.5703125" style="10" bestFit="1" customWidth="1"/>
    <col min="8" max="16384" width="9.28515625" style="7"/>
  </cols>
  <sheetData>
    <row r="1" spans="1:7" s="1" customFormat="1" ht="15" x14ac:dyDescent="0.2">
      <c r="A1" s="92" t="s">
        <v>1036</v>
      </c>
      <c r="B1" s="93"/>
      <c r="C1" s="93"/>
      <c r="D1" s="93"/>
      <c r="E1" s="93"/>
      <c r="F1" s="93"/>
      <c r="G1" s="93"/>
    </row>
    <row r="2" spans="1:7" s="1" customFormat="1" ht="12" x14ac:dyDescent="0.2">
      <c r="E2" s="5"/>
      <c r="F2" s="9"/>
      <c r="G2" s="10"/>
    </row>
    <row r="3" spans="1:7" s="1" customFormat="1" ht="12" x14ac:dyDescent="0.2">
      <c r="A3" s="8" t="s">
        <v>7</v>
      </c>
      <c r="B3" s="2"/>
      <c r="C3" s="3"/>
      <c r="D3" s="3"/>
      <c r="E3" s="4"/>
      <c r="F3" s="9"/>
      <c r="G3" s="10"/>
    </row>
    <row r="4" spans="1:7" s="1" customFormat="1" ht="22.5" x14ac:dyDescent="0.2">
      <c r="A4" s="6" t="s">
        <v>2</v>
      </c>
      <c r="B4" s="6" t="s">
        <v>0</v>
      </c>
      <c r="C4" s="13" t="s">
        <v>30</v>
      </c>
      <c r="D4" s="13" t="s">
        <v>1</v>
      </c>
      <c r="E4" s="61" t="s">
        <v>6</v>
      </c>
      <c r="F4" s="12" t="s">
        <v>3</v>
      </c>
      <c r="G4" s="12" t="s">
        <v>5</v>
      </c>
    </row>
    <row r="5" spans="1:7" x14ac:dyDescent="0.2">
      <c r="A5" s="16" t="s">
        <v>50</v>
      </c>
      <c r="B5" s="17"/>
      <c r="C5" s="17"/>
      <c r="D5" s="17"/>
      <c r="E5" s="18"/>
      <c r="F5" s="19"/>
      <c r="G5" s="18"/>
    </row>
    <row r="6" spans="1:7" x14ac:dyDescent="0.2">
      <c r="A6" s="20" t="s">
        <v>51</v>
      </c>
      <c r="B6" s="21"/>
      <c r="C6" s="21"/>
      <c r="D6" s="21"/>
      <c r="E6" s="22"/>
      <c r="F6" s="23"/>
      <c r="G6" s="22"/>
    </row>
    <row r="7" spans="1:7" x14ac:dyDescent="0.2">
      <c r="A7" s="21" t="s">
        <v>1037</v>
      </c>
      <c r="B7" s="21" t="s">
        <v>1038</v>
      </c>
      <c r="C7" s="21" t="s">
        <v>54</v>
      </c>
      <c r="D7" s="24">
        <v>5000</v>
      </c>
      <c r="E7" s="22">
        <v>5325.0267759999997</v>
      </c>
      <c r="F7" s="23">
        <v>6.9975969829871101</v>
      </c>
      <c r="G7" s="22">
        <v>7.6050000000000004</v>
      </c>
    </row>
    <row r="8" spans="1:7" x14ac:dyDescent="0.2">
      <c r="A8" s="21" t="s">
        <v>1039</v>
      </c>
      <c r="B8" s="21" t="s">
        <v>1040</v>
      </c>
      <c r="C8" s="21" t="s">
        <v>54</v>
      </c>
      <c r="D8" s="24">
        <v>5000</v>
      </c>
      <c r="E8" s="22">
        <v>5116.1354794999997</v>
      </c>
      <c r="F8" s="23">
        <v>6.72309374241211</v>
      </c>
      <c r="G8" s="22">
        <v>7.93</v>
      </c>
    </row>
    <row r="9" spans="1:7" x14ac:dyDescent="0.2">
      <c r="A9" s="21" t="s">
        <v>61</v>
      </c>
      <c r="B9" s="21" t="s">
        <v>60</v>
      </c>
      <c r="C9" s="21" t="s">
        <v>62</v>
      </c>
      <c r="D9" s="24">
        <v>5000</v>
      </c>
      <c r="E9" s="22">
        <v>5094.9542466000003</v>
      </c>
      <c r="F9" s="23">
        <v>6.6952595666094599</v>
      </c>
      <c r="G9" s="22">
        <v>8.0897500000000004</v>
      </c>
    </row>
    <row r="10" spans="1:7" x14ac:dyDescent="0.2">
      <c r="A10" s="21" t="s">
        <v>1041</v>
      </c>
      <c r="B10" s="21" t="s">
        <v>1042</v>
      </c>
      <c r="C10" s="21" t="s">
        <v>54</v>
      </c>
      <c r="D10" s="24">
        <v>500</v>
      </c>
      <c r="E10" s="22">
        <v>4943.3213014000003</v>
      </c>
      <c r="F10" s="23">
        <v>6.4959993028610796</v>
      </c>
      <c r="G10" s="22">
        <v>7.84</v>
      </c>
    </row>
    <row r="11" spans="1:7" x14ac:dyDescent="0.2">
      <c r="A11" s="21" t="s">
        <v>1043</v>
      </c>
      <c r="B11" s="21" t="s">
        <v>1044</v>
      </c>
      <c r="C11" s="21" t="s">
        <v>63</v>
      </c>
      <c r="D11" s="24">
        <v>450</v>
      </c>
      <c r="E11" s="22">
        <v>4706.1891148000004</v>
      </c>
      <c r="F11" s="23">
        <v>6.1843848184043901</v>
      </c>
      <c r="G11" s="22">
        <v>7.7750000000000004</v>
      </c>
    </row>
    <row r="12" spans="1:7" x14ac:dyDescent="0.2">
      <c r="A12" s="21" t="s">
        <v>65</v>
      </c>
      <c r="B12" s="21" t="s">
        <v>64</v>
      </c>
      <c r="C12" s="21" t="s">
        <v>63</v>
      </c>
      <c r="D12" s="24">
        <v>3000</v>
      </c>
      <c r="E12" s="22">
        <v>3005.414589</v>
      </c>
      <c r="F12" s="23">
        <v>3.9494036265502999</v>
      </c>
      <c r="G12" s="22">
        <v>7.6</v>
      </c>
    </row>
    <row r="13" spans="1:7" x14ac:dyDescent="0.2">
      <c r="A13" s="21" t="s">
        <v>1045</v>
      </c>
      <c r="B13" s="21" t="s">
        <v>1046</v>
      </c>
      <c r="C13" s="21" t="s">
        <v>57</v>
      </c>
      <c r="D13" s="24">
        <v>2500</v>
      </c>
      <c r="E13" s="22">
        <v>2680.8373496999998</v>
      </c>
      <c r="F13" s="23">
        <v>3.5228779383211699</v>
      </c>
      <c r="G13" s="22">
        <v>8.1807999999999996</v>
      </c>
    </row>
    <row r="14" spans="1:7" x14ac:dyDescent="0.2">
      <c r="A14" s="21" t="s">
        <v>53</v>
      </c>
      <c r="B14" s="21" t="s">
        <v>52</v>
      </c>
      <c r="C14" s="21" t="s">
        <v>54</v>
      </c>
      <c r="D14" s="24">
        <v>2500</v>
      </c>
      <c r="E14" s="22">
        <v>2648.7969262000001</v>
      </c>
      <c r="F14" s="23">
        <v>3.48077374237088</v>
      </c>
      <c r="G14" s="22">
        <v>7.76</v>
      </c>
    </row>
    <row r="15" spans="1:7" x14ac:dyDescent="0.2">
      <c r="A15" s="21" t="s">
        <v>67</v>
      </c>
      <c r="B15" s="21" t="s">
        <v>66</v>
      </c>
      <c r="C15" s="21" t="s">
        <v>63</v>
      </c>
      <c r="D15" s="24">
        <v>2500</v>
      </c>
      <c r="E15" s="22">
        <v>2643.1445764999999</v>
      </c>
      <c r="F15" s="23">
        <v>3.4733460116060701</v>
      </c>
      <c r="G15" s="22">
        <v>7.6849999999999996</v>
      </c>
    </row>
    <row r="16" spans="1:7" x14ac:dyDescent="0.2">
      <c r="A16" s="21" t="s">
        <v>1047</v>
      </c>
      <c r="B16" s="21" t="s">
        <v>1048</v>
      </c>
      <c r="C16" s="21" t="s">
        <v>54</v>
      </c>
      <c r="D16" s="24">
        <v>250</v>
      </c>
      <c r="E16" s="22">
        <v>2596.6599590000001</v>
      </c>
      <c r="F16" s="23">
        <v>3.4122607564784699</v>
      </c>
      <c r="G16" s="22">
        <v>7.8449999999999998</v>
      </c>
    </row>
    <row r="17" spans="1:9" x14ac:dyDescent="0.2">
      <c r="A17" s="21" t="s">
        <v>1049</v>
      </c>
      <c r="B17" s="21" t="s">
        <v>1050</v>
      </c>
      <c r="C17" s="21" t="s">
        <v>54</v>
      </c>
      <c r="D17" s="24">
        <v>2500</v>
      </c>
      <c r="E17" s="22">
        <v>2570.7045492000002</v>
      </c>
      <c r="F17" s="23">
        <v>3.3781528533732099</v>
      </c>
      <c r="G17" s="22">
        <v>8.2200000000000006</v>
      </c>
    </row>
    <row r="18" spans="1:9" x14ac:dyDescent="0.2">
      <c r="A18" s="21" t="s">
        <v>1051</v>
      </c>
      <c r="B18" s="21" t="s">
        <v>1052</v>
      </c>
      <c r="C18" s="21" t="s">
        <v>54</v>
      </c>
      <c r="D18" s="24">
        <v>2500</v>
      </c>
      <c r="E18" s="22">
        <v>2546.7453424999999</v>
      </c>
      <c r="F18" s="23">
        <v>3.3466681530005702</v>
      </c>
      <c r="G18" s="22">
        <v>7.6849999999999996</v>
      </c>
    </row>
    <row r="19" spans="1:9" x14ac:dyDescent="0.2">
      <c r="A19" s="21" t="s">
        <v>1053</v>
      </c>
      <c r="B19" s="21" t="s">
        <v>1054</v>
      </c>
      <c r="C19" s="21" t="s">
        <v>57</v>
      </c>
      <c r="D19" s="24">
        <v>2500</v>
      </c>
      <c r="E19" s="22">
        <v>2545.9187329000001</v>
      </c>
      <c r="F19" s="23">
        <v>3.3455819085390099</v>
      </c>
      <c r="G19" s="22">
        <v>7.71</v>
      </c>
    </row>
    <row r="20" spans="1:9" x14ac:dyDescent="0.2">
      <c r="A20" s="21" t="s">
        <v>56</v>
      </c>
      <c r="B20" s="21" t="s">
        <v>55</v>
      </c>
      <c r="C20" s="21" t="s">
        <v>57</v>
      </c>
      <c r="D20" s="24">
        <v>2500</v>
      </c>
      <c r="E20" s="22">
        <v>2540.6109425999998</v>
      </c>
      <c r="F20" s="23">
        <v>3.3386069619421201</v>
      </c>
      <c r="G20" s="22">
        <v>8.0403000000000002</v>
      </c>
    </row>
    <row r="21" spans="1:9" x14ac:dyDescent="0.2">
      <c r="A21" s="21" t="s">
        <v>1055</v>
      </c>
      <c r="B21" s="21" t="s">
        <v>1056</v>
      </c>
      <c r="C21" s="21" t="s">
        <v>54</v>
      </c>
      <c r="D21" s="24">
        <v>250</v>
      </c>
      <c r="E21" s="22">
        <v>2538.6829917999999</v>
      </c>
      <c r="F21" s="23">
        <v>3.33607344929159</v>
      </c>
      <c r="G21" s="22">
        <v>8.375</v>
      </c>
    </row>
    <row r="22" spans="1:9" x14ac:dyDescent="0.2">
      <c r="A22" s="21" t="s">
        <v>1057</v>
      </c>
      <c r="B22" s="21" t="s">
        <v>1058</v>
      </c>
      <c r="C22" s="21" t="s">
        <v>54</v>
      </c>
      <c r="D22" s="24">
        <v>2500</v>
      </c>
      <c r="E22" s="22">
        <v>2534.0138356000002</v>
      </c>
      <c r="F22" s="23">
        <v>3.3299377292825398</v>
      </c>
      <c r="G22" s="22">
        <v>7.7016999999999998</v>
      </c>
    </row>
    <row r="23" spans="1:9" x14ac:dyDescent="0.2">
      <c r="A23" s="21" t="s">
        <v>69</v>
      </c>
      <c r="B23" s="21" t="s">
        <v>68</v>
      </c>
      <c r="C23" s="21" t="s">
        <v>54</v>
      </c>
      <c r="D23" s="24">
        <v>250</v>
      </c>
      <c r="E23" s="22">
        <v>2529.4459836000001</v>
      </c>
      <c r="F23" s="23">
        <v>3.3239351327288502</v>
      </c>
      <c r="G23" s="22">
        <v>7.8949999999999996</v>
      </c>
    </row>
    <row r="24" spans="1:9" x14ac:dyDescent="0.2">
      <c r="A24" s="21" t="s">
        <v>1059</v>
      </c>
      <c r="B24" s="21" t="s">
        <v>1060</v>
      </c>
      <c r="C24" s="21" t="s">
        <v>63</v>
      </c>
      <c r="D24" s="24">
        <v>2500</v>
      </c>
      <c r="E24" s="22">
        <v>2515.5691781</v>
      </c>
      <c r="F24" s="23">
        <v>3.3056996765734099</v>
      </c>
      <c r="G24" s="22">
        <v>7.6</v>
      </c>
    </row>
    <row r="25" spans="1:9" x14ac:dyDescent="0.2">
      <c r="A25" s="21" t="s">
        <v>71</v>
      </c>
      <c r="B25" s="21" t="s">
        <v>70</v>
      </c>
      <c r="C25" s="21" t="s">
        <v>54</v>
      </c>
      <c r="D25" s="24">
        <v>250</v>
      </c>
      <c r="E25" s="22">
        <v>2495.7521585</v>
      </c>
      <c r="F25" s="23">
        <v>3.27965820816432</v>
      </c>
      <c r="G25" s="22">
        <v>7.92</v>
      </c>
    </row>
    <row r="26" spans="1:9" x14ac:dyDescent="0.2">
      <c r="A26" s="21" t="s">
        <v>1061</v>
      </c>
      <c r="B26" s="21" t="s">
        <v>1062</v>
      </c>
      <c r="C26" s="21" t="s">
        <v>54</v>
      </c>
      <c r="D26" s="24">
        <v>200</v>
      </c>
      <c r="E26" s="22">
        <v>2037.9617049000001</v>
      </c>
      <c r="F26" s="23">
        <v>2.6780775529477898</v>
      </c>
      <c r="G26" s="22">
        <v>7.75</v>
      </c>
    </row>
    <row r="27" spans="1:9" x14ac:dyDescent="0.2">
      <c r="A27" s="21" t="s">
        <v>73</v>
      </c>
      <c r="B27" s="21" t="s">
        <v>72</v>
      </c>
      <c r="C27" s="21" t="s">
        <v>57</v>
      </c>
      <c r="D27" s="24">
        <v>1000</v>
      </c>
      <c r="E27" s="22">
        <v>1067.5186557</v>
      </c>
      <c r="F27" s="23">
        <v>1.4028221150129301</v>
      </c>
      <c r="G27" s="22">
        <v>7.7051999999999996</v>
      </c>
    </row>
    <row r="28" spans="1:9" x14ac:dyDescent="0.2">
      <c r="A28" s="21" t="s">
        <v>75</v>
      </c>
      <c r="B28" s="21" t="s">
        <v>74</v>
      </c>
      <c r="C28" s="21" t="s">
        <v>54</v>
      </c>
      <c r="D28" s="24">
        <v>1000</v>
      </c>
      <c r="E28" s="22">
        <v>1023.4632822</v>
      </c>
      <c r="F28" s="23">
        <v>1.3449291199809801</v>
      </c>
      <c r="G28" s="22">
        <v>8.1156000000000006</v>
      </c>
    </row>
    <row r="29" spans="1:9" x14ac:dyDescent="0.2">
      <c r="A29" s="21" t="s">
        <v>1063</v>
      </c>
      <c r="B29" s="21" t="s">
        <v>1064</v>
      </c>
      <c r="C29" s="21" t="s">
        <v>54</v>
      </c>
      <c r="D29" s="24">
        <v>18</v>
      </c>
      <c r="E29" s="22">
        <v>184.0204578</v>
      </c>
      <c r="F29" s="23">
        <v>0.241820568135522</v>
      </c>
      <c r="G29" s="22">
        <v>7.4775</v>
      </c>
    </row>
    <row r="30" spans="1:9" x14ac:dyDescent="0.2">
      <c r="A30" s="20" t="s">
        <v>24</v>
      </c>
      <c r="B30" s="20"/>
      <c r="C30" s="20"/>
      <c r="D30" s="20"/>
      <c r="E30" s="25">
        <f>SUM(E6:E29)</f>
        <v>65890.888134099994</v>
      </c>
      <c r="F30" s="26">
        <f>SUM(F6:F29)</f>
        <v>86.586959917573864</v>
      </c>
      <c r="G30" s="25"/>
      <c r="H30" s="14"/>
      <c r="I30" s="14"/>
    </row>
    <row r="31" spans="1:9" x14ac:dyDescent="0.2">
      <c r="A31" s="21"/>
      <c r="B31" s="21"/>
      <c r="C31" s="21"/>
      <c r="D31" s="21"/>
      <c r="E31" s="22"/>
      <c r="F31" s="23"/>
      <c r="G31" s="22"/>
    </row>
    <row r="32" spans="1:9" x14ac:dyDescent="0.2">
      <c r="A32" s="20" t="s">
        <v>44</v>
      </c>
      <c r="B32" s="21"/>
      <c r="C32" s="21"/>
      <c r="D32" s="21"/>
      <c r="E32" s="22"/>
      <c r="F32" s="23"/>
      <c r="G32" s="22"/>
    </row>
    <row r="33" spans="1:9" x14ac:dyDescent="0.2">
      <c r="A33" s="21" t="s">
        <v>46</v>
      </c>
      <c r="B33" s="21" t="s">
        <v>45</v>
      </c>
      <c r="C33" s="21" t="s">
        <v>47</v>
      </c>
      <c r="D33" s="24">
        <v>4500000</v>
      </c>
      <c r="E33" s="22">
        <v>4588.652</v>
      </c>
      <c r="F33" s="23">
        <v>6.0299297528222997</v>
      </c>
      <c r="G33" s="22">
        <v>7.1711752612499797</v>
      </c>
    </row>
    <row r="34" spans="1:9" x14ac:dyDescent="0.2">
      <c r="A34" s="21" t="s">
        <v>49</v>
      </c>
      <c r="B34" s="21" t="s">
        <v>48</v>
      </c>
      <c r="C34" s="21" t="s">
        <v>47</v>
      </c>
      <c r="D34" s="24">
        <v>4000000</v>
      </c>
      <c r="E34" s="22">
        <v>4121.2982222000001</v>
      </c>
      <c r="F34" s="23">
        <v>5.4157819704561199</v>
      </c>
      <c r="G34" s="22">
        <v>7.1674636153124904</v>
      </c>
    </row>
    <row r="35" spans="1:9" x14ac:dyDescent="0.2">
      <c r="A35" s="21" t="s">
        <v>1065</v>
      </c>
      <c r="B35" s="21" t="s">
        <v>1066</v>
      </c>
      <c r="C35" s="21" t="s">
        <v>47</v>
      </c>
      <c r="D35" s="24">
        <v>128000</v>
      </c>
      <c r="E35" s="22">
        <v>131.8619449</v>
      </c>
      <c r="F35" s="23">
        <v>0.17327926912250599</v>
      </c>
      <c r="G35" s="22">
        <v>7.5369119999999903</v>
      </c>
    </row>
    <row r="36" spans="1:9" x14ac:dyDescent="0.2">
      <c r="A36" s="20" t="s">
        <v>24</v>
      </c>
      <c r="B36" s="20"/>
      <c r="C36" s="20"/>
      <c r="D36" s="20"/>
      <c r="E36" s="25">
        <f>SUM(E33:E35)</f>
        <v>8841.8121671000008</v>
      </c>
      <c r="F36" s="26">
        <f>SUM(F33:F35)</f>
        <v>11.618990992400926</v>
      </c>
      <c r="G36" s="25"/>
      <c r="H36" s="14"/>
      <c r="I36" s="14"/>
    </row>
    <row r="37" spans="1:9" x14ac:dyDescent="0.2">
      <c r="A37" s="21"/>
      <c r="B37" s="21"/>
      <c r="C37" s="21"/>
      <c r="D37" s="21"/>
      <c r="E37" s="22"/>
      <c r="F37" s="23"/>
      <c r="G37" s="22"/>
    </row>
    <row r="38" spans="1:9" x14ac:dyDescent="0.2">
      <c r="A38" s="20" t="s">
        <v>918</v>
      </c>
      <c r="B38" s="21"/>
      <c r="C38" s="21"/>
      <c r="D38" s="21"/>
      <c r="E38" s="22"/>
      <c r="F38" s="23"/>
      <c r="G38" s="22"/>
    </row>
    <row r="39" spans="1:9" x14ac:dyDescent="0.2">
      <c r="A39" s="21" t="s">
        <v>919</v>
      </c>
      <c r="B39" s="21" t="s">
        <v>920</v>
      </c>
      <c r="C39" s="21" t="s">
        <v>921</v>
      </c>
      <c r="D39" s="24">
        <v>1894.1759999999999</v>
      </c>
      <c r="E39" s="22">
        <v>194.16673109999999</v>
      </c>
      <c r="F39" s="23">
        <v>0.25515374643100802</v>
      </c>
      <c r="G39" s="22">
        <v>7.03</v>
      </c>
    </row>
    <row r="40" spans="1:9" x14ac:dyDescent="0.2">
      <c r="A40" s="20" t="s">
        <v>24</v>
      </c>
      <c r="B40" s="20"/>
      <c r="C40" s="20"/>
      <c r="D40" s="20"/>
      <c r="E40" s="25">
        <f>SUM(E39:E39)</f>
        <v>194.16673109999999</v>
      </c>
      <c r="F40" s="26">
        <f>SUM(F39:F39)</f>
        <v>0.25515374643100802</v>
      </c>
      <c r="G40" s="25"/>
      <c r="H40" s="14"/>
      <c r="I40" s="14"/>
    </row>
    <row r="41" spans="1:9" x14ac:dyDescent="0.2">
      <c r="A41" s="21"/>
      <c r="B41" s="21"/>
      <c r="C41" s="21"/>
      <c r="D41" s="21"/>
      <c r="E41" s="22"/>
      <c r="F41" s="23"/>
      <c r="G41" s="22"/>
    </row>
    <row r="42" spans="1:9" x14ac:dyDescent="0.2">
      <c r="A42" s="20" t="s">
        <v>27</v>
      </c>
      <c r="B42" s="20"/>
      <c r="C42" s="20"/>
      <c r="D42" s="20"/>
      <c r="E42" s="25">
        <f>E30+E36+E40</f>
        <v>74926.867032299997</v>
      </c>
      <c r="F42" s="26">
        <f>F30+F36+F40</f>
        <v>98.461104656405794</v>
      </c>
      <c r="G42" s="25"/>
      <c r="H42" s="14"/>
      <c r="I42" s="14"/>
    </row>
    <row r="43" spans="1:9" x14ac:dyDescent="0.2">
      <c r="A43" s="20"/>
      <c r="B43" s="20"/>
      <c r="C43" s="20"/>
      <c r="D43" s="20"/>
      <c r="E43" s="25"/>
      <c r="F43" s="26"/>
      <c r="G43" s="25"/>
      <c r="H43" s="14"/>
      <c r="I43" s="14"/>
    </row>
    <row r="44" spans="1:9" x14ac:dyDescent="0.2">
      <c r="A44" s="20" t="s">
        <v>29</v>
      </c>
      <c r="B44" s="20"/>
      <c r="C44" s="20"/>
      <c r="D44" s="20"/>
      <c r="E44" s="25">
        <f>E46-(E30+E36+E40)</f>
        <v>1171.0675722000015</v>
      </c>
      <c r="F44" s="26">
        <f>F46-(F30+F36+F40)</f>
        <v>1.5388953435942057</v>
      </c>
      <c r="G44" s="25"/>
      <c r="H44" s="14"/>
      <c r="I44" s="14"/>
    </row>
    <row r="45" spans="1:9" x14ac:dyDescent="0.2">
      <c r="A45" s="20"/>
      <c r="B45" s="20"/>
      <c r="C45" s="20"/>
      <c r="D45" s="20"/>
      <c r="E45" s="25"/>
      <c r="F45" s="26"/>
      <c r="G45" s="25"/>
      <c r="H45" s="14"/>
      <c r="I45" s="14"/>
    </row>
    <row r="46" spans="1:9" x14ac:dyDescent="0.2">
      <c r="A46" s="27" t="s">
        <v>28</v>
      </c>
      <c r="B46" s="27"/>
      <c r="C46" s="27"/>
      <c r="D46" s="27"/>
      <c r="E46" s="28">
        <v>76097.934604499998</v>
      </c>
      <c r="F46" s="29">
        <v>100</v>
      </c>
      <c r="G46" s="28"/>
      <c r="H46" s="14"/>
      <c r="I46" s="14"/>
    </row>
    <row r="48" spans="1:9" x14ac:dyDescent="0.2">
      <c r="A48" s="14" t="s">
        <v>31</v>
      </c>
    </row>
    <row r="49" spans="1:4" x14ac:dyDescent="0.2">
      <c r="A49" s="14" t="s">
        <v>923</v>
      </c>
    </row>
    <row r="51" spans="1:4" x14ac:dyDescent="0.2">
      <c r="A51" s="14" t="s">
        <v>32</v>
      </c>
    </row>
    <row r="52" spans="1:4" x14ac:dyDescent="0.2">
      <c r="A52" s="14" t="s">
        <v>33</v>
      </c>
    </row>
    <row r="53" spans="1:4" x14ac:dyDescent="0.2">
      <c r="A53" s="14" t="s">
        <v>34</v>
      </c>
      <c r="B53" s="14"/>
      <c r="C53" s="30" t="s">
        <v>36</v>
      </c>
      <c r="D53" s="14" t="s">
        <v>35</v>
      </c>
    </row>
    <row r="54" spans="1:4" x14ac:dyDescent="0.2">
      <c r="A54" s="7" t="s">
        <v>58</v>
      </c>
      <c r="C54" s="31">
        <v>87.0916</v>
      </c>
      <c r="D54" s="31">
        <v>90.137900000000002</v>
      </c>
    </row>
    <row r="55" spans="1:4" x14ac:dyDescent="0.2">
      <c r="A55" s="7" t="s">
        <v>76</v>
      </c>
      <c r="C55" s="31">
        <v>14.8147</v>
      </c>
      <c r="D55" s="31">
        <v>14.895799999999999</v>
      </c>
    </row>
    <row r="56" spans="1:4" x14ac:dyDescent="0.2">
      <c r="A56" s="7" t="s">
        <v>77</v>
      </c>
      <c r="C56" s="31">
        <v>12.050599999999999</v>
      </c>
      <c r="D56" s="31">
        <v>11.9817</v>
      </c>
    </row>
    <row r="57" spans="1:4" x14ac:dyDescent="0.2">
      <c r="A57" s="7" t="s">
        <v>1067</v>
      </c>
      <c r="C57" s="31">
        <v>12.6526</v>
      </c>
      <c r="D57" s="31">
        <v>12.5886</v>
      </c>
    </row>
    <row r="58" spans="1:4" x14ac:dyDescent="0.2">
      <c r="A58" s="7" t="s">
        <v>1068</v>
      </c>
      <c r="C58" s="31">
        <v>16.849</v>
      </c>
      <c r="D58" s="31">
        <v>16.374600000000001</v>
      </c>
    </row>
    <row r="59" spans="1:4" x14ac:dyDescent="0.2">
      <c r="A59" s="7" t="s">
        <v>59</v>
      </c>
      <c r="C59" s="31">
        <v>93.492500000000007</v>
      </c>
      <c r="D59" s="31">
        <v>97.013300000000001</v>
      </c>
    </row>
    <row r="60" spans="1:4" x14ac:dyDescent="0.2">
      <c r="A60" s="7" t="s">
        <v>78</v>
      </c>
      <c r="C60" s="31">
        <v>16.548300000000001</v>
      </c>
      <c r="D60" s="31">
        <v>16.653199999999998</v>
      </c>
    </row>
    <row r="61" spans="1:4" x14ac:dyDescent="0.2">
      <c r="A61" s="7" t="s">
        <v>79</v>
      </c>
      <c r="C61" s="31">
        <v>13.578200000000001</v>
      </c>
      <c r="D61" s="31">
        <v>13.553100000000001</v>
      </c>
    </row>
    <row r="62" spans="1:4" x14ac:dyDescent="0.2">
      <c r="A62" s="7" t="s">
        <v>1069</v>
      </c>
      <c r="C62" s="31">
        <v>14.613</v>
      </c>
      <c r="D62" s="31">
        <v>14.6265</v>
      </c>
    </row>
    <row r="63" spans="1:4" x14ac:dyDescent="0.2">
      <c r="A63" s="7" t="s">
        <v>1070</v>
      </c>
      <c r="C63" s="31">
        <v>18.895199999999999</v>
      </c>
      <c r="D63" s="31">
        <v>18.340299999999999</v>
      </c>
    </row>
    <row r="65" spans="1:5" x14ac:dyDescent="0.2">
      <c r="A65" s="14" t="s">
        <v>37</v>
      </c>
    </row>
    <row r="66" spans="1:5" x14ac:dyDescent="0.2">
      <c r="A66" s="94" t="s">
        <v>38</v>
      </c>
      <c r="B66" s="95"/>
      <c r="C66" s="32" t="s">
        <v>39</v>
      </c>
    </row>
    <row r="67" spans="1:5" x14ac:dyDescent="0.2">
      <c r="A67" s="90" t="s">
        <v>76</v>
      </c>
      <c r="B67" s="91"/>
      <c r="C67" s="33">
        <v>0.43</v>
      </c>
    </row>
    <row r="68" spans="1:5" x14ac:dyDescent="0.2">
      <c r="A68" s="90" t="s">
        <v>77</v>
      </c>
      <c r="B68" s="91"/>
      <c r="C68" s="33">
        <v>0.48</v>
      </c>
    </row>
    <row r="69" spans="1:5" x14ac:dyDescent="0.2">
      <c r="A69" s="90" t="s">
        <v>1067</v>
      </c>
      <c r="B69" s="91"/>
      <c r="C69" s="33">
        <v>0.5</v>
      </c>
    </row>
    <row r="70" spans="1:5" x14ac:dyDescent="0.2">
      <c r="A70" s="90" t="s">
        <v>1068</v>
      </c>
      <c r="B70" s="91"/>
      <c r="C70" s="33">
        <v>1.05</v>
      </c>
    </row>
    <row r="71" spans="1:5" x14ac:dyDescent="0.2">
      <c r="A71" s="90" t="s">
        <v>78</v>
      </c>
      <c r="B71" s="91"/>
      <c r="C71" s="33">
        <v>0.51</v>
      </c>
    </row>
    <row r="72" spans="1:5" x14ac:dyDescent="0.2">
      <c r="A72" s="90" t="s">
        <v>79</v>
      </c>
      <c r="B72" s="91"/>
      <c r="C72" s="33">
        <v>0.52500000000000002</v>
      </c>
    </row>
    <row r="73" spans="1:5" x14ac:dyDescent="0.2">
      <c r="A73" s="90" t="s">
        <v>1069</v>
      </c>
      <c r="B73" s="91"/>
      <c r="C73" s="33">
        <v>0.53</v>
      </c>
    </row>
    <row r="74" spans="1:5" x14ac:dyDescent="0.2">
      <c r="A74" s="90" t="s">
        <v>1070</v>
      </c>
      <c r="B74" s="91"/>
      <c r="C74" s="33">
        <v>1.25</v>
      </c>
    </row>
    <row r="75" spans="1:5" x14ac:dyDescent="0.2">
      <c r="A75" s="7" t="s">
        <v>40</v>
      </c>
    </row>
    <row r="76" spans="1:5" x14ac:dyDescent="0.2">
      <c r="A76" s="7" t="s">
        <v>41</v>
      </c>
    </row>
    <row r="78" spans="1:5" x14ac:dyDescent="0.2">
      <c r="A78" s="14" t="s">
        <v>939</v>
      </c>
      <c r="D78" s="34">
        <v>3.1458011310344798</v>
      </c>
      <c r="E78" s="10" t="s">
        <v>42</v>
      </c>
    </row>
    <row r="80" spans="1:5" x14ac:dyDescent="0.2">
      <c r="A80" s="96" t="s">
        <v>817</v>
      </c>
      <c r="B80" s="96"/>
      <c r="C80" s="96"/>
      <c r="D80" s="30" t="s">
        <v>43</v>
      </c>
    </row>
    <row r="82" spans="1:1" x14ac:dyDescent="0.2">
      <c r="A82" s="14" t="s">
        <v>1071</v>
      </c>
    </row>
    <row r="83" spans="1:1" ht="15" x14ac:dyDescent="0.25">
      <c r="A83" s="73" t="s">
        <v>1072</v>
      </c>
    </row>
    <row r="85" spans="1:1" x14ac:dyDescent="0.2">
      <c r="A85" s="14" t="s">
        <v>1073</v>
      </c>
    </row>
    <row r="86" spans="1:1" x14ac:dyDescent="0.2">
      <c r="A86" s="69"/>
    </row>
    <row r="87" spans="1:1" x14ac:dyDescent="0.2">
      <c r="A87" s="69" t="s">
        <v>822</v>
      </c>
    </row>
    <row r="88" spans="1:1" x14ac:dyDescent="0.2">
      <c r="A88" s="70"/>
    </row>
    <row r="89" spans="1:1" x14ac:dyDescent="0.2">
      <c r="A89" s="71"/>
    </row>
    <row r="90" spans="1:1" x14ac:dyDescent="0.2">
      <c r="A90" s="71"/>
    </row>
    <row r="91" spans="1:1" x14ac:dyDescent="0.2">
      <c r="A91" s="71"/>
    </row>
    <row r="92" spans="1:1" x14ac:dyDescent="0.2">
      <c r="A92" s="71"/>
    </row>
    <row r="93" spans="1:1" x14ac:dyDescent="0.2">
      <c r="A93" s="71"/>
    </row>
    <row r="94" spans="1:1" x14ac:dyDescent="0.2">
      <c r="A94" s="71"/>
    </row>
    <row r="95" spans="1:1" x14ac:dyDescent="0.2">
      <c r="A95" s="71"/>
    </row>
    <row r="96" spans="1:1" x14ac:dyDescent="0.2">
      <c r="A96" s="71"/>
    </row>
    <row r="97" spans="1:1" x14ac:dyDescent="0.2">
      <c r="A97" s="71"/>
    </row>
    <row r="98" spans="1:1" x14ac:dyDescent="0.2">
      <c r="A98" s="71"/>
    </row>
    <row r="99" spans="1:1" x14ac:dyDescent="0.2">
      <c r="A99" s="71"/>
    </row>
    <row r="100" spans="1:1" x14ac:dyDescent="0.2">
      <c r="A100" s="71"/>
    </row>
    <row r="101" spans="1:1" x14ac:dyDescent="0.2">
      <c r="A101" s="69" t="s">
        <v>1074</v>
      </c>
    </row>
    <row r="102" spans="1:1" x14ac:dyDescent="0.2">
      <c r="A102" s="71"/>
    </row>
    <row r="103" spans="1:1" x14ac:dyDescent="0.2">
      <c r="A103" s="69" t="s">
        <v>823</v>
      </c>
    </row>
    <row r="104" spans="1:1" x14ac:dyDescent="0.2">
      <c r="A104" s="71"/>
    </row>
    <row r="105" spans="1:1" x14ac:dyDescent="0.2">
      <c r="A105" s="71"/>
    </row>
    <row r="106" spans="1:1" x14ac:dyDescent="0.2">
      <c r="A106" s="71"/>
    </row>
    <row r="107" spans="1:1" x14ac:dyDescent="0.2">
      <c r="A107" s="71"/>
    </row>
    <row r="108" spans="1:1" x14ac:dyDescent="0.2">
      <c r="A108" s="71"/>
    </row>
    <row r="109" spans="1:1" x14ac:dyDescent="0.2">
      <c r="A109" s="71"/>
    </row>
    <row r="110" spans="1:1" x14ac:dyDescent="0.2">
      <c r="A110" s="71"/>
    </row>
    <row r="111" spans="1:1" x14ac:dyDescent="0.2">
      <c r="A111" s="71"/>
    </row>
    <row r="112" spans="1:1" x14ac:dyDescent="0.2">
      <c r="A112" s="71"/>
    </row>
    <row r="113" spans="1:1" x14ac:dyDescent="0.2">
      <c r="A113" s="71"/>
    </row>
    <row r="114" spans="1:1" x14ac:dyDescent="0.2">
      <c r="A114" s="71"/>
    </row>
    <row r="115" spans="1:1" x14ac:dyDescent="0.2">
      <c r="A115" s="71"/>
    </row>
    <row r="116" spans="1:1" x14ac:dyDescent="0.2">
      <c r="A116" s="71"/>
    </row>
    <row r="117" spans="1:1" x14ac:dyDescent="0.2">
      <c r="A117" s="71"/>
    </row>
    <row r="118" spans="1:1" x14ac:dyDescent="0.2">
      <c r="A118" s="71"/>
    </row>
    <row r="119" spans="1:1" x14ac:dyDescent="0.2">
      <c r="A119" s="70"/>
    </row>
    <row r="120" spans="1:1" x14ac:dyDescent="0.2">
      <c r="A120" s="70"/>
    </row>
  </sheetData>
  <mergeCells count="11">
    <mergeCell ref="A80:C80"/>
    <mergeCell ref="A71:B71"/>
    <mergeCell ref="A72:B72"/>
    <mergeCell ref="A73:B73"/>
    <mergeCell ref="A74:B74"/>
    <mergeCell ref="A70:B70"/>
    <mergeCell ref="A1:G1"/>
    <mergeCell ref="A66:B66"/>
    <mergeCell ref="A67:B67"/>
    <mergeCell ref="A68:B68"/>
    <mergeCell ref="A69:B69"/>
  </mergeCells>
  <conditionalFormatting sqref="F2:F3">
    <cfRule type="cellIs" dxfId="76" priority="2" stopIfTrue="1" operator="between">
      <formula>0.009</formula>
      <formula>-0.009</formula>
    </cfRule>
  </conditionalFormatting>
  <conditionalFormatting sqref="F5:F65536">
    <cfRule type="cellIs" dxfId="75" priority="1" stopIfTrue="1" operator="between">
      <formula>0.009</formula>
      <formula>-0.009</formula>
    </cfRule>
  </conditionalFormatting>
  <hyperlinks>
    <hyperlink ref="A83"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12"/>
  <sheetViews>
    <sheetView workbookViewId="0">
      <selection sqref="A1:G1"/>
    </sheetView>
  </sheetViews>
  <sheetFormatPr defaultColWidth="9.28515625" defaultRowHeight="11.25" x14ac:dyDescent="0.2"/>
  <cols>
    <col min="1" max="1" width="38.7109375" style="7" bestFit="1" customWidth="1"/>
    <col min="2" max="2" width="53.7109375" style="7" bestFit="1" customWidth="1"/>
    <col min="3" max="3" width="24.7109375" style="7" bestFit="1" customWidth="1"/>
    <col min="4" max="4" width="15.5703125" style="7" bestFit="1" customWidth="1"/>
    <col min="5" max="5" width="28.42578125" style="10" customWidth="1"/>
    <col min="6" max="6" width="13.5703125" style="11" bestFit="1" customWidth="1"/>
    <col min="7" max="7" width="4.5703125" style="10" bestFit="1" customWidth="1"/>
    <col min="8" max="8" width="4.5703125" style="7" bestFit="1" customWidth="1"/>
    <col min="9" max="16384" width="9.28515625" style="7"/>
  </cols>
  <sheetData>
    <row r="1" spans="1:8" s="1" customFormat="1" ht="15" x14ac:dyDescent="0.2">
      <c r="A1" s="92" t="s">
        <v>1075</v>
      </c>
      <c r="B1" s="93"/>
      <c r="C1" s="93"/>
      <c r="D1" s="93"/>
      <c r="E1" s="93"/>
      <c r="F1" s="93"/>
      <c r="G1" s="93"/>
    </row>
    <row r="2" spans="1:8" s="1" customFormat="1" ht="12" x14ac:dyDescent="0.2">
      <c r="E2" s="5"/>
      <c r="F2" s="9"/>
      <c r="G2" s="10"/>
    </row>
    <row r="3" spans="1:8" s="1" customFormat="1" ht="12" x14ac:dyDescent="0.2">
      <c r="A3" s="8" t="s">
        <v>7</v>
      </c>
      <c r="B3" s="2"/>
      <c r="C3" s="3"/>
      <c r="D3" s="3"/>
      <c r="E3" s="4"/>
      <c r="F3" s="9"/>
      <c r="G3" s="10"/>
    </row>
    <row r="4" spans="1:8" s="1" customFormat="1" ht="22.5" x14ac:dyDescent="0.2">
      <c r="A4" s="6" t="s">
        <v>2</v>
      </c>
      <c r="B4" s="6" t="s">
        <v>0</v>
      </c>
      <c r="C4" s="13" t="s">
        <v>30</v>
      </c>
      <c r="D4" s="13" t="s">
        <v>1</v>
      </c>
      <c r="E4" s="61" t="s">
        <v>6</v>
      </c>
      <c r="F4" s="12" t="s">
        <v>3</v>
      </c>
      <c r="G4" s="12" t="s">
        <v>5</v>
      </c>
      <c r="H4" s="12" t="s">
        <v>1076</v>
      </c>
    </row>
    <row r="5" spans="1:8" x14ac:dyDescent="0.2">
      <c r="A5" s="16" t="s">
        <v>50</v>
      </c>
      <c r="B5" s="17"/>
      <c r="C5" s="17"/>
      <c r="D5" s="17"/>
      <c r="E5" s="18"/>
      <c r="F5" s="19"/>
      <c r="G5" s="18"/>
      <c r="H5" s="18"/>
    </row>
    <row r="6" spans="1:8" x14ac:dyDescent="0.2">
      <c r="A6" s="20" t="s">
        <v>51</v>
      </c>
      <c r="B6" s="21"/>
      <c r="C6" s="21"/>
      <c r="D6" s="21"/>
      <c r="E6" s="22"/>
      <c r="F6" s="23"/>
      <c r="G6" s="22"/>
      <c r="H6" s="22"/>
    </row>
    <row r="7" spans="1:8" x14ac:dyDescent="0.2">
      <c r="A7" s="21" t="s">
        <v>1037</v>
      </c>
      <c r="B7" s="21" t="s">
        <v>1038</v>
      </c>
      <c r="C7" s="21" t="s">
        <v>54</v>
      </c>
      <c r="D7" s="24">
        <v>5000</v>
      </c>
      <c r="E7" s="22">
        <v>5325.0267759999997</v>
      </c>
      <c r="F7" s="23">
        <v>8.5302288607785801</v>
      </c>
      <c r="G7" s="22">
        <v>7.6050000000000004</v>
      </c>
      <c r="H7" s="22"/>
    </row>
    <row r="8" spans="1:8" x14ac:dyDescent="0.2">
      <c r="A8" s="21" t="s">
        <v>1077</v>
      </c>
      <c r="B8" s="21" t="s">
        <v>1078</v>
      </c>
      <c r="C8" s="21" t="s">
        <v>1079</v>
      </c>
      <c r="D8" s="24">
        <v>500</v>
      </c>
      <c r="E8" s="22">
        <v>4962.6603279000001</v>
      </c>
      <c r="F8" s="23">
        <v>7.9497493883199697</v>
      </c>
      <c r="G8" s="22">
        <v>7.61</v>
      </c>
      <c r="H8" s="22"/>
    </row>
    <row r="9" spans="1:8" x14ac:dyDescent="0.2">
      <c r="A9" s="21" t="s">
        <v>1080</v>
      </c>
      <c r="B9" s="21" t="s">
        <v>1081</v>
      </c>
      <c r="C9" s="21" t="s">
        <v>1082</v>
      </c>
      <c r="D9" s="24">
        <v>3000</v>
      </c>
      <c r="E9" s="22">
        <v>3087.7630656000001</v>
      </c>
      <c r="F9" s="23">
        <v>4.946327356726</v>
      </c>
      <c r="G9" s="22">
        <v>8.2650000000000006</v>
      </c>
      <c r="H9" s="22"/>
    </row>
    <row r="10" spans="1:8" x14ac:dyDescent="0.2">
      <c r="A10" s="21" t="s">
        <v>1083</v>
      </c>
      <c r="B10" s="21" t="s">
        <v>1084</v>
      </c>
      <c r="C10" s="21" t="s">
        <v>54</v>
      </c>
      <c r="D10" s="24">
        <v>250</v>
      </c>
      <c r="E10" s="22">
        <v>2660.2028279000001</v>
      </c>
      <c r="F10" s="23">
        <v>4.2614131144562997</v>
      </c>
      <c r="G10" s="22">
        <v>7.9</v>
      </c>
      <c r="H10" s="22"/>
    </row>
    <row r="11" spans="1:8" x14ac:dyDescent="0.2">
      <c r="A11" s="21" t="s">
        <v>1085</v>
      </c>
      <c r="B11" s="21" t="s">
        <v>1086</v>
      </c>
      <c r="C11" s="21" t="s">
        <v>54</v>
      </c>
      <c r="D11" s="24">
        <v>250</v>
      </c>
      <c r="E11" s="22">
        <v>2638.9147951</v>
      </c>
      <c r="F11" s="23">
        <v>4.2273115409960198</v>
      </c>
      <c r="G11" s="22">
        <v>7.5651999999999999</v>
      </c>
      <c r="H11" s="22"/>
    </row>
    <row r="12" spans="1:8" x14ac:dyDescent="0.2">
      <c r="A12" s="21" t="s">
        <v>1087</v>
      </c>
      <c r="B12" s="21" t="s">
        <v>1088</v>
      </c>
      <c r="C12" s="21" t="s">
        <v>62</v>
      </c>
      <c r="D12" s="24">
        <v>250</v>
      </c>
      <c r="E12" s="22">
        <v>2638.4525410000001</v>
      </c>
      <c r="F12" s="23">
        <v>4.2265710502096399</v>
      </c>
      <c r="G12" s="22">
        <v>7.7575000000000003</v>
      </c>
      <c r="H12" s="22"/>
    </row>
    <row r="13" spans="1:8" x14ac:dyDescent="0.2">
      <c r="A13" s="21" t="s">
        <v>1089</v>
      </c>
      <c r="B13" s="21" t="s">
        <v>1090</v>
      </c>
      <c r="C13" s="21" t="s">
        <v>62</v>
      </c>
      <c r="D13" s="24">
        <v>2500</v>
      </c>
      <c r="E13" s="22">
        <v>2591.1508196999998</v>
      </c>
      <c r="F13" s="23">
        <v>4.1507978146615496</v>
      </c>
      <c r="G13" s="22">
        <v>7.7061000000000002</v>
      </c>
      <c r="H13" s="22"/>
    </row>
    <row r="14" spans="1:8" x14ac:dyDescent="0.2">
      <c r="A14" s="21" t="s">
        <v>1051</v>
      </c>
      <c r="B14" s="21" t="s">
        <v>1052</v>
      </c>
      <c r="C14" s="21" t="s">
        <v>54</v>
      </c>
      <c r="D14" s="24">
        <v>2500</v>
      </c>
      <c r="E14" s="22">
        <v>2546.7453424999999</v>
      </c>
      <c r="F14" s="23">
        <v>4.0796641097766599</v>
      </c>
      <c r="G14" s="22">
        <v>7.6849999999999996</v>
      </c>
      <c r="H14" s="22"/>
    </row>
    <row r="15" spans="1:8" x14ac:dyDescent="0.2">
      <c r="A15" s="21" t="s">
        <v>1091</v>
      </c>
      <c r="B15" s="21" t="s">
        <v>1092</v>
      </c>
      <c r="C15" s="21" t="s">
        <v>54</v>
      </c>
      <c r="D15" s="24">
        <v>250</v>
      </c>
      <c r="E15" s="22">
        <v>2540.8097951</v>
      </c>
      <c r="F15" s="23">
        <v>4.07015588007833</v>
      </c>
      <c r="G15" s="22">
        <v>6.7713999999999999</v>
      </c>
      <c r="H15" s="22">
        <v>8.4700000000000006</v>
      </c>
    </row>
    <row r="16" spans="1:8" x14ac:dyDescent="0.2">
      <c r="A16" s="21" t="s">
        <v>56</v>
      </c>
      <c r="B16" s="21" t="s">
        <v>55</v>
      </c>
      <c r="C16" s="21" t="s">
        <v>57</v>
      </c>
      <c r="D16" s="24">
        <v>2500</v>
      </c>
      <c r="E16" s="22">
        <v>2540.6109425999998</v>
      </c>
      <c r="F16" s="23">
        <v>4.0698373357017603</v>
      </c>
      <c r="G16" s="22">
        <v>8.0403000000000002</v>
      </c>
      <c r="H16" s="22"/>
    </row>
    <row r="17" spans="1:9" x14ac:dyDescent="0.2">
      <c r="A17" s="21" t="s">
        <v>1093</v>
      </c>
      <c r="B17" s="21" t="s">
        <v>1094</v>
      </c>
      <c r="C17" s="21" t="s">
        <v>54</v>
      </c>
      <c r="D17" s="24">
        <v>25</v>
      </c>
      <c r="E17" s="22">
        <v>2527.4539384</v>
      </c>
      <c r="F17" s="23">
        <v>4.0487609615032198</v>
      </c>
      <c r="G17" s="22">
        <v>7.96</v>
      </c>
      <c r="H17" s="22"/>
    </row>
    <row r="18" spans="1:9" x14ac:dyDescent="0.2">
      <c r="A18" s="21" t="s">
        <v>1095</v>
      </c>
      <c r="B18" s="21" t="s">
        <v>1096</v>
      </c>
      <c r="C18" s="21" t="s">
        <v>63</v>
      </c>
      <c r="D18" s="24">
        <v>2500</v>
      </c>
      <c r="E18" s="22">
        <v>2515.7016781000002</v>
      </c>
      <c r="F18" s="23">
        <v>4.0299348646200501</v>
      </c>
      <c r="G18" s="22">
        <v>7.6849999999999996</v>
      </c>
      <c r="H18" s="22"/>
    </row>
    <row r="19" spans="1:9" x14ac:dyDescent="0.2">
      <c r="A19" s="21" t="s">
        <v>81</v>
      </c>
      <c r="B19" s="21" t="s">
        <v>80</v>
      </c>
      <c r="C19" s="21" t="s">
        <v>62</v>
      </c>
      <c r="D19" s="24">
        <v>2500</v>
      </c>
      <c r="E19" s="22">
        <v>2501.3796917999998</v>
      </c>
      <c r="F19" s="23">
        <v>4.0069922906163802</v>
      </c>
      <c r="G19" s="22">
        <v>7.6600999999999999</v>
      </c>
      <c r="H19" s="22"/>
    </row>
    <row r="20" spans="1:9" x14ac:dyDescent="0.2">
      <c r="A20" s="21" t="s">
        <v>1097</v>
      </c>
      <c r="B20" s="21" t="s">
        <v>1098</v>
      </c>
      <c r="C20" s="21" t="s">
        <v>54</v>
      </c>
      <c r="D20" s="24">
        <v>250</v>
      </c>
      <c r="E20" s="22">
        <v>2490.7917622999998</v>
      </c>
      <c r="F20" s="23">
        <v>3.9900313502125</v>
      </c>
      <c r="G20" s="22">
        <v>7.7191000000000001</v>
      </c>
      <c r="H20" s="22"/>
    </row>
    <row r="21" spans="1:9" x14ac:dyDescent="0.2">
      <c r="A21" s="21" t="s">
        <v>65</v>
      </c>
      <c r="B21" s="21" t="s">
        <v>64</v>
      </c>
      <c r="C21" s="21" t="s">
        <v>63</v>
      </c>
      <c r="D21" s="24">
        <v>2000</v>
      </c>
      <c r="E21" s="22">
        <v>2003.6097259999999</v>
      </c>
      <c r="F21" s="23">
        <v>3.2096081821583402</v>
      </c>
      <c r="G21" s="22">
        <v>7.6</v>
      </c>
      <c r="H21" s="22"/>
    </row>
    <row r="22" spans="1:9" x14ac:dyDescent="0.2">
      <c r="A22" s="21" t="s">
        <v>1099</v>
      </c>
      <c r="B22" s="21" t="s">
        <v>1100</v>
      </c>
      <c r="C22" s="21" t="s">
        <v>62</v>
      </c>
      <c r="D22" s="24">
        <v>100</v>
      </c>
      <c r="E22" s="22">
        <v>1025.9159178</v>
      </c>
      <c r="F22" s="23">
        <v>1.6434278997792</v>
      </c>
      <c r="G22" s="22">
        <v>7.6148999999999996</v>
      </c>
      <c r="H22" s="22"/>
    </row>
    <row r="23" spans="1:9" x14ac:dyDescent="0.2">
      <c r="A23" s="21" t="s">
        <v>1057</v>
      </c>
      <c r="B23" s="21" t="s">
        <v>1058</v>
      </c>
      <c r="C23" s="21" t="s">
        <v>54</v>
      </c>
      <c r="D23" s="24">
        <v>1000</v>
      </c>
      <c r="E23" s="22">
        <v>1013.6055342</v>
      </c>
      <c r="F23" s="23">
        <v>1.62370773800551</v>
      </c>
      <c r="G23" s="22">
        <v>7.7016999999999998</v>
      </c>
      <c r="H23" s="22"/>
    </row>
    <row r="24" spans="1:9" x14ac:dyDescent="0.2">
      <c r="A24" s="21" t="s">
        <v>1059</v>
      </c>
      <c r="B24" s="21" t="s">
        <v>1060</v>
      </c>
      <c r="C24" s="21" t="s">
        <v>63</v>
      </c>
      <c r="D24" s="24">
        <v>1000</v>
      </c>
      <c r="E24" s="22">
        <v>1006.2276712</v>
      </c>
      <c r="F24" s="23">
        <v>1.61188904440248</v>
      </c>
      <c r="G24" s="22">
        <v>7.6</v>
      </c>
      <c r="H24" s="22"/>
    </row>
    <row r="25" spans="1:9" x14ac:dyDescent="0.2">
      <c r="A25" s="21" t="s">
        <v>73</v>
      </c>
      <c r="B25" s="21" t="s">
        <v>72</v>
      </c>
      <c r="C25" s="21" t="s">
        <v>57</v>
      </c>
      <c r="D25" s="24">
        <v>500</v>
      </c>
      <c r="E25" s="22">
        <v>533.75932790000002</v>
      </c>
      <c r="F25" s="23">
        <v>0.85503593035122705</v>
      </c>
      <c r="G25" s="22">
        <v>7.7051999999999996</v>
      </c>
      <c r="H25" s="22"/>
    </row>
    <row r="26" spans="1:9" x14ac:dyDescent="0.2">
      <c r="A26" s="21" t="s">
        <v>1101</v>
      </c>
      <c r="B26" s="21" t="s">
        <v>1102</v>
      </c>
      <c r="C26" s="21" t="s">
        <v>54</v>
      </c>
      <c r="D26" s="24">
        <v>50</v>
      </c>
      <c r="E26" s="22">
        <v>531.18361479999999</v>
      </c>
      <c r="F26" s="23">
        <v>0.85090986241824895</v>
      </c>
      <c r="G26" s="22">
        <v>7.6449999999999996</v>
      </c>
      <c r="H26" s="22"/>
    </row>
    <row r="27" spans="1:9" x14ac:dyDescent="0.2">
      <c r="A27" s="21" t="s">
        <v>1103</v>
      </c>
      <c r="B27" s="21" t="s">
        <v>1104</v>
      </c>
      <c r="C27" s="21" t="s">
        <v>54</v>
      </c>
      <c r="D27" s="24">
        <v>50</v>
      </c>
      <c r="E27" s="22">
        <v>523.11060659999998</v>
      </c>
      <c r="F27" s="23">
        <v>0.83797760678127897</v>
      </c>
      <c r="G27" s="22">
        <v>7.5384000000000002</v>
      </c>
      <c r="H27" s="22"/>
    </row>
    <row r="28" spans="1:9" x14ac:dyDescent="0.2">
      <c r="A28" s="21" t="s">
        <v>1061</v>
      </c>
      <c r="B28" s="21" t="s">
        <v>1062</v>
      </c>
      <c r="C28" s="21" t="s">
        <v>54</v>
      </c>
      <c r="D28" s="24">
        <v>50</v>
      </c>
      <c r="E28" s="22">
        <v>509.4904262</v>
      </c>
      <c r="F28" s="23">
        <v>0.81615926467251598</v>
      </c>
      <c r="G28" s="22">
        <v>7.75</v>
      </c>
      <c r="H28" s="22"/>
    </row>
    <row r="29" spans="1:9" x14ac:dyDescent="0.2">
      <c r="A29" s="21" t="s">
        <v>1105</v>
      </c>
      <c r="B29" s="21" t="s">
        <v>1106</v>
      </c>
      <c r="C29" s="21" t="s">
        <v>54</v>
      </c>
      <c r="D29" s="24">
        <v>5</v>
      </c>
      <c r="E29" s="22">
        <v>505.35147260000002</v>
      </c>
      <c r="F29" s="23">
        <v>0.80952902168270202</v>
      </c>
      <c r="G29" s="22">
        <v>7.9</v>
      </c>
      <c r="H29" s="22"/>
    </row>
    <row r="30" spans="1:9" x14ac:dyDescent="0.2">
      <c r="A30" s="21" t="s">
        <v>1063</v>
      </c>
      <c r="B30" s="21" t="s">
        <v>1064</v>
      </c>
      <c r="C30" s="21" t="s">
        <v>54</v>
      </c>
      <c r="D30" s="24">
        <v>44</v>
      </c>
      <c r="E30" s="22">
        <v>449.82778580000002</v>
      </c>
      <c r="F30" s="23">
        <v>0.72058491388349899</v>
      </c>
      <c r="G30" s="22">
        <v>7.4775</v>
      </c>
      <c r="H30" s="22"/>
    </row>
    <row r="31" spans="1:9" x14ac:dyDescent="0.2">
      <c r="A31" s="20" t="s">
        <v>24</v>
      </c>
      <c r="B31" s="20"/>
      <c r="C31" s="20"/>
      <c r="D31" s="20"/>
      <c r="E31" s="25">
        <f>SUM(E6:E30)</f>
        <v>49669.7463871</v>
      </c>
      <c r="F31" s="26">
        <f>SUM(F6:F30)</f>
        <v>79.566605382791963</v>
      </c>
      <c r="G31" s="25"/>
      <c r="H31" s="22"/>
      <c r="I31" s="14"/>
    </row>
    <row r="32" spans="1:9" x14ac:dyDescent="0.2">
      <c r="A32" s="21"/>
      <c r="B32" s="21"/>
      <c r="C32" s="21"/>
      <c r="D32" s="21"/>
      <c r="E32" s="22"/>
      <c r="F32" s="23"/>
      <c r="G32" s="22"/>
      <c r="H32" s="22"/>
    </row>
    <row r="33" spans="1:9" x14ac:dyDescent="0.2">
      <c r="A33" s="20" t="s">
        <v>23</v>
      </c>
      <c r="B33" s="21"/>
      <c r="C33" s="21"/>
      <c r="D33" s="21"/>
      <c r="E33" s="22"/>
      <c r="F33" s="23"/>
      <c r="G33" s="22"/>
      <c r="H33" s="25"/>
    </row>
    <row r="34" spans="1:9" x14ac:dyDescent="0.2">
      <c r="A34" s="20" t="s">
        <v>862</v>
      </c>
      <c r="B34" s="21"/>
      <c r="C34" s="21"/>
      <c r="D34" s="21"/>
      <c r="E34" s="22"/>
      <c r="F34" s="23"/>
      <c r="G34" s="22"/>
      <c r="H34" s="22"/>
    </row>
    <row r="35" spans="1:9" x14ac:dyDescent="0.2">
      <c r="A35" s="21" t="s">
        <v>1107</v>
      </c>
      <c r="B35" s="21" t="s">
        <v>1108</v>
      </c>
      <c r="C35" s="21" t="s">
        <v>865</v>
      </c>
      <c r="D35" s="24">
        <v>500</v>
      </c>
      <c r="E35" s="22">
        <v>2493.7824999999998</v>
      </c>
      <c r="F35" s="23">
        <v>3.9948222513885399</v>
      </c>
      <c r="G35" s="22">
        <v>7.0000999999999998</v>
      </c>
      <c r="H35" s="22"/>
    </row>
    <row r="36" spans="1:9" x14ac:dyDescent="0.2">
      <c r="A36" s="20" t="s">
        <v>24</v>
      </c>
      <c r="B36" s="20"/>
      <c r="C36" s="20"/>
      <c r="D36" s="20"/>
      <c r="E36" s="25">
        <f>SUM(E34:E35)</f>
        <v>2493.7824999999998</v>
      </c>
      <c r="F36" s="26">
        <f>SUM(F34:F35)</f>
        <v>3.9948222513885399</v>
      </c>
      <c r="G36" s="25"/>
      <c r="H36" s="22"/>
      <c r="I36" s="14"/>
    </row>
    <row r="37" spans="1:9" x14ac:dyDescent="0.2">
      <c r="A37" s="21"/>
      <c r="B37" s="21"/>
      <c r="C37" s="21"/>
      <c r="D37" s="21"/>
      <c r="E37" s="22"/>
      <c r="F37" s="23"/>
      <c r="G37" s="22"/>
      <c r="H37" s="25"/>
    </row>
    <row r="38" spans="1:9" x14ac:dyDescent="0.2">
      <c r="A38" s="20" t="s">
        <v>44</v>
      </c>
      <c r="B38" s="21"/>
      <c r="C38" s="21"/>
      <c r="D38" s="21"/>
      <c r="E38" s="22"/>
      <c r="F38" s="23"/>
      <c r="G38" s="22"/>
      <c r="H38" s="22"/>
    </row>
    <row r="39" spans="1:9" x14ac:dyDescent="0.2">
      <c r="A39" s="21" t="s">
        <v>49</v>
      </c>
      <c r="B39" s="21" t="s">
        <v>48</v>
      </c>
      <c r="C39" s="21" t="s">
        <v>47</v>
      </c>
      <c r="D39" s="24">
        <v>4000000</v>
      </c>
      <c r="E39" s="22">
        <v>4121.2982222000001</v>
      </c>
      <c r="F39" s="23">
        <v>6.6019606131058204</v>
      </c>
      <c r="G39" s="22">
        <v>7.1674636153124904</v>
      </c>
      <c r="H39" s="22"/>
    </row>
    <row r="40" spans="1:9" x14ac:dyDescent="0.2">
      <c r="A40" s="21" t="s">
        <v>1065</v>
      </c>
      <c r="B40" s="21" t="s">
        <v>1066</v>
      </c>
      <c r="C40" s="21" t="s">
        <v>47</v>
      </c>
      <c r="D40" s="24">
        <v>127900</v>
      </c>
      <c r="E40" s="22">
        <v>131.75892769999999</v>
      </c>
      <c r="F40" s="23">
        <v>0.21106632041689799</v>
      </c>
      <c r="G40" s="22">
        <v>7.5369119999999903</v>
      </c>
      <c r="H40" s="22"/>
    </row>
    <row r="41" spans="1:9" x14ac:dyDescent="0.2">
      <c r="A41" s="20" t="s">
        <v>24</v>
      </c>
      <c r="B41" s="20"/>
      <c r="C41" s="20"/>
      <c r="D41" s="20"/>
      <c r="E41" s="25">
        <f>SUM(E39:E40)</f>
        <v>4253.0571498999998</v>
      </c>
      <c r="F41" s="26">
        <f>SUM(F39:F40)</f>
        <v>6.8130269335227185</v>
      </c>
      <c r="G41" s="25"/>
      <c r="H41" s="25"/>
      <c r="I41" s="14"/>
    </row>
    <row r="42" spans="1:9" x14ac:dyDescent="0.2">
      <c r="A42" s="21"/>
      <c r="B42" s="21"/>
      <c r="C42" s="21"/>
      <c r="D42" s="21"/>
      <c r="E42" s="22"/>
      <c r="F42" s="23"/>
      <c r="G42" s="22"/>
      <c r="H42" s="22"/>
    </row>
    <row r="43" spans="1:9" x14ac:dyDescent="0.2">
      <c r="A43" s="20" t="s">
        <v>918</v>
      </c>
      <c r="B43" s="21"/>
      <c r="C43" s="21"/>
      <c r="D43" s="21"/>
      <c r="E43" s="22"/>
      <c r="F43" s="23"/>
      <c r="G43" s="22"/>
      <c r="H43" s="25"/>
    </row>
    <row r="44" spans="1:9" x14ac:dyDescent="0.2">
      <c r="A44" s="21" t="s">
        <v>919</v>
      </c>
      <c r="B44" s="21" t="s">
        <v>920</v>
      </c>
      <c r="C44" s="21" t="s">
        <v>921</v>
      </c>
      <c r="D44" s="24">
        <v>1762.3119999999999</v>
      </c>
      <c r="E44" s="22">
        <v>180.64971800000001</v>
      </c>
      <c r="F44" s="23">
        <v>0.28938510602807699</v>
      </c>
      <c r="G44" s="22">
        <v>7.03</v>
      </c>
      <c r="H44" s="25"/>
    </row>
    <row r="45" spans="1:9" x14ac:dyDescent="0.2">
      <c r="A45" s="20" t="s">
        <v>24</v>
      </c>
      <c r="B45" s="20"/>
      <c r="C45" s="20"/>
      <c r="D45" s="20"/>
      <c r="E45" s="25">
        <f>SUM(E44:E44)</f>
        <v>180.64971800000001</v>
      </c>
      <c r="F45" s="26">
        <f>SUM(F44:F44)</f>
        <v>0.28938510602807699</v>
      </c>
      <c r="G45" s="25"/>
      <c r="H45" s="25"/>
      <c r="I45" s="14"/>
    </row>
    <row r="46" spans="1:9" x14ac:dyDescent="0.2">
      <c r="A46" s="21"/>
      <c r="B46" s="21"/>
      <c r="C46" s="21"/>
      <c r="D46" s="21"/>
      <c r="E46" s="22"/>
      <c r="F46" s="23"/>
      <c r="G46" s="22"/>
      <c r="H46" s="25"/>
    </row>
    <row r="47" spans="1:9" x14ac:dyDescent="0.2">
      <c r="A47" s="20" t="s">
        <v>27</v>
      </c>
      <c r="B47" s="20"/>
      <c r="C47" s="20"/>
      <c r="D47" s="20"/>
      <c r="E47" s="25">
        <f>E31+E36+E41+E45</f>
        <v>56597.235755000002</v>
      </c>
      <c r="F47" s="26">
        <f>F31+F36+F41+F45</f>
        <v>90.663839673731303</v>
      </c>
      <c r="G47" s="25"/>
      <c r="H47" s="25"/>
      <c r="I47" s="14"/>
    </row>
    <row r="48" spans="1:9" x14ac:dyDescent="0.2">
      <c r="A48" s="20"/>
      <c r="B48" s="20"/>
      <c r="C48" s="20"/>
      <c r="D48" s="20"/>
      <c r="E48" s="25"/>
      <c r="F48" s="26"/>
      <c r="G48" s="25"/>
      <c r="H48" s="25"/>
      <c r="I48" s="14"/>
    </row>
    <row r="49" spans="1:9" x14ac:dyDescent="0.2">
      <c r="A49" s="20" t="s">
        <v>29</v>
      </c>
      <c r="B49" s="20"/>
      <c r="C49" s="20"/>
      <c r="D49" s="20"/>
      <c r="E49" s="25">
        <f>E51-(E31+E36+E41+E45)</f>
        <v>5828.1324609000003</v>
      </c>
      <c r="F49" s="26">
        <f>F51-(F31+F36+F41+F45)</f>
        <v>9.336160326268697</v>
      </c>
      <c r="G49" s="25"/>
      <c r="H49" s="25"/>
      <c r="I49" s="14"/>
    </row>
    <row r="50" spans="1:9" x14ac:dyDescent="0.2">
      <c r="A50" s="20"/>
      <c r="B50" s="20"/>
      <c r="C50" s="20"/>
      <c r="D50" s="20"/>
      <c r="E50" s="25"/>
      <c r="F50" s="26"/>
      <c r="G50" s="25"/>
      <c r="H50" s="25"/>
      <c r="I50" s="14"/>
    </row>
    <row r="51" spans="1:9" x14ac:dyDescent="0.2">
      <c r="A51" s="27" t="s">
        <v>28</v>
      </c>
      <c r="B51" s="27"/>
      <c r="C51" s="27"/>
      <c r="D51" s="27"/>
      <c r="E51" s="28">
        <v>62425.368215900002</v>
      </c>
      <c r="F51" s="29">
        <v>100</v>
      </c>
      <c r="G51" s="28"/>
      <c r="H51" s="28"/>
      <c r="I51" s="14"/>
    </row>
    <row r="53" spans="1:9" x14ac:dyDescent="0.2">
      <c r="A53" s="14" t="s">
        <v>31</v>
      </c>
    </row>
    <row r="54" spans="1:9" x14ac:dyDescent="0.2">
      <c r="A54" s="14" t="s">
        <v>923</v>
      </c>
    </row>
    <row r="56" spans="1:9" x14ac:dyDescent="0.2">
      <c r="A56" s="14" t="s">
        <v>32</v>
      </c>
    </row>
    <row r="57" spans="1:9" x14ac:dyDescent="0.2">
      <c r="A57" s="14" t="s">
        <v>33</v>
      </c>
    </row>
    <row r="58" spans="1:9" x14ac:dyDescent="0.2">
      <c r="A58" s="14" t="s">
        <v>34</v>
      </c>
      <c r="B58" s="14"/>
      <c r="C58" s="30" t="s">
        <v>36</v>
      </c>
      <c r="D58" s="14" t="s">
        <v>35</v>
      </c>
    </row>
    <row r="59" spans="1:9" x14ac:dyDescent="0.2">
      <c r="A59" s="7" t="s">
        <v>58</v>
      </c>
      <c r="C59" s="31">
        <v>19.8232</v>
      </c>
      <c r="D59" s="31">
        <v>20.567599999999999</v>
      </c>
    </row>
    <row r="60" spans="1:9" x14ac:dyDescent="0.2">
      <c r="A60" s="7" t="s">
        <v>82</v>
      </c>
      <c r="C60" s="31">
        <v>10.453900000000001</v>
      </c>
      <c r="D60" s="31">
        <v>10.581099999999999</v>
      </c>
    </row>
    <row r="61" spans="1:9" x14ac:dyDescent="0.2">
      <c r="A61" s="7" t="s">
        <v>59</v>
      </c>
      <c r="C61" s="31">
        <v>20.601400000000002</v>
      </c>
      <c r="D61" s="31">
        <v>21.408300000000001</v>
      </c>
    </row>
    <row r="62" spans="1:9" x14ac:dyDescent="0.2">
      <c r="A62" s="7" t="s">
        <v>83</v>
      </c>
      <c r="C62" s="31">
        <v>11.011699999999999</v>
      </c>
      <c r="D62" s="31">
        <v>11.1637</v>
      </c>
    </row>
    <row r="64" spans="1:9" x14ac:dyDescent="0.2">
      <c r="A64" s="14" t="s">
        <v>37</v>
      </c>
    </row>
    <row r="65" spans="1:8" x14ac:dyDescent="0.2">
      <c r="A65" s="94" t="s">
        <v>38</v>
      </c>
      <c r="B65" s="95"/>
      <c r="C65" s="32" t="s">
        <v>39</v>
      </c>
    </row>
    <row r="66" spans="1:8" x14ac:dyDescent="0.2">
      <c r="A66" s="90" t="s">
        <v>82</v>
      </c>
      <c r="B66" s="91"/>
      <c r="C66" s="33">
        <v>0.26</v>
      </c>
    </row>
    <row r="67" spans="1:8" x14ac:dyDescent="0.2">
      <c r="A67" s="90" t="s">
        <v>83</v>
      </c>
      <c r="B67" s="91"/>
      <c r="C67" s="33">
        <v>0.27</v>
      </c>
    </row>
    <row r="68" spans="1:8" x14ac:dyDescent="0.2">
      <c r="A68" s="7" t="s">
        <v>40</v>
      </c>
    </row>
    <row r="69" spans="1:8" x14ac:dyDescent="0.2">
      <c r="A69" s="7" t="s">
        <v>41</v>
      </c>
    </row>
    <row r="71" spans="1:8" x14ac:dyDescent="0.2">
      <c r="A71" s="14" t="s">
        <v>939</v>
      </c>
      <c r="D71" s="34">
        <v>3.2579750282861499</v>
      </c>
      <c r="E71" s="10" t="s">
        <v>42</v>
      </c>
    </row>
    <row r="72" spans="1:8" x14ac:dyDescent="0.2">
      <c r="H72" s="10"/>
    </row>
    <row r="73" spans="1:8" x14ac:dyDescent="0.2">
      <c r="A73" s="96" t="s">
        <v>817</v>
      </c>
      <c r="B73" s="96"/>
      <c r="C73" s="96"/>
      <c r="D73" s="30" t="s">
        <v>43</v>
      </c>
      <c r="H73" s="10"/>
    </row>
    <row r="74" spans="1:8" x14ac:dyDescent="0.2">
      <c r="H74" s="10"/>
    </row>
    <row r="75" spans="1:8" x14ac:dyDescent="0.2">
      <c r="A75" s="14" t="s">
        <v>940</v>
      </c>
      <c r="H75" s="10"/>
    </row>
    <row r="76" spans="1:8" ht="15" x14ac:dyDescent="0.25">
      <c r="A76" s="73"/>
      <c r="H76" s="10"/>
    </row>
    <row r="77" spans="1:8" x14ac:dyDescent="0.2">
      <c r="A77" s="69" t="s">
        <v>822</v>
      </c>
      <c r="H77" s="10"/>
    </row>
    <row r="78" spans="1:8" x14ac:dyDescent="0.2">
      <c r="A78" s="70"/>
      <c r="H78" s="10"/>
    </row>
    <row r="79" spans="1:8" x14ac:dyDescent="0.2">
      <c r="A79" s="71"/>
      <c r="H79" s="10"/>
    </row>
    <row r="80" spans="1:8" x14ac:dyDescent="0.2">
      <c r="A80" s="71"/>
      <c r="H80" s="10"/>
    </row>
    <row r="81" spans="1:8" x14ac:dyDescent="0.2">
      <c r="A81" s="71"/>
      <c r="H81" s="10"/>
    </row>
    <row r="82" spans="1:8" x14ac:dyDescent="0.2">
      <c r="A82" s="71"/>
      <c r="H82" s="10"/>
    </row>
    <row r="83" spans="1:8" x14ac:dyDescent="0.2">
      <c r="A83" s="71"/>
      <c r="H83" s="10"/>
    </row>
    <row r="84" spans="1:8" x14ac:dyDescent="0.2">
      <c r="A84" s="71"/>
      <c r="H84" s="10"/>
    </row>
    <row r="85" spans="1:8" x14ac:dyDescent="0.2">
      <c r="A85" s="71"/>
      <c r="H85" s="10"/>
    </row>
    <row r="86" spans="1:8" x14ac:dyDescent="0.2">
      <c r="A86" s="71"/>
      <c r="H86" s="10"/>
    </row>
    <row r="87" spans="1:8" x14ac:dyDescent="0.2">
      <c r="A87" s="71"/>
      <c r="H87" s="10"/>
    </row>
    <row r="88" spans="1:8" x14ac:dyDescent="0.2">
      <c r="A88" s="71"/>
      <c r="H88" s="10"/>
    </row>
    <row r="89" spans="1:8" x14ac:dyDescent="0.2">
      <c r="A89" s="71"/>
      <c r="H89" s="10"/>
    </row>
    <row r="90" spans="1:8" x14ac:dyDescent="0.2">
      <c r="A90" s="71"/>
      <c r="H90" s="10"/>
    </row>
    <row r="91" spans="1:8" x14ac:dyDescent="0.2">
      <c r="A91" s="69" t="s">
        <v>1109</v>
      </c>
      <c r="H91" s="10"/>
    </row>
    <row r="92" spans="1:8" x14ac:dyDescent="0.2">
      <c r="A92" s="71"/>
      <c r="H92" s="10"/>
    </row>
    <row r="93" spans="1:8" x14ac:dyDescent="0.2">
      <c r="A93" s="69" t="s">
        <v>823</v>
      </c>
      <c r="H93" s="10"/>
    </row>
    <row r="94" spans="1:8" x14ac:dyDescent="0.2">
      <c r="A94" s="71"/>
      <c r="H94" s="10"/>
    </row>
    <row r="95" spans="1:8" x14ac:dyDescent="0.2">
      <c r="A95" s="71"/>
      <c r="H95" s="10"/>
    </row>
    <row r="96" spans="1:8" x14ac:dyDescent="0.2">
      <c r="A96" s="71"/>
      <c r="H96" s="10"/>
    </row>
    <row r="97" spans="1:8" x14ac:dyDescent="0.2">
      <c r="A97" s="71"/>
      <c r="H97" s="10"/>
    </row>
    <row r="98" spans="1:8" x14ac:dyDescent="0.2">
      <c r="A98" s="71"/>
      <c r="H98" s="10"/>
    </row>
    <row r="99" spans="1:8" x14ac:dyDescent="0.2">
      <c r="A99" s="71"/>
      <c r="H99" s="10"/>
    </row>
    <row r="100" spans="1:8" x14ac:dyDescent="0.2">
      <c r="A100" s="71"/>
      <c r="H100" s="10"/>
    </row>
    <row r="101" spans="1:8" x14ac:dyDescent="0.2">
      <c r="A101" s="71"/>
      <c r="H101" s="10"/>
    </row>
    <row r="102" spans="1:8" x14ac:dyDescent="0.2">
      <c r="A102" s="71"/>
      <c r="H102" s="10"/>
    </row>
    <row r="103" spans="1:8" x14ac:dyDescent="0.2">
      <c r="A103" s="71"/>
      <c r="H103" s="10"/>
    </row>
    <row r="104" spans="1:8" x14ac:dyDescent="0.2">
      <c r="A104" s="71"/>
      <c r="H104" s="10"/>
    </row>
    <row r="105" spans="1:8" x14ac:dyDescent="0.2">
      <c r="A105" s="71"/>
      <c r="H105" s="10"/>
    </row>
    <row r="106" spans="1:8" x14ac:dyDescent="0.2">
      <c r="A106" s="71"/>
      <c r="H106" s="10"/>
    </row>
    <row r="107" spans="1:8" x14ac:dyDescent="0.2">
      <c r="A107" s="71"/>
      <c r="H107" s="10"/>
    </row>
    <row r="108" spans="1:8" x14ac:dyDescent="0.2">
      <c r="A108" s="71"/>
      <c r="H108" s="10"/>
    </row>
    <row r="109" spans="1:8" x14ac:dyDescent="0.2">
      <c r="A109" s="70"/>
      <c r="H109" s="10"/>
    </row>
    <row r="110" spans="1:8" x14ac:dyDescent="0.2">
      <c r="A110" s="70"/>
      <c r="H110" s="10"/>
    </row>
    <row r="111" spans="1:8" x14ac:dyDescent="0.2">
      <c r="H111" s="10"/>
    </row>
    <row r="112" spans="1:8" x14ac:dyDescent="0.2">
      <c r="H112" s="10"/>
    </row>
    <row r="113" spans="8:8" x14ac:dyDescent="0.2">
      <c r="H113" s="10"/>
    </row>
    <row r="114" spans="8:8" x14ac:dyDescent="0.2">
      <c r="H114" s="10"/>
    </row>
    <row r="115" spans="8:8" x14ac:dyDescent="0.2">
      <c r="H115" s="10"/>
    </row>
    <row r="116" spans="8:8" x14ac:dyDescent="0.2">
      <c r="H116" s="10"/>
    </row>
    <row r="117" spans="8:8" x14ac:dyDescent="0.2">
      <c r="H117" s="10"/>
    </row>
    <row r="118" spans="8:8" x14ac:dyDescent="0.2">
      <c r="H118" s="10"/>
    </row>
    <row r="119" spans="8:8" x14ac:dyDescent="0.2">
      <c r="H119" s="10"/>
    </row>
    <row r="120" spans="8:8" x14ac:dyDescent="0.2">
      <c r="H120" s="10"/>
    </row>
    <row r="121" spans="8:8" x14ac:dyDescent="0.2">
      <c r="H121" s="10"/>
    </row>
    <row r="122" spans="8:8" x14ac:dyDescent="0.2">
      <c r="H122" s="10"/>
    </row>
    <row r="123" spans="8:8" x14ac:dyDescent="0.2">
      <c r="H123" s="10"/>
    </row>
    <row r="124" spans="8:8" x14ac:dyDescent="0.2">
      <c r="H124" s="10"/>
    </row>
    <row r="125" spans="8:8" x14ac:dyDescent="0.2">
      <c r="H125" s="10"/>
    </row>
    <row r="126" spans="8:8" x14ac:dyDescent="0.2">
      <c r="H126" s="10"/>
    </row>
    <row r="127" spans="8:8" x14ac:dyDescent="0.2">
      <c r="H127" s="10"/>
    </row>
    <row r="128" spans="8:8" x14ac:dyDescent="0.2">
      <c r="H128" s="10"/>
    </row>
    <row r="129" spans="8:8" x14ac:dyDescent="0.2">
      <c r="H129" s="10"/>
    </row>
    <row r="130" spans="8:8" x14ac:dyDescent="0.2">
      <c r="H130" s="10"/>
    </row>
    <row r="131" spans="8:8" x14ac:dyDescent="0.2">
      <c r="H131" s="10"/>
    </row>
    <row r="132" spans="8:8" x14ac:dyDescent="0.2">
      <c r="H132" s="10"/>
    </row>
    <row r="133" spans="8:8" x14ac:dyDescent="0.2">
      <c r="H133" s="10"/>
    </row>
    <row r="134" spans="8:8" x14ac:dyDescent="0.2">
      <c r="H134" s="10"/>
    </row>
    <row r="135" spans="8:8" x14ac:dyDescent="0.2">
      <c r="H135" s="10"/>
    </row>
    <row r="136" spans="8:8" x14ac:dyDescent="0.2">
      <c r="H136" s="10"/>
    </row>
    <row r="137" spans="8:8" x14ac:dyDescent="0.2">
      <c r="H137" s="10"/>
    </row>
    <row r="138" spans="8:8" x14ac:dyDescent="0.2">
      <c r="H138" s="10"/>
    </row>
    <row r="139" spans="8:8" x14ac:dyDescent="0.2">
      <c r="H139" s="10"/>
    </row>
    <row r="140" spans="8:8" x14ac:dyDescent="0.2">
      <c r="H140" s="10"/>
    </row>
    <row r="141" spans="8:8" x14ac:dyDescent="0.2">
      <c r="H141" s="10"/>
    </row>
    <row r="142" spans="8:8" x14ac:dyDescent="0.2">
      <c r="H142" s="10"/>
    </row>
    <row r="143" spans="8:8" x14ac:dyDescent="0.2">
      <c r="H143" s="10"/>
    </row>
    <row r="144" spans="8:8" x14ac:dyDescent="0.2">
      <c r="H144" s="10"/>
    </row>
    <row r="145" spans="8:8" x14ac:dyDescent="0.2">
      <c r="H145" s="10"/>
    </row>
    <row r="146" spans="8:8" x14ac:dyDescent="0.2">
      <c r="H146" s="10"/>
    </row>
    <row r="147" spans="8:8" x14ac:dyDescent="0.2">
      <c r="H147" s="10"/>
    </row>
    <row r="148" spans="8:8" x14ac:dyDescent="0.2">
      <c r="H148" s="10"/>
    </row>
    <row r="149" spans="8:8" x14ac:dyDescent="0.2">
      <c r="H149" s="10"/>
    </row>
    <row r="150" spans="8:8" x14ac:dyDescent="0.2">
      <c r="H150" s="10"/>
    </row>
    <row r="151" spans="8:8" x14ac:dyDescent="0.2">
      <c r="H151" s="10"/>
    </row>
    <row r="152" spans="8:8" x14ac:dyDescent="0.2">
      <c r="H152" s="10"/>
    </row>
    <row r="153" spans="8:8" x14ac:dyDescent="0.2">
      <c r="H153" s="10"/>
    </row>
    <row r="154" spans="8:8" x14ac:dyDescent="0.2">
      <c r="H154" s="10"/>
    </row>
    <row r="155" spans="8:8" x14ac:dyDescent="0.2">
      <c r="H155" s="10"/>
    </row>
    <row r="156" spans="8:8" x14ac:dyDescent="0.2">
      <c r="H156" s="10"/>
    </row>
    <row r="157" spans="8:8" x14ac:dyDescent="0.2">
      <c r="H157" s="10"/>
    </row>
    <row r="158" spans="8:8" x14ac:dyDescent="0.2">
      <c r="H158" s="10"/>
    </row>
    <row r="159" spans="8:8" x14ac:dyDescent="0.2">
      <c r="H159" s="10"/>
    </row>
    <row r="160" spans="8:8" x14ac:dyDescent="0.2">
      <c r="H160" s="10"/>
    </row>
    <row r="161" spans="8:8" x14ac:dyDescent="0.2">
      <c r="H161" s="10"/>
    </row>
    <row r="162" spans="8:8" x14ac:dyDescent="0.2">
      <c r="H162" s="10"/>
    </row>
    <row r="163" spans="8:8" x14ac:dyDescent="0.2">
      <c r="H163" s="10"/>
    </row>
    <row r="164" spans="8:8" x14ac:dyDescent="0.2">
      <c r="H164" s="10"/>
    </row>
    <row r="165" spans="8:8" x14ac:dyDescent="0.2">
      <c r="H165" s="10"/>
    </row>
    <row r="166" spans="8:8" x14ac:dyDescent="0.2">
      <c r="H166" s="10"/>
    </row>
    <row r="167" spans="8:8" x14ac:dyDescent="0.2">
      <c r="H167" s="10"/>
    </row>
    <row r="168" spans="8:8" x14ac:dyDescent="0.2">
      <c r="H168" s="10"/>
    </row>
    <row r="169" spans="8:8" x14ac:dyDescent="0.2">
      <c r="H169" s="10"/>
    </row>
    <row r="170" spans="8:8" x14ac:dyDescent="0.2">
      <c r="H170" s="10"/>
    </row>
    <row r="171" spans="8:8" x14ac:dyDescent="0.2">
      <c r="H171" s="10"/>
    </row>
    <row r="172" spans="8:8" x14ac:dyDescent="0.2">
      <c r="H172" s="10"/>
    </row>
    <row r="173" spans="8:8" x14ac:dyDescent="0.2">
      <c r="H173" s="10"/>
    </row>
    <row r="174" spans="8:8" x14ac:dyDescent="0.2">
      <c r="H174" s="10"/>
    </row>
    <row r="175" spans="8:8" x14ac:dyDescent="0.2">
      <c r="H175" s="10"/>
    </row>
    <row r="176" spans="8:8" x14ac:dyDescent="0.2">
      <c r="H176" s="10"/>
    </row>
    <row r="177" spans="8:8" x14ac:dyDescent="0.2">
      <c r="H177" s="10"/>
    </row>
    <row r="178" spans="8:8" x14ac:dyDescent="0.2">
      <c r="H178" s="10"/>
    </row>
    <row r="179" spans="8:8" x14ac:dyDescent="0.2">
      <c r="H179" s="10"/>
    </row>
    <row r="180" spans="8:8" x14ac:dyDescent="0.2">
      <c r="H180" s="10"/>
    </row>
    <row r="181" spans="8:8" x14ac:dyDescent="0.2">
      <c r="H181" s="10"/>
    </row>
    <row r="182" spans="8:8" x14ac:dyDescent="0.2">
      <c r="H182" s="10"/>
    </row>
    <row r="183" spans="8:8" x14ac:dyDescent="0.2">
      <c r="H183" s="10"/>
    </row>
    <row r="184" spans="8:8" x14ac:dyDescent="0.2">
      <c r="H184" s="10"/>
    </row>
    <row r="185" spans="8:8" x14ac:dyDescent="0.2">
      <c r="H185" s="10"/>
    </row>
    <row r="186" spans="8:8" x14ac:dyDescent="0.2">
      <c r="H186" s="10"/>
    </row>
    <row r="187" spans="8:8" x14ac:dyDescent="0.2">
      <c r="H187" s="10"/>
    </row>
    <row r="188" spans="8:8" x14ac:dyDescent="0.2">
      <c r="H188" s="10"/>
    </row>
    <row r="189" spans="8:8" x14ac:dyDescent="0.2">
      <c r="H189" s="10"/>
    </row>
    <row r="190" spans="8:8" x14ac:dyDescent="0.2">
      <c r="H190" s="10"/>
    </row>
    <row r="191" spans="8:8" x14ac:dyDescent="0.2">
      <c r="H191" s="10"/>
    </row>
    <row r="192" spans="8:8" x14ac:dyDescent="0.2">
      <c r="H192" s="10"/>
    </row>
    <row r="193" spans="8:8" x14ac:dyDescent="0.2">
      <c r="H193" s="10"/>
    </row>
    <row r="194" spans="8:8" x14ac:dyDescent="0.2">
      <c r="H194" s="10"/>
    </row>
    <row r="195" spans="8:8" x14ac:dyDescent="0.2">
      <c r="H195" s="10"/>
    </row>
    <row r="196" spans="8:8" x14ac:dyDescent="0.2">
      <c r="H196" s="10"/>
    </row>
    <row r="197" spans="8:8" x14ac:dyDescent="0.2">
      <c r="H197" s="10"/>
    </row>
    <row r="198" spans="8:8" x14ac:dyDescent="0.2">
      <c r="H198" s="10"/>
    </row>
    <row r="199" spans="8:8" x14ac:dyDescent="0.2">
      <c r="H199" s="10"/>
    </row>
    <row r="200" spans="8:8" x14ac:dyDescent="0.2">
      <c r="H200" s="10"/>
    </row>
    <row r="201" spans="8:8" x14ac:dyDescent="0.2">
      <c r="H201" s="10"/>
    </row>
    <row r="202" spans="8:8" x14ac:dyDescent="0.2">
      <c r="H202" s="10"/>
    </row>
    <row r="203" spans="8:8" x14ac:dyDescent="0.2">
      <c r="H203" s="10"/>
    </row>
    <row r="204" spans="8:8" x14ac:dyDescent="0.2">
      <c r="H204" s="10"/>
    </row>
    <row r="205" spans="8:8" x14ac:dyDescent="0.2">
      <c r="H205" s="10"/>
    </row>
    <row r="206" spans="8:8" x14ac:dyDescent="0.2">
      <c r="H206" s="10"/>
    </row>
    <row r="207" spans="8:8" x14ac:dyDescent="0.2">
      <c r="H207" s="10"/>
    </row>
    <row r="208" spans="8:8" x14ac:dyDescent="0.2">
      <c r="H208" s="10"/>
    </row>
    <row r="209" spans="8:8" x14ac:dyDescent="0.2">
      <c r="H209" s="10"/>
    </row>
    <row r="210" spans="8:8" x14ac:dyDescent="0.2">
      <c r="H210" s="10"/>
    </row>
    <row r="211" spans="8:8" x14ac:dyDescent="0.2">
      <c r="H211" s="10"/>
    </row>
    <row r="212" spans="8:8" x14ac:dyDescent="0.2">
      <c r="H212" s="10"/>
    </row>
  </sheetData>
  <mergeCells count="5">
    <mergeCell ref="A1:G1"/>
    <mergeCell ref="A65:B65"/>
    <mergeCell ref="A66:B66"/>
    <mergeCell ref="A67:B67"/>
    <mergeCell ref="A73:C73"/>
  </mergeCells>
  <conditionalFormatting sqref="F2:F3">
    <cfRule type="cellIs" dxfId="74" priority="2" stopIfTrue="1" operator="between">
      <formula>0.009</formula>
      <formula>-0.009</formula>
    </cfRule>
  </conditionalFormatting>
  <conditionalFormatting sqref="F5:F65536">
    <cfRule type="cellIs" dxfId="7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9"/>
  <sheetViews>
    <sheetView workbookViewId="0">
      <selection sqref="A1:G1"/>
    </sheetView>
  </sheetViews>
  <sheetFormatPr defaultColWidth="9.28515625" defaultRowHeight="11.25" x14ac:dyDescent="0.2"/>
  <cols>
    <col min="1" max="1" width="31.7109375" style="7" bestFit="1" customWidth="1"/>
    <col min="2" max="2" width="24.42578125" style="7" bestFit="1" customWidth="1"/>
    <col min="3" max="3" width="24.7109375" style="7" bestFit="1" customWidth="1"/>
    <col min="4" max="4" width="15.5703125" style="7" bestFit="1" customWidth="1"/>
    <col min="5" max="5" width="28.42578125" style="10" customWidth="1"/>
    <col min="6" max="6" width="13.5703125" style="11" bestFit="1" customWidth="1"/>
    <col min="7" max="7" width="4.5703125" style="10" bestFit="1" customWidth="1"/>
    <col min="8" max="16384" width="9.28515625" style="7"/>
  </cols>
  <sheetData>
    <row r="1" spans="1:9" s="1" customFormat="1" ht="15" x14ac:dyDescent="0.2">
      <c r="A1" s="92" t="s">
        <v>1110</v>
      </c>
      <c r="B1" s="93"/>
      <c r="C1" s="93"/>
      <c r="D1" s="93"/>
      <c r="E1" s="93"/>
      <c r="F1" s="93"/>
      <c r="G1" s="93"/>
    </row>
    <row r="2" spans="1:9" s="1" customFormat="1" ht="12" x14ac:dyDescent="0.2">
      <c r="E2" s="5"/>
      <c r="F2" s="9"/>
      <c r="G2" s="10"/>
    </row>
    <row r="3" spans="1:9" s="1" customFormat="1" ht="12" x14ac:dyDescent="0.2">
      <c r="A3" s="8" t="s">
        <v>7</v>
      </c>
      <c r="B3" s="2"/>
      <c r="C3" s="3"/>
      <c r="D3" s="3"/>
      <c r="E3" s="4"/>
      <c r="F3" s="9"/>
      <c r="G3" s="10"/>
    </row>
    <row r="4" spans="1:9" s="1" customFormat="1" ht="22.5" x14ac:dyDescent="0.2">
      <c r="A4" s="6" t="s">
        <v>2</v>
      </c>
      <c r="B4" s="6" t="s">
        <v>0</v>
      </c>
      <c r="C4" s="13" t="s">
        <v>30</v>
      </c>
      <c r="D4" s="13" t="s">
        <v>1</v>
      </c>
      <c r="E4" s="61" t="s">
        <v>6</v>
      </c>
      <c r="F4" s="12" t="s">
        <v>3</v>
      </c>
      <c r="G4" s="12" t="s">
        <v>5</v>
      </c>
    </row>
    <row r="5" spans="1:9" x14ac:dyDescent="0.2">
      <c r="A5" s="16" t="s">
        <v>23</v>
      </c>
      <c r="B5" s="17"/>
      <c r="C5" s="17"/>
      <c r="D5" s="17"/>
      <c r="E5" s="18"/>
      <c r="F5" s="19"/>
      <c r="G5" s="18"/>
    </row>
    <row r="6" spans="1:9" x14ac:dyDescent="0.2">
      <c r="A6" s="20" t="s">
        <v>25</v>
      </c>
      <c r="B6" s="21"/>
      <c r="C6" s="21"/>
      <c r="D6" s="21"/>
      <c r="E6" s="22"/>
      <c r="F6" s="23"/>
      <c r="G6" s="22"/>
    </row>
    <row r="7" spans="1:9" x14ac:dyDescent="0.2">
      <c r="A7" s="21" t="s">
        <v>1111</v>
      </c>
      <c r="B7" s="21" t="s">
        <v>1112</v>
      </c>
      <c r="C7" s="21" t="s">
        <v>47</v>
      </c>
      <c r="D7" s="24">
        <v>2500000</v>
      </c>
      <c r="E7" s="22">
        <v>2458.81</v>
      </c>
      <c r="F7" s="23">
        <v>17.160339744048098</v>
      </c>
      <c r="G7" s="22">
        <v>6.8701999999999996</v>
      </c>
    </row>
    <row r="8" spans="1:9" x14ac:dyDescent="0.2">
      <c r="A8" s="21" t="s">
        <v>1113</v>
      </c>
      <c r="B8" s="21" t="s">
        <v>1114</v>
      </c>
      <c r="C8" s="21" t="s">
        <v>47</v>
      </c>
      <c r="D8" s="24">
        <v>1000000</v>
      </c>
      <c r="E8" s="22">
        <v>993.83799999999997</v>
      </c>
      <c r="F8" s="23">
        <v>6.9361185819747302</v>
      </c>
      <c r="G8" s="22">
        <v>6.8578000000000001</v>
      </c>
    </row>
    <row r="9" spans="1:9" x14ac:dyDescent="0.2">
      <c r="A9" s="20" t="s">
        <v>24</v>
      </c>
      <c r="B9" s="20"/>
      <c r="C9" s="20"/>
      <c r="D9" s="20"/>
      <c r="E9" s="25">
        <f>SUM(E6:E8)</f>
        <v>3452.6480000000001</v>
      </c>
      <c r="F9" s="26">
        <f>SUM(F6:F8)</f>
        <v>24.096458326022827</v>
      </c>
      <c r="G9" s="25"/>
      <c r="H9" s="14"/>
      <c r="I9" s="14"/>
    </row>
    <row r="10" spans="1:9" x14ac:dyDescent="0.2">
      <c r="A10" s="21"/>
      <c r="B10" s="21"/>
      <c r="C10" s="21"/>
      <c r="D10" s="21"/>
      <c r="E10" s="22"/>
      <c r="F10" s="23"/>
      <c r="G10" s="22"/>
    </row>
    <row r="11" spans="1:9" x14ac:dyDescent="0.2">
      <c r="A11" s="20" t="s">
        <v>44</v>
      </c>
      <c r="B11" s="21"/>
      <c r="C11" s="21"/>
      <c r="D11" s="21"/>
      <c r="E11" s="22"/>
      <c r="F11" s="23"/>
      <c r="G11" s="22"/>
    </row>
    <row r="12" spans="1:9" x14ac:dyDescent="0.2">
      <c r="A12" s="21" t="s">
        <v>46</v>
      </c>
      <c r="B12" s="21" t="s">
        <v>45</v>
      </c>
      <c r="C12" s="21" t="s">
        <v>47</v>
      </c>
      <c r="D12" s="24">
        <v>5000000</v>
      </c>
      <c r="E12" s="22">
        <v>5098.5022221999998</v>
      </c>
      <c r="F12" s="23">
        <v>35.583078936044799</v>
      </c>
      <c r="G12" s="22">
        <v>7.1711752612499797</v>
      </c>
    </row>
    <row r="13" spans="1:9" x14ac:dyDescent="0.2">
      <c r="A13" s="21" t="s">
        <v>49</v>
      </c>
      <c r="B13" s="21" t="s">
        <v>48</v>
      </c>
      <c r="C13" s="21" t="s">
        <v>47</v>
      </c>
      <c r="D13" s="24">
        <v>3500000</v>
      </c>
      <c r="E13" s="22">
        <v>3606.1359444</v>
      </c>
      <c r="F13" s="23">
        <v>25.167669713856601</v>
      </c>
      <c r="G13" s="22">
        <v>7.1674636153124904</v>
      </c>
    </row>
    <row r="14" spans="1:9" x14ac:dyDescent="0.2">
      <c r="A14" s="21" t="s">
        <v>1115</v>
      </c>
      <c r="B14" s="21" t="s">
        <v>1116</v>
      </c>
      <c r="C14" s="21" t="s">
        <v>47</v>
      </c>
      <c r="D14" s="24">
        <v>1500000</v>
      </c>
      <c r="E14" s="22">
        <v>1525.7265</v>
      </c>
      <c r="F14" s="23">
        <v>10.648234347711901</v>
      </c>
      <c r="G14" s="22">
        <v>7.1793662812500001</v>
      </c>
    </row>
    <row r="15" spans="1:9" x14ac:dyDescent="0.2">
      <c r="A15" s="21" t="s">
        <v>1065</v>
      </c>
      <c r="B15" s="21" t="s">
        <v>1066</v>
      </c>
      <c r="C15" s="21" t="s">
        <v>47</v>
      </c>
      <c r="D15" s="24">
        <v>128000</v>
      </c>
      <c r="E15" s="22">
        <v>131.8619449</v>
      </c>
      <c r="F15" s="23">
        <v>0.92028085691653705</v>
      </c>
      <c r="G15" s="22">
        <v>7.5369119999999903</v>
      </c>
    </row>
    <row r="16" spans="1:9" x14ac:dyDescent="0.2">
      <c r="A16" s="20" t="s">
        <v>24</v>
      </c>
      <c r="B16" s="20"/>
      <c r="C16" s="20"/>
      <c r="D16" s="20"/>
      <c r="E16" s="25">
        <f>SUM(E12:E15)</f>
        <v>10362.2266115</v>
      </c>
      <c r="F16" s="26">
        <f>SUM(F12:F15)</f>
        <v>72.319263854529837</v>
      </c>
      <c r="G16" s="25"/>
      <c r="H16" s="14"/>
      <c r="I16" s="14"/>
    </row>
    <row r="17" spans="1:9" x14ac:dyDescent="0.2">
      <c r="A17" s="21"/>
      <c r="B17" s="21"/>
      <c r="C17" s="21"/>
      <c r="D17" s="21"/>
      <c r="E17" s="22"/>
      <c r="F17" s="23"/>
      <c r="G17" s="22"/>
    </row>
    <row r="18" spans="1:9" x14ac:dyDescent="0.2">
      <c r="A18" s="20" t="s">
        <v>27</v>
      </c>
      <c r="B18" s="20"/>
      <c r="C18" s="20"/>
      <c r="D18" s="20"/>
      <c r="E18" s="25">
        <f>E9+E16</f>
        <v>13814.874611499999</v>
      </c>
      <c r="F18" s="26">
        <f>F9+F16</f>
        <v>96.415722180552663</v>
      </c>
      <c r="G18" s="25"/>
      <c r="H18" s="14"/>
      <c r="I18" s="14"/>
    </row>
    <row r="19" spans="1:9" x14ac:dyDescent="0.2">
      <c r="A19" s="20"/>
      <c r="B19" s="20"/>
      <c r="C19" s="20"/>
      <c r="D19" s="20"/>
      <c r="E19" s="25"/>
      <c r="F19" s="26"/>
      <c r="G19" s="25"/>
      <c r="H19" s="14"/>
      <c r="I19" s="14"/>
    </row>
    <row r="20" spans="1:9" x14ac:dyDescent="0.2">
      <c r="A20" s="20" t="s">
        <v>29</v>
      </c>
      <c r="B20" s="20"/>
      <c r="C20" s="20"/>
      <c r="D20" s="20"/>
      <c r="E20" s="25">
        <f>E22-(E9+E16)</f>
        <v>513.57130900000084</v>
      </c>
      <c r="F20" s="26">
        <f>F22-(F9+F16)</f>
        <v>3.5842778194473368</v>
      </c>
      <c r="G20" s="25"/>
      <c r="H20" s="14"/>
      <c r="I20" s="14"/>
    </row>
    <row r="21" spans="1:9" x14ac:dyDescent="0.2">
      <c r="A21" s="20"/>
      <c r="B21" s="20"/>
      <c r="C21" s="20"/>
      <c r="D21" s="20"/>
      <c r="E21" s="25"/>
      <c r="F21" s="26"/>
      <c r="G21" s="25"/>
      <c r="H21" s="14"/>
      <c r="I21" s="14"/>
    </row>
    <row r="22" spans="1:9" x14ac:dyDescent="0.2">
      <c r="A22" s="27" t="s">
        <v>28</v>
      </c>
      <c r="B22" s="27"/>
      <c r="C22" s="27"/>
      <c r="D22" s="27"/>
      <c r="E22" s="28">
        <v>14328.4459205</v>
      </c>
      <c r="F22" s="29">
        <v>100</v>
      </c>
      <c r="G22" s="28"/>
      <c r="H22" s="14"/>
      <c r="I22" s="14"/>
    </row>
    <row r="24" spans="1:9" x14ac:dyDescent="0.2">
      <c r="A24" s="14" t="s">
        <v>32</v>
      </c>
    </row>
    <row r="25" spans="1:9" x14ac:dyDescent="0.2">
      <c r="A25" s="14" t="s">
        <v>33</v>
      </c>
    </row>
    <row r="26" spans="1:9" x14ac:dyDescent="0.2">
      <c r="A26" s="14" t="s">
        <v>34</v>
      </c>
      <c r="B26" s="14"/>
      <c r="C26" s="30" t="s">
        <v>36</v>
      </c>
      <c r="D26" s="14" t="s">
        <v>35</v>
      </c>
    </row>
    <row r="27" spans="1:9" x14ac:dyDescent="0.2">
      <c r="A27" s="7" t="s">
        <v>1117</v>
      </c>
      <c r="C27" s="31">
        <v>52.201700000000002</v>
      </c>
      <c r="D27" s="31">
        <v>53.910499999999999</v>
      </c>
    </row>
    <row r="28" spans="1:9" x14ac:dyDescent="0.2">
      <c r="A28" s="7" t="s">
        <v>1118</v>
      </c>
      <c r="C28" s="31">
        <v>10.292299999999999</v>
      </c>
      <c r="D28" s="31">
        <v>10.4559</v>
      </c>
    </row>
    <row r="29" spans="1:9" x14ac:dyDescent="0.2">
      <c r="A29" s="7" t="s">
        <v>1119</v>
      </c>
      <c r="C29" s="31">
        <v>56.730400000000003</v>
      </c>
      <c r="D29" s="31">
        <v>58.733499999999999</v>
      </c>
    </row>
    <row r="30" spans="1:9" x14ac:dyDescent="0.2">
      <c r="A30" s="7" t="s">
        <v>1120</v>
      </c>
      <c r="C30" s="31">
        <v>11.5898</v>
      </c>
      <c r="D30" s="31">
        <v>11.743600000000001</v>
      </c>
    </row>
    <row r="32" spans="1:9" x14ac:dyDescent="0.2">
      <c r="A32" s="14" t="s">
        <v>37</v>
      </c>
    </row>
    <row r="33" spans="1:7" x14ac:dyDescent="0.2">
      <c r="A33" s="94" t="s">
        <v>38</v>
      </c>
      <c r="B33" s="95"/>
      <c r="C33" s="32" t="s">
        <v>39</v>
      </c>
    </row>
    <row r="34" spans="1:7" x14ac:dyDescent="0.2">
      <c r="A34" s="90" t="s">
        <v>1118</v>
      </c>
      <c r="B34" s="91"/>
      <c r="C34" s="33">
        <v>0.17</v>
      </c>
    </row>
    <row r="35" spans="1:7" x14ac:dyDescent="0.2">
      <c r="A35" s="90" t="s">
        <v>1120</v>
      </c>
      <c r="B35" s="91"/>
      <c r="C35" s="33">
        <v>0.25</v>
      </c>
    </row>
    <row r="36" spans="1:7" x14ac:dyDescent="0.2">
      <c r="A36" s="7" t="s">
        <v>40</v>
      </c>
    </row>
    <row r="37" spans="1:7" x14ac:dyDescent="0.2">
      <c r="A37" s="7" t="s">
        <v>41</v>
      </c>
    </row>
    <row r="39" spans="1:7" x14ac:dyDescent="0.2">
      <c r="A39" s="14" t="s">
        <v>939</v>
      </c>
      <c r="D39" s="34">
        <v>4.9040514773121</v>
      </c>
      <c r="E39" s="10" t="s">
        <v>42</v>
      </c>
    </row>
    <row r="41" spans="1:7" x14ac:dyDescent="0.2">
      <c r="A41" s="96" t="s">
        <v>817</v>
      </c>
      <c r="B41" s="96"/>
      <c r="C41" s="96"/>
      <c r="D41" s="30" t="s">
        <v>43</v>
      </c>
    </row>
    <row r="43" spans="1:7" x14ac:dyDescent="0.2">
      <c r="A43" s="14" t="s">
        <v>940</v>
      </c>
    </row>
    <row r="44" spans="1:7" x14ac:dyDescent="0.2">
      <c r="A44" s="69"/>
      <c r="B44" s="71"/>
      <c r="C44" s="71"/>
      <c r="D44" s="71"/>
      <c r="E44" s="11"/>
      <c r="G44" s="11"/>
    </row>
    <row r="45" spans="1:7" x14ac:dyDescent="0.2">
      <c r="A45" s="69" t="s">
        <v>822</v>
      </c>
      <c r="B45" s="71"/>
      <c r="C45" s="71"/>
      <c r="D45" s="71"/>
      <c r="E45" s="11"/>
      <c r="G45" s="11"/>
    </row>
    <row r="46" spans="1:7" x14ac:dyDescent="0.2">
      <c r="A46" s="70"/>
      <c r="B46" s="71"/>
      <c r="C46" s="71"/>
      <c r="D46" s="71"/>
      <c r="E46" s="11"/>
      <c r="G46" s="11"/>
    </row>
    <row r="47" spans="1:7" x14ac:dyDescent="0.2">
      <c r="A47" s="71"/>
      <c r="B47" s="71"/>
      <c r="C47" s="71"/>
      <c r="D47" s="71"/>
      <c r="E47" s="11"/>
      <c r="G47" s="11"/>
    </row>
    <row r="48" spans="1:7" x14ac:dyDescent="0.2">
      <c r="A48" s="71"/>
      <c r="B48" s="71"/>
      <c r="C48" s="71"/>
      <c r="D48" s="71"/>
      <c r="E48" s="11"/>
      <c r="G48" s="11"/>
    </row>
    <row r="49" spans="1:7" x14ac:dyDescent="0.2">
      <c r="A49" s="71"/>
      <c r="B49" s="71"/>
      <c r="C49" s="71"/>
      <c r="D49" s="71"/>
      <c r="E49" s="11"/>
      <c r="G49" s="11"/>
    </row>
    <row r="50" spans="1:7" x14ac:dyDescent="0.2">
      <c r="A50" s="71"/>
      <c r="B50" s="71"/>
      <c r="C50" s="71"/>
      <c r="D50" s="71"/>
      <c r="E50" s="11"/>
      <c r="G50" s="11"/>
    </row>
    <row r="51" spans="1:7" x14ac:dyDescent="0.2">
      <c r="A51" s="71"/>
      <c r="B51" s="71"/>
      <c r="C51" s="71"/>
      <c r="D51" s="71"/>
      <c r="E51" s="11"/>
      <c r="G51" s="11"/>
    </row>
    <row r="52" spans="1:7" x14ac:dyDescent="0.2">
      <c r="A52" s="71"/>
      <c r="B52" s="71"/>
      <c r="C52" s="71"/>
      <c r="D52" s="71"/>
      <c r="E52" s="11"/>
      <c r="G52" s="11"/>
    </row>
    <row r="53" spans="1:7" x14ac:dyDescent="0.2">
      <c r="A53" s="71"/>
      <c r="B53" s="71"/>
      <c r="C53" s="71"/>
      <c r="D53" s="71"/>
      <c r="E53" s="11"/>
      <c r="G53" s="11"/>
    </row>
    <row r="54" spans="1:7" x14ac:dyDescent="0.2">
      <c r="A54" s="71"/>
      <c r="B54" s="71"/>
      <c r="C54" s="71"/>
      <c r="D54" s="71"/>
      <c r="E54" s="11"/>
      <c r="G54" s="11"/>
    </row>
    <row r="55" spans="1:7" x14ac:dyDescent="0.2">
      <c r="A55" s="71"/>
      <c r="B55" s="71"/>
      <c r="C55" s="71"/>
      <c r="D55" s="71"/>
      <c r="E55" s="11"/>
      <c r="G55" s="11"/>
    </row>
    <row r="56" spans="1:7" x14ac:dyDescent="0.2">
      <c r="A56" s="71"/>
      <c r="B56" s="71"/>
      <c r="C56" s="71"/>
      <c r="D56" s="71"/>
      <c r="E56" s="11"/>
      <c r="G56" s="11"/>
    </row>
    <row r="57" spans="1:7" x14ac:dyDescent="0.2">
      <c r="A57" s="71"/>
      <c r="B57" s="71"/>
      <c r="C57" s="71"/>
      <c r="D57" s="71"/>
      <c r="E57" s="11"/>
      <c r="G57" s="11"/>
    </row>
    <row r="58" spans="1:7" x14ac:dyDescent="0.2">
      <c r="A58" s="71"/>
      <c r="B58" s="71"/>
      <c r="C58" s="71"/>
      <c r="D58" s="71"/>
      <c r="E58" s="11"/>
      <c r="G58" s="11"/>
    </row>
    <row r="59" spans="1:7" x14ac:dyDescent="0.2">
      <c r="A59" s="74" t="s">
        <v>1121</v>
      </c>
      <c r="B59" s="75"/>
      <c r="C59" s="75"/>
      <c r="D59" s="75"/>
      <c r="E59" s="75"/>
      <c r="F59" s="75"/>
      <c r="G59" s="75"/>
    </row>
    <row r="60" spans="1:7" x14ac:dyDescent="0.2">
      <c r="A60" s="71"/>
      <c r="B60" s="71"/>
      <c r="C60" s="71"/>
      <c r="D60" s="71"/>
      <c r="E60" s="11"/>
      <c r="G60" s="11"/>
    </row>
    <row r="61" spans="1:7" x14ac:dyDescent="0.2">
      <c r="A61" s="69" t="s">
        <v>823</v>
      </c>
      <c r="B61" s="71"/>
      <c r="C61" s="71"/>
      <c r="D61" s="71"/>
      <c r="E61" s="11"/>
      <c r="G61" s="11"/>
    </row>
    <row r="62" spans="1:7" x14ac:dyDescent="0.2">
      <c r="A62" s="71"/>
      <c r="B62" s="71"/>
      <c r="C62" s="71"/>
      <c r="D62" s="71"/>
      <c r="E62" s="11"/>
      <c r="G62" s="11"/>
    </row>
    <row r="63" spans="1:7" x14ac:dyDescent="0.2">
      <c r="A63" s="71"/>
      <c r="B63" s="71"/>
      <c r="C63" s="71"/>
      <c r="D63" s="71"/>
      <c r="E63" s="11"/>
      <c r="G63" s="11"/>
    </row>
    <row r="64" spans="1:7" x14ac:dyDescent="0.2">
      <c r="A64" s="71"/>
      <c r="B64" s="71"/>
      <c r="C64" s="71"/>
      <c r="D64" s="71"/>
      <c r="E64" s="11"/>
      <c r="G64" s="11"/>
    </row>
    <row r="65" spans="1:7" x14ac:dyDescent="0.2">
      <c r="A65" s="71"/>
      <c r="B65" s="71"/>
      <c r="C65" s="71"/>
      <c r="D65" s="71"/>
      <c r="E65" s="11"/>
      <c r="G65" s="11"/>
    </row>
    <row r="66" spans="1:7" x14ac:dyDescent="0.2">
      <c r="A66" s="71"/>
      <c r="B66" s="71"/>
      <c r="C66" s="71"/>
      <c r="D66" s="71"/>
      <c r="E66" s="11"/>
      <c r="G66" s="11"/>
    </row>
    <row r="67" spans="1:7" x14ac:dyDescent="0.2">
      <c r="A67" s="71"/>
      <c r="B67" s="71"/>
      <c r="C67" s="71"/>
      <c r="D67" s="71"/>
      <c r="E67" s="11"/>
      <c r="G67" s="11"/>
    </row>
    <row r="68" spans="1:7" x14ac:dyDescent="0.2">
      <c r="A68" s="71"/>
      <c r="B68" s="71"/>
      <c r="C68" s="71"/>
      <c r="D68" s="71"/>
      <c r="E68" s="11"/>
      <c r="G68" s="11"/>
    </row>
    <row r="69" spans="1:7" x14ac:dyDescent="0.2">
      <c r="A69" s="71"/>
      <c r="B69" s="71"/>
      <c r="C69" s="71"/>
      <c r="D69" s="71"/>
      <c r="E69" s="11"/>
      <c r="G69" s="11"/>
    </row>
    <row r="70" spans="1:7" x14ac:dyDescent="0.2">
      <c r="A70" s="71"/>
      <c r="B70" s="71"/>
      <c r="C70" s="71"/>
      <c r="D70" s="71"/>
      <c r="E70" s="11"/>
      <c r="G70" s="11"/>
    </row>
    <row r="71" spans="1:7" x14ac:dyDescent="0.2">
      <c r="A71" s="71"/>
      <c r="B71" s="71"/>
      <c r="C71" s="71"/>
      <c r="D71" s="71"/>
      <c r="E71" s="11"/>
      <c r="G71" s="11"/>
    </row>
    <row r="72" spans="1:7" x14ac:dyDescent="0.2">
      <c r="A72" s="71"/>
      <c r="B72" s="71"/>
      <c r="C72" s="71"/>
      <c r="D72" s="71"/>
      <c r="E72" s="11"/>
      <c r="G72" s="11"/>
    </row>
    <row r="73" spans="1:7" x14ac:dyDescent="0.2">
      <c r="A73" s="71"/>
      <c r="B73" s="71"/>
      <c r="C73" s="71"/>
      <c r="D73" s="71"/>
      <c r="E73" s="11"/>
      <c r="G73" s="11"/>
    </row>
    <row r="74" spans="1:7" x14ac:dyDescent="0.2">
      <c r="A74" s="71"/>
      <c r="B74" s="71"/>
      <c r="C74" s="71"/>
      <c r="D74" s="71"/>
      <c r="E74" s="11"/>
      <c r="G74" s="11"/>
    </row>
    <row r="75" spans="1:7" x14ac:dyDescent="0.2">
      <c r="A75" s="71"/>
    </row>
    <row r="76" spans="1:7" x14ac:dyDescent="0.2">
      <c r="A76" s="70"/>
    </row>
    <row r="77" spans="1:7" x14ac:dyDescent="0.2">
      <c r="A77" s="70"/>
    </row>
    <row r="78" spans="1:7" x14ac:dyDescent="0.2">
      <c r="A78" s="71"/>
    </row>
    <row r="79" spans="1:7" x14ac:dyDescent="0.2">
      <c r="A79" s="70"/>
    </row>
  </sheetData>
  <mergeCells count="5">
    <mergeCell ref="A1:G1"/>
    <mergeCell ref="A33:B33"/>
    <mergeCell ref="A34:B34"/>
    <mergeCell ref="A35:B35"/>
    <mergeCell ref="A41:C41"/>
  </mergeCells>
  <conditionalFormatting sqref="F2:F3">
    <cfRule type="cellIs" dxfId="72" priority="3" stopIfTrue="1" operator="between">
      <formula>0.009</formula>
      <formula>-0.009</formula>
    </cfRule>
  </conditionalFormatting>
  <conditionalFormatting sqref="F5:F58">
    <cfRule type="cellIs" dxfId="71" priority="2" stopIfTrue="1" operator="between">
      <formula>0.009</formula>
      <formula>-0.009</formula>
    </cfRule>
  </conditionalFormatting>
  <conditionalFormatting sqref="F60:F65536">
    <cfRule type="cellIs" dxfId="70" priority="1" stopIfTrue="1" operator="between">
      <formula>0.009</formula>
      <formula>-0.009</formula>
    </cfRule>
  </conditionalFormatting>
  <hyperlinks>
    <hyperlink ref="A44"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37"/>
  <sheetViews>
    <sheetView workbookViewId="0">
      <selection sqref="A1:G1"/>
    </sheetView>
  </sheetViews>
  <sheetFormatPr defaultColWidth="9.28515625" defaultRowHeight="11.25" x14ac:dyDescent="0.2"/>
  <cols>
    <col min="1" max="1" width="38.7109375" style="7" bestFit="1" customWidth="1"/>
    <col min="2" max="2" width="52.7109375" style="7" bestFit="1" customWidth="1"/>
    <col min="3" max="3" width="25.5703125" style="7" bestFit="1" customWidth="1"/>
    <col min="4" max="4" width="15.5703125" style="7" bestFit="1" customWidth="1"/>
    <col min="5" max="5" width="28.42578125" style="10" customWidth="1"/>
    <col min="6" max="6" width="13.5703125" style="11" bestFit="1" customWidth="1"/>
    <col min="7" max="7" width="4.5703125" style="10" bestFit="1" customWidth="1"/>
    <col min="8" max="16384" width="9.28515625" style="7"/>
  </cols>
  <sheetData>
    <row r="1" spans="1:7" s="1" customFormat="1" ht="15" x14ac:dyDescent="0.2">
      <c r="A1" s="92" t="s">
        <v>1122</v>
      </c>
      <c r="B1" s="93"/>
      <c r="C1" s="93"/>
      <c r="D1" s="93"/>
      <c r="E1" s="93"/>
      <c r="F1" s="93"/>
      <c r="G1" s="93"/>
    </row>
    <row r="2" spans="1:7" s="1" customFormat="1" ht="12" x14ac:dyDescent="0.2">
      <c r="E2" s="5"/>
      <c r="F2" s="9"/>
      <c r="G2" s="10"/>
    </row>
    <row r="3" spans="1:7" s="1" customFormat="1" ht="12" x14ac:dyDescent="0.2">
      <c r="A3" s="8" t="s">
        <v>7</v>
      </c>
      <c r="B3" s="2"/>
      <c r="C3" s="3"/>
      <c r="D3" s="3"/>
      <c r="E3" s="4"/>
      <c r="F3" s="9"/>
      <c r="G3" s="10"/>
    </row>
    <row r="4" spans="1:7" s="1" customFormat="1" ht="22.5" x14ac:dyDescent="0.2">
      <c r="A4" s="6" t="s">
        <v>2</v>
      </c>
      <c r="B4" s="6" t="s">
        <v>0</v>
      </c>
      <c r="C4" s="13" t="s">
        <v>4</v>
      </c>
      <c r="D4" s="13" t="s">
        <v>1</v>
      </c>
      <c r="E4" s="61" t="s">
        <v>6</v>
      </c>
      <c r="F4" s="12" t="s">
        <v>3</v>
      </c>
      <c r="G4" s="12" t="s">
        <v>5</v>
      </c>
    </row>
    <row r="5" spans="1:7" x14ac:dyDescent="0.2">
      <c r="A5" s="16" t="s">
        <v>84</v>
      </c>
      <c r="B5" s="17"/>
      <c r="C5" s="17"/>
      <c r="D5" s="17"/>
      <c r="E5" s="18"/>
      <c r="F5" s="19"/>
      <c r="G5" s="18"/>
    </row>
    <row r="6" spans="1:7" x14ac:dyDescent="0.2">
      <c r="A6" s="20" t="s">
        <v>51</v>
      </c>
      <c r="B6" s="21"/>
      <c r="C6" s="21"/>
      <c r="D6" s="21"/>
      <c r="E6" s="22"/>
      <c r="F6" s="23"/>
      <c r="G6" s="22"/>
    </row>
    <row r="7" spans="1:7" x14ac:dyDescent="0.2">
      <c r="A7" s="21" t="s">
        <v>86</v>
      </c>
      <c r="B7" s="21" t="s">
        <v>85</v>
      </c>
      <c r="C7" s="21" t="s">
        <v>87</v>
      </c>
      <c r="D7" s="24">
        <v>104500</v>
      </c>
      <c r="E7" s="22">
        <v>1600.46975</v>
      </c>
      <c r="F7" s="23">
        <v>3.1708351012551401</v>
      </c>
      <c r="G7" s="22"/>
    </row>
    <row r="8" spans="1:7" x14ac:dyDescent="0.2">
      <c r="A8" s="21" t="s">
        <v>89</v>
      </c>
      <c r="B8" s="21" t="s">
        <v>88</v>
      </c>
      <c r="C8" s="21" t="s">
        <v>87</v>
      </c>
      <c r="D8" s="24">
        <v>122600</v>
      </c>
      <c r="E8" s="22">
        <v>1374.4073000000001</v>
      </c>
      <c r="F8" s="23">
        <v>2.7229623741787701</v>
      </c>
      <c r="G8" s="22"/>
    </row>
    <row r="9" spans="1:7" x14ac:dyDescent="0.2">
      <c r="A9" s="21" t="s">
        <v>91</v>
      </c>
      <c r="B9" s="21" t="s">
        <v>90</v>
      </c>
      <c r="C9" s="21" t="s">
        <v>92</v>
      </c>
      <c r="D9" s="24">
        <v>27100</v>
      </c>
      <c r="E9" s="22">
        <v>994.38030000000003</v>
      </c>
      <c r="F9" s="23">
        <v>1.97005657822437</v>
      </c>
      <c r="G9" s="22"/>
    </row>
    <row r="10" spans="1:7" x14ac:dyDescent="0.2">
      <c r="A10" s="21" t="s">
        <v>94</v>
      </c>
      <c r="B10" s="21" t="s">
        <v>93</v>
      </c>
      <c r="C10" s="21" t="s">
        <v>95</v>
      </c>
      <c r="D10" s="24">
        <v>62000</v>
      </c>
      <c r="E10" s="22">
        <v>872.27800000000002</v>
      </c>
      <c r="F10" s="23">
        <v>1.7281486891286899</v>
      </c>
      <c r="G10" s="22"/>
    </row>
    <row r="11" spans="1:7" x14ac:dyDescent="0.2">
      <c r="A11" s="21" t="s">
        <v>97</v>
      </c>
      <c r="B11" s="21" t="s">
        <v>96</v>
      </c>
      <c r="C11" s="21" t="s">
        <v>98</v>
      </c>
      <c r="D11" s="24">
        <v>56000</v>
      </c>
      <c r="E11" s="22">
        <v>768.74</v>
      </c>
      <c r="F11" s="23">
        <v>1.52302021062183</v>
      </c>
      <c r="G11" s="22"/>
    </row>
    <row r="12" spans="1:7" x14ac:dyDescent="0.2">
      <c r="A12" s="21" t="s">
        <v>100</v>
      </c>
      <c r="B12" s="21" t="s">
        <v>99</v>
      </c>
      <c r="C12" s="21" t="s">
        <v>87</v>
      </c>
      <c r="D12" s="24">
        <v>85000</v>
      </c>
      <c r="E12" s="22">
        <v>705.79750000000001</v>
      </c>
      <c r="F12" s="23">
        <v>1.3983191418507701</v>
      </c>
      <c r="G12" s="22"/>
    </row>
    <row r="13" spans="1:7" x14ac:dyDescent="0.2">
      <c r="A13" s="21" t="s">
        <v>102</v>
      </c>
      <c r="B13" s="21" t="s">
        <v>101</v>
      </c>
      <c r="C13" s="21" t="s">
        <v>87</v>
      </c>
      <c r="D13" s="24">
        <v>60500</v>
      </c>
      <c r="E13" s="22">
        <v>703.10074999999995</v>
      </c>
      <c r="F13" s="23">
        <v>1.3929763669815101</v>
      </c>
      <c r="G13" s="22"/>
    </row>
    <row r="14" spans="1:7" x14ac:dyDescent="0.2">
      <c r="A14" s="21" t="s">
        <v>104</v>
      </c>
      <c r="B14" s="21" t="s">
        <v>103</v>
      </c>
      <c r="C14" s="21" t="s">
        <v>105</v>
      </c>
      <c r="D14" s="24">
        <v>24300</v>
      </c>
      <c r="E14" s="22">
        <v>695.17439999999999</v>
      </c>
      <c r="F14" s="23">
        <v>1.37727275945951</v>
      </c>
      <c r="G14" s="22"/>
    </row>
    <row r="15" spans="1:7" x14ac:dyDescent="0.2">
      <c r="A15" s="21" t="s">
        <v>107</v>
      </c>
      <c r="B15" s="21" t="s">
        <v>106</v>
      </c>
      <c r="C15" s="21" t="s">
        <v>108</v>
      </c>
      <c r="D15" s="24">
        <v>202600</v>
      </c>
      <c r="E15" s="22">
        <v>599.59469999999999</v>
      </c>
      <c r="F15" s="23">
        <v>1.1879111875038799</v>
      </c>
      <c r="G15" s="22"/>
    </row>
    <row r="16" spans="1:7" x14ac:dyDescent="0.2">
      <c r="A16" s="21" t="s">
        <v>110</v>
      </c>
      <c r="B16" s="21" t="s">
        <v>109</v>
      </c>
      <c r="C16" s="21" t="s">
        <v>111</v>
      </c>
      <c r="D16" s="24">
        <v>62500</v>
      </c>
      <c r="E16" s="22">
        <v>576.875</v>
      </c>
      <c r="F16" s="23">
        <v>1.1428991388537999</v>
      </c>
      <c r="G16" s="22"/>
    </row>
    <row r="17" spans="1:7" x14ac:dyDescent="0.2">
      <c r="A17" s="21" t="s">
        <v>113</v>
      </c>
      <c r="B17" s="21" t="s">
        <v>112</v>
      </c>
      <c r="C17" s="21" t="s">
        <v>114</v>
      </c>
      <c r="D17" s="24">
        <v>320000</v>
      </c>
      <c r="E17" s="22">
        <v>573.28</v>
      </c>
      <c r="F17" s="23">
        <v>1.1357767598216399</v>
      </c>
      <c r="G17" s="22"/>
    </row>
    <row r="18" spans="1:7" x14ac:dyDescent="0.2">
      <c r="A18" s="21" t="s">
        <v>116</v>
      </c>
      <c r="B18" s="21" t="s">
        <v>115</v>
      </c>
      <c r="C18" s="21" t="s">
        <v>95</v>
      </c>
      <c r="D18" s="24">
        <v>38000</v>
      </c>
      <c r="E18" s="22">
        <v>503.15800000000002</v>
      </c>
      <c r="F18" s="23">
        <v>0.99685173548411699</v>
      </c>
      <c r="G18" s="22"/>
    </row>
    <row r="19" spans="1:7" x14ac:dyDescent="0.2">
      <c r="A19" s="21" t="s">
        <v>118</v>
      </c>
      <c r="B19" s="21" t="s">
        <v>117</v>
      </c>
      <c r="C19" s="21" t="s">
        <v>119</v>
      </c>
      <c r="D19" s="24">
        <v>34000</v>
      </c>
      <c r="E19" s="22">
        <v>496.33199999999999</v>
      </c>
      <c r="F19" s="23">
        <v>0.98332813067923597</v>
      </c>
      <c r="G19" s="22"/>
    </row>
    <row r="20" spans="1:7" x14ac:dyDescent="0.2">
      <c r="A20" s="21" t="s">
        <v>121</v>
      </c>
      <c r="B20" s="21" t="s">
        <v>120</v>
      </c>
      <c r="C20" s="21" t="s">
        <v>122</v>
      </c>
      <c r="D20" s="24">
        <v>240000</v>
      </c>
      <c r="E20" s="22">
        <v>490.32</v>
      </c>
      <c r="F20" s="23">
        <v>0.97141721475674103</v>
      </c>
      <c r="G20" s="22"/>
    </row>
    <row r="21" spans="1:7" x14ac:dyDescent="0.2">
      <c r="A21" s="21" t="s">
        <v>124</v>
      </c>
      <c r="B21" s="21" t="s">
        <v>123</v>
      </c>
      <c r="C21" s="21" t="s">
        <v>125</v>
      </c>
      <c r="D21" s="24">
        <v>132000</v>
      </c>
      <c r="E21" s="22">
        <v>473.88</v>
      </c>
      <c r="F21" s="23">
        <v>0.93884644666528905</v>
      </c>
      <c r="G21" s="22"/>
    </row>
    <row r="22" spans="1:7" x14ac:dyDescent="0.2">
      <c r="A22" s="21" t="s">
        <v>127</v>
      </c>
      <c r="B22" s="21" t="s">
        <v>126</v>
      </c>
      <c r="C22" s="21" t="s">
        <v>128</v>
      </c>
      <c r="D22" s="24">
        <v>36408</v>
      </c>
      <c r="E22" s="22">
        <v>453.68008800000001</v>
      </c>
      <c r="F22" s="23">
        <v>0.89882657749133898</v>
      </c>
      <c r="G22" s="22"/>
    </row>
    <row r="23" spans="1:7" x14ac:dyDescent="0.2">
      <c r="A23" s="21" t="s">
        <v>130</v>
      </c>
      <c r="B23" s="21" t="s">
        <v>129</v>
      </c>
      <c r="C23" s="21" t="s">
        <v>131</v>
      </c>
      <c r="D23" s="24">
        <v>33000</v>
      </c>
      <c r="E23" s="22">
        <v>427.15199999999999</v>
      </c>
      <c r="F23" s="23">
        <v>0.846269387579074</v>
      </c>
      <c r="G23" s="22"/>
    </row>
    <row r="24" spans="1:7" x14ac:dyDescent="0.2">
      <c r="A24" s="21" t="s">
        <v>133</v>
      </c>
      <c r="B24" s="21" t="s">
        <v>132</v>
      </c>
      <c r="C24" s="21" t="s">
        <v>87</v>
      </c>
      <c r="D24" s="24">
        <v>27500</v>
      </c>
      <c r="E24" s="22">
        <v>402.00875000000002</v>
      </c>
      <c r="F24" s="23">
        <v>0.79645582524237102</v>
      </c>
      <c r="G24" s="22"/>
    </row>
    <row r="25" spans="1:7" x14ac:dyDescent="0.2">
      <c r="A25" s="21" t="s">
        <v>135</v>
      </c>
      <c r="B25" s="21" t="s">
        <v>134</v>
      </c>
      <c r="C25" s="21" t="s">
        <v>136</v>
      </c>
      <c r="D25" s="24">
        <v>66000</v>
      </c>
      <c r="E25" s="22">
        <v>393.06299999999999</v>
      </c>
      <c r="F25" s="23">
        <v>0.778732592355868</v>
      </c>
      <c r="G25" s="22"/>
    </row>
    <row r="26" spans="1:7" x14ac:dyDescent="0.2">
      <c r="A26" s="21" t="s">
        <v>138</v>
      </c>
      <c r="B26" s="21" t="s">
        <v>137</v>
      </c>
      <c r="C26" s="21" t="s">
        <v>139</v>
      </c>
      <c r="D26" s="24">
        <v>100000</v>
      </c>
      <c r="E26" s="22">
        <v>392.25</v>
      </c>
      <c r="F26" s="23">
        <v>0.77712188466375398</v>
      </c>
      <c r="G26" s="22"/>
    </row>
    <row r="27" spans="1:7" x14ac:dyDescent="0.2">
      <c r="A27" s="21" t="s">
        <v>141</v>
      </c>
      <c r="B27" s="21" t="s">
        <v>140</v>
      </c>
      <c r="C27" s="21" t="s">
        <v>142</v>
      </c>
      <c r="D27" s="24">
        <v>6700</v>
      </c>
      <c r="E27" s="22">
        <v>391.22640000000001</v>
      </c>
      <c r="F27" s="23">
        <v>0.77509393830010298</v>
      </c>
      <c r="G27" s="22"/>
    </row>
    <row r="28" spans="1:7" x14ac:dyDescent="0.2">
      <c r="A28" s="21" t="s">
        <v>144</v>
      </c>
      <c r="B28" s="21" t="s">
        <v>143</v>
      </c>
      <c r="C28" s="21" t="s">
        <v>108</v>
      </c>
      <c r="D28" s="24">
        <v>7800</v>
      </c>
      <c r="E28" s="22">
        <v>387.96030000000002</v>
      </c>
      <c r="F28" s="23">
        <v>0.76862317274879599</v>
      </c>
      <c r="G28" s="22"/>
    </row>
    <row r="29" spans="1:7" x14ac:dyDescent="0.2">
      <c r="A29" s="21" t="s">
        <v>146</v>
      </c>
      <c r="B29" s="21" t="s">
        <v>145</v>
      </c>
      <c r="C29" s="21" t="s">
        <v>147</v>
      </c>
      <c r="D29" s="24">
        <v>33000</v>
      </c>
      <c r="E29" s="22">
        <v>382.60199999999998</v>
      </c>
      <c r="F29" s="23">
        <v>0.758007360907894</v>
      </c>
      <c r="G29" s="22"/>
    </row>
    <row r="30" spans="1:7" x14ac:dyDescent="0.2">
      <c r="A30" s="21" t="s">
        <v>149</v>
      </c>
      <c r="B30" s="21" t="s">
        <v>148</v>
      </c>
      <c r="C30" s="21" t="s">
        <v>150</v>
      </c>
      <c r="D30" s="24">
        <v>140000</v>
      </c>
      <c r="E30" s="22">
        <v>370.09</v>
      </c>
      <c r="F30" s="23">
        <v>0.73321870820958202</v>
      </c>
      <c r="G30" s="22"/>
    </row>
    <row r="31" spans="1:7" x14ac:dyDescent="0.2">
      <c r="A31" s="21" t="s">
        <v>152</v>
      </c>
      <c r="B31" s="21" t="s">
        <v>151</v>
      </c>
      <c r="C31" s="21" t="s">
        <v>111</v>
      </c>
      <c r="D31" s="24">
        <v>2600</v>
      </c>
      <c r="E31" s="22">
        <v>322.3818</v>
      </c>
      <c r="F31" s="23">
        <v>0.63869968641757402</v>
      </c>
      <c r="G31" s="22"/>
    </row>
    <row r="32" spans="1:7" x14ac:dyDescent="0.2">
      <c r="A32" s="21" t="s">
        <v>154</v>
      </c>
      <c r="B32" s="21" t="s">
        <v>153</v>
      </c>
      <c r="C32" s="21" t="s">
        <v>155</v>
      </c>
      <c r="D32" s="24">
        <v>64800</v>
      </c>
      <c r="E32" s="22">
        <v>320.11200000000002</v>
      </c>
      <c r="F32" s="23">
        <v>0.63420278073545799</v>
      </c>
      <c r="G32" s="22"/>
    </row>
    <row r="33" spans="1:7" x14ac:dyDescent="0.2">
      <c r="A33" s="21" t="s">
        <v>157</v>
      </c>
      <c r="B33" s="21" t="s">
        <v>156</v>
      </c>
      <c r="C33" s="21" t="s">
        <v>155</v>
      </c>
      <c r="D33" s="24">
        <v>21300</v>
      </c>
      <c r="E33" s="22">
        <v>309.15884999999997</v>
      </c>
      <c r="F33" s="23">
        <v>0.61250250649452798</v>
      </c>
      <c r="G33" s="22"/>
    </row>
    <row r="34" spans="1:7" x14ac:dyDescent="0.2">
      <c r="A34" s="21" t="s">
        <v>159</v>
      </c>
      <c r="B34" s="21" t="s">
        <v>158</v>
      </c>
      <c r="C34" s="21" t="s">
        <v>95</v>
      </c>
      <c r="D34" s="24">
        <v>23000</v>
      </c>
      <c r="E34" s="22">
        <v>282.54349999999999</v>
      </c>
      <c r="F34" s="23">
        <v>0.559772433956643</v>
      </c>
      <c r="G34" s="22"/>
    </row>
    <row r="35" spans="1:7" x14ac:dyDescent="0.2">
      <c r="A35" s="21" t="s">
        <v>161</v>
      </c>
      <c r="B35" s="21" t="s">
        <v>160</v>
      </c>
      <c r="C35" s="21" t="s">
        <v>162</v>
      </c>
      <c r="D35" s="24">
        <v>48000</v>
      </c>
      <c r="E35" s="22">
        <v>263.928</v>
      </c>
      <c r="F35" s="23">
        <v>0.52289158642583899</v>
      </c>
      <c r="G35" s="22"/>
    </row>
    <row r="36" spans="1:7" x14ac:dyDescent="0.2">
      <c r="A36" s="21" t="s">
        <v>164</v>
      </c>
      <c r="B36" s="21" t="s">
        <v>163</v>
      </c>
      <c r="C36" s="21" t="s">
        <v>165</v>
      </c>
      <c r="D36" s="24">
        <v>20000</v>
      </c>
      <c r="E36" s="22">
        <v>227.45</v>
      </c>
      <c r="F36" s="23">
        <v>0.45062172763995101</v>
      </c>
      <c r="G36" s="22"/>
    </row>
    <row r="37" spans="1:7" x14ac:dyDescent="0.2">
      <c r="A37" s="21" t="s">
        <v>167</v>
      </c>
      <c r="B37" s="21" t="s">
        <v>166</v>
      </c>
      <c r="C37" s="21" t="s">
        <v>168</v>
      </c>
      <c r="D37" s="24">
        <v>14051</v>
      </c>
      <c r="E37" s="22">
        <v>224.47175050000001</v>
      </c>
      <c r="F37" s="23">
        <v>0.44472124869938001</v>
      </c>
      <c r="G37" s="22"/>
    </row>
    <row r="38" spans="1:7" x14ac:dyDescent="0.2">
      <c r="A38" s="21" t="s">
        <v>170</v>
      </c>
      <c r="B38" s="21" t="s">
        <v>169</v>
      </c>
      <c r="C38" s="21" t="s">
        <v>171</v>
      </c>
      <c r="D38" s="24">
        <v>32000</v>
      </c>
      <c r="E38" s="22">
        <v>221.47200000000001</v>
      </c>
      <c r="F38" s="23">
        <v>0.43877817218674497</v>
      </c>
      <c r="G38" s="22"/>
    </row>
    <row r="39" spans="1:7" x14ac:dyDescent="0.2">
      <c r="A39" s="21" t="s">
        <v>173</v>
      </c>
      <c r="B39" s="21" t="s">
        <v>172</v>
      </c>
      <c r="C39" s="21" t="s">
        <v>98</v>
      </c>
      <c r="D39" s="24">
        <v>21000</v>
      </c>
      <c r="E39" s="22">
        <v>214.91399999999999</v>
      </c>
      <c r="F39" s="23">
        <v>0.42578552637508199</v>
      </c>
      <c r="G39" s="22"/>
    </row>
    <row r="40" spans="1:7" x14ac:dyDescent="0.2">
      <c r="A40" s="21" t="s">
        <v>175</v>
      </c>
      <c r="B40" s="21" t="s">
        <v>174</v>
      </c>
      <c r="C40" s="21" t="s">
        <v>176</v>
      </c>
      <c r="D40" s="24">
        <v>127000</v>
      </c>
      <c r="E40" s="22">
        <v>212.34399999999999</v>
      </c>
      <c r="F40" s="23">
        <v>0.420693867372951</v>
      </c>
      <c r="G40" s="22"/>
    </row>
    <row r="41" spans="1:7" x14ac:dyDescent="0.2">
      <c r="A41" s="21" t="s">
        <v>178</v>
      </c>
      <c r="B41" s="21" t="s">
        <v>177</v>
      </c>
      <c r="C41" s="21" t="s">
        <v>119</v>
      </c>
      <c r="D41" s="24">
        <v>23000</v>
      </c>
      <c r="E41" s="22">
        <v>210.703</v>
      </c>
      <c r="F41" s="23">
        <v>0.41744273413462601</v>
      </c>
      <c r="G41" s="22"/>
    </row>
    <row r="42" spans="1:7" x14ac:dyDescent="0.2">
      <c r="A42" s="21" t="s">
        <v>180</v>
      </c>
      <c r="B42" s="21" t="s">
        <v>179</v>
      </c>
      <c r="C42" s="21" t="s">
        <v>142</v>
      </c>
      <c r="D42" s="24">
        <v>11000</v>
      </c>
      <c r="E42" s="22">
        <v>209.73150000000001</v>
      </c>
      <c r="F42" s="23">
        <v>0.415518007784209</v>
      </c>
      <c r="G42" s="22"/>
    </row>
    <row r="43" spans="1:7" x14ac:dyDescent="0.2">
      <c r="A43" s="21" t="s">
        <v>182</v>
      </c>
      <c r="B43" s="21" t="s">
        <v>181</v>
      </c>
      <c r="C43" s="21" t="s">
        <v>139</v>
      </c>
      <c r="D43" s="24">
        <v>15300</v>
      </c>
      <c r="E43" s="22">
        <v>208.0341</v>
      </c>
      <c r="F43" s="23">
        <v>0.41215513541447502</v>
      </c>
      <c r="G43" s="22"/>
    </row>
    <row r="44" spans="1:7" x14ac:dyDescent="0.2">
      <c r="A44" s="21" t="s">
        <v>184</v>
      </c>
      <c r="B44" s="21" t="s">
        <v>183</v>
      </c>
      <c r="C44" s="21" t="s">
        <v>185</v>
      </c>
      <c r="D44" s="24">
        <v>11000</v>
      </c>
      <c r="E44" s="22">
        <v>195.327</v>
      </c>
      <c r="F44" s="23">
        <v>0.38697995249386102</v>
      </c>
      <c r="G44" s="22"/>
    </row>
    <row r="45" spans="1:7" x14ac:dyDescent="0.2">
      <c r="A45" s="21" t="s">
        <v>187</v>
      </c>
      <c r="B45" s="21" t="s">
        <v>186</v>
      </c>
      <c r="C45" s="21" t="s">
        <v>188</v>
      </c>
      <c r="D45" s="24">
        <v>18000</v>
      </c>
      <c r="E45" s="22">
        <v>193.47300000000001</v>
      </c>
      <c r="F45" s="23">
        <v>0.38330682572734298</v>
      </c>
      <c r="G45" s="22"/>
    </row>
    <row r="46" spans="1:7" x14ac:dyDescent="0.2">
      <c r="A46" s="21" t="s">
        <v>190</v>
      </c>
      <c r="B46" s="21" t="s">
        <v>189</v>
      </c>
      <c r="C46" s="21" t="s">
        <v>191</v>
      </c>
      <c r="D46" s="24">
        <v>5300</v>
      </c>
      <c r="E46" s="22">
        <v>189.57304999999999</v>
      </c>
      <c r="F46" s="23">
        <v>0.37558028272136701</v>
      </c>
      <c r="G46" s="22"/>
    </row>
    <row r="47" spans="1:7" x14ac:dyDescent="0.2">
      <c r="A47" s="21" t="s">
        <v>193</v>
      </c>
      <c r="B47" s="21" t="s">
        <v>192</v>
      </c>
      <c r="C47" s="21" t="s">
        <v>185</v>
      </c>
      <c r="D47" s="24">
        <v>1900</v>
      </c>
      <c r="E47" s="22">
        <v>188.39449999999999</v>
      </c>
      <c r="F47" s="23">
        <v>0.37324535092488398</v>
      </c>
      <c r="G47" s="22"/>
    </row>
    <row r="48" spans="1:7" x14ac:dyDescent="0.2">
      <c r="A48" s="21" t="s">
        <v>195</v>
      </c>
      <c r="B48" s="21" t="s">
        <v>194</v>
      </c>
      <c r="C48" s="21" t="s">
        <v>196</v>
      </c>
      <c r="D48" s="24">
        <v>6200</v>
      </c>
      <c r="E48" s="22">
        <v>180.72380000000001</v>
      </c>
      <c r="F48" s="23">
        <v>0.35804823469622798</v>
      </c>
      <c r="G48" s="22"/>
    </row>
    <row r="49" spans="1:9" x14ac:dyDescent="0.2">
      <c r="A49" s="21" t="s">
        <v>198</v>
      </c>
      <c r="B49" s="21" t="s">
        <v>197</v>
      </c>
      <c r="C49" s="21" t="s">
        <v>155</v>
      </c>
      <c r="D49" s="24">
        <v>88000</v>
      </c>
      <c r="E49" s="22">
        <v>147.66399999999999</v>
      </c>
      <c r="F49" s="23">
        <v>0.292550480502202</v>
      </c>
      <c r="G49" s="22"/>
    </row>
    <row r="50" spans="1:9" x14ac:dyDescent="0.2">
      <c r="A50" s="21" t="s">
        <v>200</v>
      </c>
      <c r="B50" s="21" t="s">
        <v>199</v>
      </c>
      <c r="C50" s="21" t="s">
        <v>139</v>
      </c>
      <c r="D50" s="24">
        <v>3365</v>
      </c>
      <c r="E50" s="22">
        <v>121.1013025</v>
      </c>
      <c r="F50" s="23">
        <v>0.239924722585176</v>
      </c>
      <c r="G50" s="22"/>
    </row>
    <row r="51" spans="1:9" x14ac:dyDescent="0.2">
      <c r="A51" s="21" t="s">
        <v>202</v>
      </c>
      <c r="B51" s="21" t="s">
        <v>201</v>
      </c>
      <c r="C51" s="21" t="s">
        <v>203</v>
      </c>
      <c r="D51" s="24">
        <v>26872</v>
      </c>
      <c r="E51" s="22">
        <v>107.62236</v>
      </c>
      <c r="F51" s="23">
        <v>0.213220372811118</v>
      </c>
      <c r="G51" s="22"/>
    </row>
    <row r="52" spans="1:9" x14ac:dyDescent="0.2">
      <c r="A52" s="21" t="s">
        <v>205</v>
      </c>
      <c r="B52" s="21" t="s">
        <v>204</v>
      </c>
      <c r="C52" s="21" t="s">
        <v>155</v>
      </c>
      <c r="D52" s="24">
        <v>69000</v>
      </c>
      <c r="E52" s="22">
        <v>94.081500000000005</v>
      </c>
      <c r="F52" s="23">
        <v>0.186393352688319</v>
      </c>
      <c r="G52" s="22"/>
    </row>
    <row r="53" spans="1:9" x14ac:dyDescent="0.2">
      <c r="A53" s="20" t="s">
        <v>24</v>
      </c>
      <c r="B53" s="20"/>
      <c r="C53" s="20"/>
      <c r="D53" s="20"/>
      <c r="E53" s="25">
        <f>SUM(E7:E52)</f>
        <v>19673.02525100001</v>
      </c>
      <c r="F53" s="26">
        <f>SUM(F7:F52)</f>
        <v>38.97600627175202</v>
      </c>
      <c r="G53" s="25"/>
      <c r="H53" s="14"/>
      <c r="I53" s="14"/>
    </row>
    <row r="54" spans="1:9" x14ac:dyDescent="0.2">
      <c r="A54" s="21"/>
      <c r="B54" s="21"/>
      <c r="C54" s="21"/>
      <c r="D54" s="21"/>
      <c r="E54" s="22"/>
      <c r="F54" s="23"/>
      <c r="G54" s="22"/>
    </row>
    <row r="55" spans="1:9" x14ac:dyDescent="0.2">
      <c r="A55" s="20" t="s">
        <v>50</v>
      </c>
      <c r="B55" s="21"/>
      <c r="C55" s="21"/>
      <c r="D55" s="21"/>
      <c r="E55" s="22"/>
      <c r="F55" s="23"/>
      <c r="G55" s="22"/>
    </row>
    <row r="56" spans="1:9" x14ac:dyDescent="0.2">
      <c r="A56" s="20" t="s">
        <v>51</v>
      </c>
      <c r="B56" s="21"/>
      <c r="C56" s="21"/>
      <c r="D56" s="21"/>
      <c r="E56" s="22"/>
      <c r="F56" s="23"/>
      <c r="G56" s="22"/>
    </row>
    <row r="57" spans="1:9" x14ac:dyDescent="0.2">
      <c r="A57" s="21" t="s">
        <v>1057</v>
      </c>
      <c r="B57" s="21" t="s">
        <v>1058</v>
      </c>
      <c r="C57" s="21" t="s">
        <v>54</v>
      </c>
      <c r="D57" s="24">
        <v>3000</v>
      </c>
      <c r="E57" s="22">
        <v>3040.8166027000002</v>
      </c>
      <c r="F57" s="23">
        <v>6.0244362758624801</v>
      </c>
      <c r="G57" s="22">
        <v>7.7016999999999998</v>
      </c>
    </row>
    <row r="58" spans="1:9" x14ac:dyDescent="0.2">
      <c r="A58" s="21" t="s">
        <v>207</v>
      </c>
      <c r="B58" s="21" t="s">
        <v>206</v>
      </c>
      <c r="C58" s="21" t="s">
        <v>54</v>
      </c>
      <c r="D58" s="24">
        <v>2500</v>
      </c>
      <c r="E58" s="22">
        <v>2627.1036475000001</v>
      </c>
      <c r="F58" s="23">
        <v>5.2047921931222998</v>
      </c>
      <c r="G58" s="22">
        <v>7.75</v>
      </c>
    </row>
    <row r="59" spans="1:9" x14ac:dyDescent="0.2">
      <c r="A59" s="21" t="s">
        <v>209</v>
      </c>
      <c r="B59" s="21" t="s">
        <v>208</v>
      </c>
      <c r="C59" s="21" t="s">
        <v>210</v>
      </c>
      <c r="D59" s="24">
        <v>250</v>
      </c>
      <c r="E59" s="22">
        <v>2614.1109289999999</v>
      </c>
      <c r="F59" s="23">
        <v>5.17905114560764</v>
      </c>
      <c r="G59" s="22">
        <v>8.7875999999999994</v>
      </c>
    </row>
    <row r="60" spans="1:9" x14ac:dyDescent="0.2">
      <c r="A60" s="21" t="s">
        <v>1123</v>
      </c>
      <c r="B60" s="21" t="s">
        <v>1124</v>
      </c>
      <c r="C60" s="21" t="s">
        <v>62</v>
      </c>
      <c r="D60" s="24">
        <v>250</v>
      </c>
      <c r="E60" s="22">
        <v>2603.9133606999999</v>
      </c>
      <c r="F60" s="23">
        <v>5.1588478224813601</v>
      </c>
      <c r="G60" s="22">
        <v>8.2882999999999996</v>
      </c>
    </row>
    <row r="61" spans="1:9" x14ac:dyDescent="0.2">
      <c r="A61" s="21" t="s">
        <v>212</v>
      </c>
      <c r="B61" s="21" t="s">
        <v>211</v>
      </c>
      <c r="C61" s="21" t="s">
        <v>54</v>
      </c>
      <c r="D61" s="24">
        <v>250</v>
      </c>
      <c r="E61" s="22">
        <v>2512.0797603000001</v>
      </c>
      <c r="F61" s="23">
        <v>4.9769079866157</v>
      </c>
      <c r="G61" s="22">
        <v>7.97</v>
      </c>
    </row>
    <row r="62" spans="1:9" x14ac:dyDescent="0.2">
      <c r="A62" s="21" t="s">
        <v>214</v>
      </c>
      <c r="B62" s="21" t="s">
        <v>213</v>
      </c>
      <c r="C62" s="21" t="s">
        <v>54</v>
      </c>
      <c r="D62" s="24">
        <v>2500</v>
      </c>
      <c r="E62" s="22">
        <v>2499.7377397</v>
      </c>
      <c r="F62" s="23">
        <v>4.9524560954513097</v>
      </c>
      <c r="G62" s="22">
        <v>8.24</v>
      </c>
    </row>
    <row r="63" spans="1:9" x14ac:dyDescent="0.2">
      <c r="A63" s="21" t="s">
        <v>1125</v>
      </c>
      <c r="B63" s="21" t="s">
        <v>1126</v>
      </c>
      <c r="C63" s="21" t="s">
        <v>54</v>
      </c>
      <c r="D63" s="24">
        <v>150</v>
      </c>
      <c r="E63" s="22">
        <v>1634.0475246000001</v>
      </c>
      <c r="F63" s="23">
        <v>3.23735906168845</v>
      </c>
      <c r="G63" s="22">
        <v>7.1147</v>
      </c>
    </row>
    <row r="64" spans="1:9" x14ac:dyDescent="0.2">
      <c r="A64" s="21" t="s">
        <v>75</v>
      </c>
      <c r="B64" s="21" t="s">
        <v>74</v>
      </c>
      <c r="C64" s="21" t="s">
        <v>54</v>
      </c>
      <c r="D64" s="24">
        <v>500</v>
      </c>
      <c r="E64" s="22">
        <v>511.73164109999999</v>
      </c>
      <c r="F64" s="23">
        <v>1.0138377498373701</v>
      </c>
      <c r="G64" s="22">
        <v>8.1156000000000006</v>
      </c>
    </row>
    <row r="65" spans="1:9" x14ac:dyDescent="0.2">
      <c r="A65" s="21" t="s">
        <v>1093</v>
      </c>
      <c r="B65" s="21" t="s">
        <v>1094</v>
      </c>
      <c r="C65" s="21" t="s">
        <v>54</v>
      </c>
      <c r="D65" s="24">
        <v>5</v>
      </c>
      <c r="E65" s="22">
        <v>505.4907877</v>
      </c>
      <c r="F65" s="23">
        <v>1.0014734317848</v>
      </c>
      <c r="G65" s="22">
        <v>7.96</v>
      </c>
    </row>
    <row r="66" spans="1:9" x14ac:dyDescent="0.2">
      <c r="A66" s="21" t="s">
        <v>1063</v>
      </c>
      <c r="B66" s="21" t="s">
        <v>1064</v>
      </c>
      <c r="C66" s="21" t="s">
        <v>54</v>
      </c>
      <c r="D66" s="24">
        <v>18</v>
      </c>
      <c r="E66" s="22">
        <v>184.0204578</v>
      </c>
      <c r="F66" s="23">
        <v>0.36457954106366502</v>
      </c>
      <c r="G66" s="22">
        <v>7.4775</v>
      </c>
    </row>
    <row r="67" spans="1:9" x14ac:dyDescent="0.2">
      <c r="A67" s="20" t="s">
        <v>24</v>
      </c>
      <c r="B67" s="20"/>
      <c r="C67" s="20"/>
      <c r="D67" s="20"/>
      <c r="E67" s="25">
        <f>SUM(E56:E66)</f>
        <v>18733.052451100004</v>
      </c>
      <c r="F67" s="26">
        <f>SUM(F56:F66)</f>
        <v>37.113741303515077</v>
      </c>
      <c r="G67" s="25"/>
      <c r="H67" s="14"/>
      <c r="I67" s="14"/>
    </row>
    <row r="68" spans="1:9" x14ac:dyDescent="0.2">
      <c r="A68" s="21"/>
      <c r="B68" s="21"/>
      <c r="C68" s="21"/>
      <c r="D68" s="21"/>
      <c r="E68" s="22"/>
      <c r="F68" s="23"/>
      <c r="G68" s="22"/>
    </row>
    <row r="69" spans="1:9" x14ac:dyDescent="0.2">
      <c r="A69" s="20" t="s">
        <v>44</v>
      </c>
      <c r="B69" s="21"/>
      <c r="C69" s="21"/>
      <c r="D69" s="21"/>
      <c r="E69" s="22"/>
      <c r="F69" s="23"/>
      <c r="G69" s="22"/>
    </row>
    <row r="70" spans="1:9" x14ac:dyDescent="0.2">
      <c r="A70" s="21" t="s">
        <v>216</v>
      </c>
      <c r="B70" s="21" t="s">
        <v>215</v>
      </c>
      <c r="C70" s="21" t="s">
        <v>47</v>
      </c>
      <c r="D70" s="24">
        <v>5000000</v>
      </c>
      <c r="E70" s="22">
        <v>4918.8802777999999</v>
      </c>
      <c r="F70" s="23">
        <v>9.7452377614258907</v>
      </c>
      <c r="G70" s="22">
        <v>7.1368934915125104</v>
      </c>
    </row>
    <row r="71" spans="1:9" x14ac:dyDescent="0.2">
      <c r="A71" s="21" t="s">
        <v>1127</v>
      </c>
      <c r="B71" s="21" t="s">
        <v>1128</v>
      </c>
      <c r="C71" s="21" t="s">
        <v>47</v>
      </c>
      <c r="D71" s="24">
        <v>5000000</v>
      </c>
      <c r="E71" s="22">
        <v>4874.8455555999999</v>
      </c>
      <c r="F71" s="23">
        <v>9.6579965981200697</v>
      </c>
      <c r="G71" s="22">
        <v>7.10175073245001</v>
      </c>
    </row>
    <row r="72" spans="1:9" x14ac:dyDescent="0.2">
      <c r="A72" s="21" t="s">
        <v>1032</v>
      </c>
      <c r="B72" s="21" t="s">
        <v>1033</v>
      </c>
      <c r="C72" s="21" t="s">
        <v>47</v>
      </c>
      <c r="D72" s="24">
        <v>1249000</v>
      </c>
      <c r="E72" s="22">
        <v>1249.166117</v>
      </c>
      <c r="F72" s="23">
        <v>2.47483576061477</v>
      </c>
      <c r="G72" s="22">
        <v>7.1604580078124904</v>
      </c>
    </row>
    <row r="73" spans="1:9" x14ac:dyDescent="0.2">
      <c r="A73" s="21" t="s">
        <v>218</v>
      </c>
      <c r="B73" s="21" t="s">
        <v>217</v>
      </c>
      <c r="C73" s="21" t="s">
        <v>47</v>
      </c>
      <c r="D73" s="24">
        <v>500000</v>
      </c>
      <c r="E73" s="22">
        <v>489.17761109999998</v>
      </c>
      <c r="F73" s="23">
        <v>0.96915392497984698</v>
      </c>
      <c r="G73" s="22">
        <v>7.1095882812500104</v>
      </c>
    </row>
    <row r="74" spans="1:9" x14ac:dyDescent="0.2">
      <c r="A74" s="20" t="s">
        <v>24</v>
      </c>
      <c r="B74" s="20"/>
      <c r="C74" s="20"/>
      <c r="D74" s="20"/>
      <c r="E74" s="25">
        <f>SUM(E70:E73)</f>
        <v>11532.0695615</v>
      </c>
      <c r="F74" s="26">
        <f>SUM(F70:F73)</f>
        <v>22.847224045140578</v>
      </c>
      <c r="G74" s="25"/>
      <c r="H74" s="14"/>
      <c r="I74" s="14"/>
    </row>
    <row r="75" spans="1:9" x14ac:dyDescent="0.2">
      <c r="A75" s="21"/>
      <c r="B75" s="21"/>
      <c r="C75" s="21"/>
      <c r="D75" s="21"/>
      <c r="E75" s="22"/>
      <c r="F75" s="23"/>
      <c r="G75" s="22"/>
    </row>
    <row r="76" spans="1:9" x14ac:dyDescent="0.2">
      <c r="A76" s="20" t="s">
        <v>27</v>
      </c>
      <c r="B76" s="20"/>
      <c r="C76" s="20"/>
      <c r="D76" s="20"/>
      <c r="E76" s="25">
        <f>E53+E67+E74</f>
        <v>49938.147263600011</v>
      </c>
      <c r="F76" s="26">
        <f>F53+F67+F74</f>
        <v>98.936971620407675</v>
      </c>
      <c r="G76" s="25"/>
      <c r="H76" s="14"/>
      <c r="I76" s="14"/>
    </row>
    <row r="77" spans="1:9" x14ac:dyDescent="0.2">
      <c r="A77" s="20"/>
      <c r="B77" s="20"/>
      <c r="C77" s="20"/>
      <c r="D77" s="20"/>
      <c r="E77" s="25"/>
      <c r="F77" s="26"/>
      <c r="G77" s="25"/>
      <c r="H77" s="14"/>
      <c r="I77" s="14"/>
    </row>
    <row r="78" spans="1:9" x14ac:dyDescent="0.2">
      <c r="A78" s="20" t="s">
        <v>29</v>
      </c>
      <c r="B78" s="20"/>
      <c r="C78" s="20"/>
      <c r="D78" s="20"/>
      <c r="E78" s="25">
        <f>E80-(E53+E67+E74)</f>
        <v>536.56046769998648</v>
      </c>
      <c r="F78" s="26">
        <f>F80-(F53+F67+F74)</f>
        <v>1.0630283795923248</v>
      </c>
      <c r="G78" s="25"/>
      <c r="H78" s="14"/>
      <c r="I78" s="14"/>
    </row>
    <row r="79" spans="1:9" x14ac:dyDescent="0.2">
      <c r="A79" s="20"/>
      <c r="B79" s="20"/>
      <c r="C79" s="20"/>
      <c r="D79" s="20"/>
      <c r="E79" s="25"/>
      <c r="F79" s="26"/>
      <c r="G79" s="25"/>
      <c r="H79" s="14"/>
      <c r="I79" s="14"/>
    </row>
    <row r="80" spans="1:9" x14ac:dyDescent="0.2">
      <c r="A80" s="27" t="s">
        <v>28</v>
      </c>
      <c r="B80" s="27"/>
      <c r="C80" s="27"/>
      <c r="D80" s="27"/>
      <c r="E80" s="28">
        <v>50474.707731299997</v>
      </c>
      <c r="F80" s="29">
        <v>100</v>
      </c>
      <c r="G80" s="28"/>
      <c r="H80" s="14"/>
      <c r="I80" s="14"/>
    </row>
    <row r="82" spans="1:4" x14ac:dyDescent="0.2">
      <c r="A82" s="14" t="s">
        <v>31</v>
      </c>
    </row>
    <row r="84" spans="1:4" x14ac:dyDescent="0.2">
      <c r="A84" s="14" t="s">
        <v>32</v>
      </c>
    </row>
    <row r="85" spans="1:4" x14ac:dyDescent="0.2">
      <c r="A85" s="14" t="s">
        <v>33</v>
      </c>
    </row>
    <row r="86" spans="1:4" x14ac:dyDescent="0.2">
      <c r="A86" s="14" t="s">
        <v>34</v>
      </c>
      <c r="B86" s="14"/>
      <c r="C86" s="30" t="s">
        <v>36</v>
      </c>
      <c r="D86" s="14" t="s">
        <v>35</v>
      </c>
    </row>
    <row r="87" spans="1:4" x14ac:dyDescent="0.2">
      <c r="A87" s="7" t="s">
        <v>58</v>
      </c>
      <c r="C87" s="31">
        <v>182.00620000000001</v>
      </c>
      <c r="D87" s="31">
        <v>199.28620000000001</v>
      </c>
    </row>
    <row r="88" spans="1:4" x14ac:dyDescent="0.2">
      <c r="A88" s="7" t="s">
        <v>82</v>
      </c>
      <c r="C88" s="31">
        <v>17.513500000000001</v>
      </c>
      <c r="D88" s="31">
        <v>17.845300000000002</v>
      </c>
    </row>
    <row r="89" spans="1:4" x14ac:dyDescent="0.2">
      <c r="A89" s="7" t="s">
        <v>59</v>
      </c>
      <c r="C89" s="31">
        <v>196.98689999999999</v>
      </c>
      <c r="D89" s="31">
        <v>216.48560000000001</v>
      </c>
    </row>
    <row r="90" spans="1:4" x14ac:dyDescent="0.2">
      <c r="A90" s="7" t="s">
        <v>83</v>
      </c>
      <c r="C90" s="31">
        <v>19.419699999999999</v>
      </c>
      <c r="D90" s="31">
        <v>19.629100000000001</v>
      </c>
    </row>
    <row r="92" spans="1:4" x14ac:dyDescent="0.2">
      <c r="A92" s="14" t="s">
        <v>37</v>
      </c>
    </row>
    <row r="93" spans="1:4" x14ac:dyDescent="0.2">
      <c r="A93" s="94" t="s">
        <v>38</v>
      </c>
      <c r="B93" s="95"/>
      <c r="C93" s="32" t="s">
        <v>39</v>
      </c>
    </row>
    <row r="94" spans="1:4" x14ac:dyDescent="0.2">
      <c r="A94" s="90" t="s">
        <v>82</v>
      </c>
      <c r="B94" s="91"/>
      <c r="C94" s="33">
        <v>1.25</v>
      </c>
    </row>
    <row r="95" spans="1:4" x14ac:dyDescent="0.2">
      <c r="A95" s="90" t="s">
        <v>83</v>
      </c>
      <c r="B95" s="91"/>
      <c r="C95" s="33">
        <v>1.6</v>
      </c>
    </row>
    <row r="96" spans="1:4" x14ac:dyDescent="0.2">
      <c r="A96" s="7" t="s">
        <v>40</v>
      </c>
    </row>
    <row r="97" spans="1:5" x14ac:dyDescent="0.2">
      <c r="A97" s="7" t="s">
        <v>41</v>
      </c>
    </row>
    <row r="99" spans="1:5" x14ac:dyDescent="0.2">
      <c r="A99" s="14" t="s">
        <v>939</v>
      </c>
      <c r="D99" s="34">
        <v>2.2139044683576699</v>
      </c>
      <c r="E99" s="10" t="s">
        <v>42</v>
      </c>
    </row>
    <row r="101" spans="1:5" x14ac:dyDescent="0.2">
      <c r="A101" s="96" t="s">
        <v>817</v>
      </c>
      <c r="B101" s="96"/>
      <c r="C101" s="96"/>
      <c r="D101" s="30" t="s">
        <v>43</v>
      </c>
    </row>
    <row r="103" spans="1:5" x14ac:dyDescent="0.2">
      <c r="A103" s="14" t="s">
        <v>940</v>
      </c>
    </row>
    <row r="104" spans="1:5" x14ac:dyDescent="0.2">
      <c r="A104" s="69"/>
    </row>
    <row r="105" spans="1:5" x14ac:dyDescent="0.2">
      <c r="A105" s="69" t="s">
        <v>822</v>
      </c>
    </row>
    <row r="106" spans="1:5" x14ac:dyDescent="0.2">
      <c r="A106" s="70"/>
    </row>
    <row r="107" spans="1:5" x14ac:dyDescent="0.2">
      <c r="A107" s="71"/>
    </row>
    <row r="108" spans="1:5" x14ac:dyDescent="0.2">
      <c r="A108" s="71"/>
    </row>
    <row r="109" spans="1:5" x14ac:dyDescent="0.2">
      <c r="A109" s="71"/>
    </row>
    <row r="110" spans="1:5" x14ac:dyDescent="0.2">
      <c r="A110" s="71"/>
    </row>
    <row r="111" spans="1:5" x14ac:dyDescent="0.2">
      <c r="A111" s="71"/>
    </row>
    <row r="112" spans="1:5" x14ac:dyDescent="0.2">
      <c r="A112" s="71"/>
    </row>
    <row r="113" spans="1:1" x14ac:dyDescent="0.2">
      <c r="A113" s="71"/>
    </row>
    <row r="114" spans="1:1" x14ac:dyDescent="0.2">
      <c r="A114" s="71"/>
    </row>
    <row r="115" spans="1:1" x14ac:dyDescent="0.2">
      <c r="A115" s="71"/>
    </row>
    <row r="116" spans="1:1" x14ac:dyDescent="0.2">
      <c r="A116" s="71"/>
    </row>
    <row r="117" spans="1:1" x14ac:dyDescent="0.2">
      <c r="A117" s="71"/>
    </row>
    <row r="118" spans="1:1" x14ac:dyDescent="0.2">
      <c r="A118" s="71"/>
    </row>
    <row r="119" spans="1:1" x14ac:dyDescent="0.2">
      <c r="A119" s="69" t="s">
        <v>1129</v>
      </c>
    </row>
    <row r="120" spans="1:1" x14ac:dyDescent="0.2">
      <c r="A120" s="71"/>
    </row>
    <row r="121" spans="1:1" x14ac:dyDescent="0.2">
      <c r="A121" s="69" t="s">
        <v>823</v>
      </c>
    </row>
    <row r="122" spans="1:1" x14ac:dyDescent="0.2">
      <c r="A122" s="71"/>
    </row>
    <row r="123" spans="1:1" x14ac:dyDescent="0.2">
      <c r="A123" s="71"/>
    </row>
    <row r="124" spans="1:1" x14ac:dyDescent="0.2">
      <c r="A124" s="71"/>
    </row>
    <row r="125" spans="1:1" x14ac:dyDescent="0.2">
      <c r="A125" s="71"/>
    </row>
    <row r="126" spans="1:1" x14ac:dyDescent="0.2">
      <c r="A126" s="71"/>
    </row>
    <row r="127" spans="1:1" x14ac:dyDescent="0.2">
      <c r="A127" s="71"/>
    </row>
    <row r="128" spans="1:1" x14ac:dyDescent="0.2">
      <c r="A128" s="71"/>
    </row>
    <row r="129" spans="1:1" x14ac:dyDescent="0.2">
      <c r="A129" s="71"/>
    </row>
    <row r="130" spans="1:1" x14ac:dyDescent="0.2">
      <c r="A130" s="71"/>
    </row>
    <row r="131" spans="1:1" x14ac:dyDescent="0.2">
      <c r="A131" s="71"/>
    </row>
    <row r="132" spans="1:1" x14ac:dyDescent="0.2">
      <c r="A132" s="71"/>
    </row>
    <row r="133" spans="1:1" x14ac:dyDescent="0.2">
      <c r="A133" s="71"/>
    </row>
    <row r="134" spans="1:1" x14ac:dyDescent="0.2">
      <c r="A134" s="71"/>
    </row>
    <row r="135" spans="1:1" x14ac:dyDescent="0.2">
      <c r="A135" s="71"/>
    </row>
    <row r="136" spans="1:1" x14ac:dyDescent="0.2">
      <c r="A136" s="71"/>
    </row>
    <row r="137" spans="1:1" x14ac:dyDescent="0.2">
      <c r="A137" s="70"/>
    </row>
  </sheetData>
  <mergeCells count="5">
    <mergeCell ref="A1:G1"/>
    <mergeCell ref="A93:B93"/>
    <mergeCell ref="A94:B94"/>
    <mergeCell ref="A95:B95"/>
    <mergeCell ref="A101:C101"/>
  </mergeCells>
  <conditionalFormatting sqref="F2:F3">
    <cfRule type="cellIs" dxfId="69" priority="2" stopIfTrue="1" operator="between">
      <formula>0.009</formula>
      <formula>-0.009</formula>
    </cfRule>
  </conditionalFormatting>
  <conditionalFormatting sqref="F5:F65536">
    <cfRule type="cellIs" dxfId="68" priority="1" stopIfTrue="1" operator="between">
      <formula>0.009</formula>
      <formula>-0.009</formula>
    </cfRule>
  </conditionalFormatting>
  <hyperlinks>
    <hyperlink ref="A104"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49"/>
  <sheetViews>
    <sheetView workbookViewId="0">
      <selection sqref="A1:G1"/>
    </sheetView>
  </sheetViews>
  <sheetFormatPr defaultColWidth="9.28515625" defaultRowHeight="11.25" x14ac:dyDescent="0.2"/>
  <cols>
    <col min="1" max="1" width="38.7109375" style="7" bestFit="1" customWidth="1"/>
    <col min="2" max="2" width="52.7109375" style="7" bestFit="1" customWidth="1"/>
    <col min="3" max="3" width="25.5703125" style="7" bestFit="1" customWidth="1"/>
    <col min="4" max="4" width="15.5703125" style="7" bestFit="1" customWidth="1"/>
    <col min="5" max="5" width="28.42578125" style="10" customWidth="1"/>
    <col min="6" max="6" width="13.5703125" style="11" bestFit="1" customWidth="1"/>
    <col min="7" max="7" width="4.5703125" style="10" bestFit="1" customWidth="1"/>
    <col min="8" max="16384" width="9.28515625" style="7"/>
  </cols>
  <sheetData>
    <row r="1" spans="1:7" s="1" customFormat="1" ht="15" x14ac:dyDescent="0.2">
      <c r="A1" s="92" t="s">
        <v>1130</v>
      </c>
      <c r="B1" s="93"/>
      <c r="C1" s="93"/>
      <c r="D1" s="93"/>
      <c r="E1" s="93"/>
      <c r="F1" s="93"/>
      <c r="G1" s="93"/>
    </row>
    <row r="2" spans="1:7" s="1" customFormat="1" ht="12" x14ac:dyDescent="0.2">
      <c r="A2" s="35"/>
      <c r="E2" s="5"/>
      <c r="F2" s="9"/>
      <c r="G2" s="10"/>
    </row>
    <row r="3" spans="1:7" s="1" customFormat="1" ht="12" x14ac:dyDescent="0.2">
      <c r="A3" s="8" t="s">
        <v>7</v>
      </c>
      <c r="B3" s="2"/>
      <c r="C3" s="3"/>
      <c r="D3" s="3"/>
      <c r="E3" s="4"/>
      <c r="F3" s="9"/>
      <c r="G3" s="10"/>
    </row>
    <row r="4" spans="1:7" s="1" customFormat="1" ht="22.5" x14ac:dyDescent="0.2">
      <c r="A4" s="6" t="s">
        <v>2</v>
      </c>
      <c r="B4" s="6" t="s">
        <v>0</v>
      </c>
      <c r="C4" s="13" t="s">
        <v>4</v>
      </c>
      <c r="D4" s="13" t="s">
        <v>1</v>
      </c>
      <c r="E4" s="61" t="s">
        <v>6</v>
      </c>
      <c r="F4" s="12" t="s">
        <v>3</v>
      </c>
      <c r="G4" s="12" t="s">
        <v>5</v>
      </c>
    </row>
    <row r="5" spans="1:7" x14ac:dyDescent="0.2">
      <c r="A5" s="16" t="s">
        <v>84</v>
      </c>
      <c r="B5" s="17"/>
      <c r="C5" s="17"/>
      <c r="D5" s="17"/>
      <c r="E5" s="18"/>
      <c r="F5" s="19"/>
      <c r="G5" s="18"/>
    </row>
    <row r="6" spans="1:7" x14ac:dyDescent="0.2">
      <c r="A6" s="20" t="s">
        <v>51</v>
      </c>
      <c r="B6" s="21"/>
      <c r="C6" s="21"/>
      <c r="D6" s="21"/>
      <c r="E6" s="22"/>
      <c r="F6" s="23"/>
      <c r="G6" s="22"/>
    </row>
    <row r="7" spans="1:7" x14ac:dyDescent="0.2">
      <c r="A7" s="21" t="s">
        <v>86</v>
      </c>
      <c r="B7" s="21" t="s">
        <v>85</v>
      </c>
      <c r="C7" s="21" t="s">
        <v>87</v>
      </c>
      <c r="D7" s="24">
        <v>30300</v>
      </c>
      <c r="E7" s="22">
        <v>464.05964999999998</v>
      </c>
      <c r="F7" s="23">
        <v>1.9465566487314301</v>
      </c>
      <c r="G7" s="22"/>
    </row>
    <row r="8" spans="1:7" x14ac:dyDescent="0.2">
      <c r="A8" s="21" t="s">
        <v>89</v>
      </c>
      <c r="B8" s="21" t="s">
        <v>88</v>
      </c>
      <c r="C8" s="21" t="s">
        <v>87</v>
      </c>
      <c r="D8" s="24">
        <v>35600</v>
      </c>
      <c r="E8" s="22">
        <v>399.09379999999999</v>
      </c>
      <c r="F8" s="23">
        <v>1.6740492086685199</v>
      </c>
      <c r="G8" s="22"/>
    </row>
    <row r="9" spans="1:7" x14ac:dyDescent="0.2">
      <c r="A9" s="21" t="s">
        <v>91</v>
      </c>
      <c r="B9" s="21" t="s">
        <v>90</v>
      </c>
      <c r="C9" s="21" t="s">
        <v>92</v>
      </c>
      <c r="D9" s="24">
        <v>7800</v>
      </c>
      <c r="E9" s="22">
        <v>286.2054</v>
      </c>
      <c r="F9" s="23">
        <v>1.2005245969410201</v>
      </c>
      <c r="G9" s="22"/>
    </row>
    <row r="10" spans="1:7" x14ac:dyDescent="0.2">
      <c r="A10" s="21" t="s">
        <v>94</v>
      </c>
      <c r="B10" s="21" t="s">
        <v>93</v>
      </c>
      <c r="C10" s="21" t="s">
        <v>95</v>
      </c>
      <c r="D10" s="24">
        <v>17000</v>
      </c>
      <c r="E10" s="22">
        <v>239.173</v>
      </c>
      <c r="F10" s="23">
        <v>1.00324127156292</v>
      </c>
      <c r="G10" s="22"/>
    </row>
    <row r="11" spans="1:7" x14ac:dyDescent="0.2">
      <c r="A11" s="21" t="s">
        <v>104</v>
      </c>
      <c r="B11" s="21" t="s">
        <v>103</v>
      </c>
      <c r="C11" s="21" t="s">
        <v>105</v>
      </c>
      <c r="D11" s="24">
        <v>7200</v>
      </c>
      <c r="E11" s="22">
        <v>205.9776</v>
      </c>
      <c r="F11" s="23">
        <v>0.86399898541005005</v>
      </c>
      <c r="G11" s="22"/>
    </row>
    <row r="12" spans="1:7" x14ac:dyDescent="0.2">
      <c r="A12" s="21" t="s">
        <v>97</v>
      </c>
      <c r="B12" s="21" t="s">
        <v>96</v>
      </c>
      <c r="C12" s="21" t="s">
        <v>98</v>
      </c>
      <c r="D12" s="24">
        <v>15000</v>
      </c>
      <c r="E12" s="22">
        <v>205.91249999999999</v>
      </c>
      <c r="F12" s="23">
        <v>0.86372591526091702</v>
      </c>
      <c r="G12" s="22"/>
    </row>
    <row r="13" spans="1:7" x14ac:dyDescent="0.2">
      <c r="A13" s="21" t="s">
        <v>100</v>
      </c>
      <c r="B13" s="21" t="s">
        <v>99</v>
      </c>
      <c r="C13" s="21" t="s">
        <v>87</v>
      </c>
      <c r="D13" s="24">
        <v>24000</v>
      </c>
      <c r="E13" s="22">
        <v>199.28399999999999</v>
      </c>
      <c r="F13" s="23">
        <v>0.83592183717285995</v>
      </c>
      <c r="G13" s="22"/>
    </row>
    <row r="14" spans="1:7" x14ac:dyDescent="0.2">
      <c r="A14" s="21" t="s">
        <v>102</v>
      </c>
      <c r="B14" s="21" t="s">
        <v>101</v>
      </c>
      <c r="C14" s="21" t="s">
        <v>87</v>
      </c>
      <c r="D14" s="24">
        <v>16800</v>
      </c>
      <c r="E14" s="22">
        <v>195.24119999999999</v>
      </c>
      <c r="F14" s="23">
        <v>0.81896380339532404</v>
      </c>
      <c r="G14" s="22"/>
    </row>
    <row r="15" spans="1:7" x14ac:dyDescent="0.2">
      <c r="A15" s="21" t="s">
        <v>107</v>
      </c>
      <c r="B15" s="21" t="s">
        <v>106</v>
      </c>
      <c r="C15" s="21" t="s">
        <v>108</v>
      </c>
      <c r="D15" s="24">
        <v>58800</v>
      </c>
      <c r="E15" s="22">
        <v>174.01859999999999</v>
      </c>
      <c r="F15" s="23">
        <v>0.72994293477774996</v>
      </c>
      <c r="G15" s="22"/>
    </row>
    <row r="16" spans="1:7" x14ac:dyDescent="0.2">
      <c r="A16" s="21" t="s">
        <v>110</v>
      </c>
      <c r="B16" s="21" t="s">
        <v>109</v>
      </c>
      <c r="C16" s="21" t="s">
        <v>111</v>
      </c>
      <c r="D16" s="24">
        <v>17700</v>
      </c>
      <c r="E16" s="22">
        <v>163.37100000000001</v>
      </c>
      <c r="F16" s="23">
        <v>0.68528023554709505</v>
      </c>
      <c r="G16" s="22"/>
    </row>
    <row r="17" spans="1:7" x14ac:dyDescent="0.2">
      <c r="A17" s="21" t="s">
        <v>113</v>
      </c>
      <c r="B17" s="21" t="s">
        <v>112</v>
      </c>
      <c r="C17" s="21" t="s">
        <v>114</v>
      </c>
      <c r="D17" s="24">
        <v>85300</v>
      </c>
      <c r="E17" s="22">
        <v>152.81495000000001</v>
      </c>
      <c r="F17" s="23">
        <v>0.64100155432186601</v>
      </c>
      <c r="G17" s="22"/>
    </row>
    <row r="18" spans="1:7" x14ac:dyDescent="0.2">
      <c r="A18" s="21" t="s">
        <v>118</v>
      </c>
      <c r="B18" s="21" t="s">
        <v>117</v>
      </c>
      <c r="C18" s="21" t="s">
        <v>119</v>
      </c>
      <c r="D18" s="24">
        <v>9800</v>
      </c>
      <c r="E18" s="22">
        <v>143.06039999999999</v>
      </c>
      <c r="F18" s="23">
        <v>0.60008486579296005</v>
      </c>
      <c r="G18" s="22"/>
    </row>
    <row r="19" spans="1:7" x14ac:dyDescent="0.2">
      <c r="A19" s="21" t="s">
        <v>124</v>
      </c>
      <c r="B19" s="21" t="s">
        <v>123</v>
      </c>
      <c r="C19" s="21" t="s">
        <v>125</v>
      </c>
      <c r="D19" s="24">
        <v>38300</v>
      </c>
      <c r="E19" s="22">
        <v>137.49700000000001</v>
      </c>
      <c r="F19" s="23">
        <v>0.57674848380079002</v>
      </c>
      <c r="G19" s="22"/>
    </row>
    <row r="20" spans="1:7" x14ac:dyDescent="0.2">
      <c r="A20" s="21" t="s">
        <v>116</v>
      </c>
      <c r="B20" s="21" t="s">
        <v>115</v>
      </c>
      <c r="C20" s="21" t="s">
        <v>95</v>
      </c>
      <c r="D20" s="24">
        <v>10100</v>
      </c>
      <c r="E20" s="22">
        <v>133.73410000000001</v>
      </c>
      <c r="F20" s="23">
        <v>0.56096452582575096</v>
      </c>
      <c r="G20" s="22"/>
    </row>
    <row r="21" spans="1:7" x14ac:dyDescent="0.2">
      <c r="A21" s="21" t="s">
        <v>121</v>
      </c>
      <c r="B21" s="21" t="s">
        <v>120</v>
      </c>
      <c r="C21" s="21" t="s">
        <v>122</v>
      </c>
      <c r="D21" s="24">
        <v>63500</v>
      </c>
      <c r="E21" s="22">
        <v>129.73050000000001</v>
      </c>
      <c r="F21" s="23">
        <v>0.54417092138532797</v>
      </c>
      <c r="G21" s="22"/>
    </row>
    <row r="22" spans="1:7" x14ac:dyDescent="0.2">
      <c r="A22" s="21" t="s">
        <v>127</v>
      </c>
      <c r="B22" s="21" t="s">
        <v>126</v>
      </c>
      <c r="C22" s="21" t="s">
        <v>128</v>
      </c>
      <c r="D22" s="24">
        <v>10378</v>
      </c>
      <c r="E22" s="22">
        <v>129.320258</v>
      </c>
      <c r="F22" s="23">
        <v>0.54245010964768003</v>
      </c>
      <c r="G22" s="22"/>
    </row>
    <row r="23" spans="1:7" x14ac:dyDescent="0.2">
      <c r="A23" s="21" t="s">
        <v>135</v>
      </c>
      <c r="B23" s="21" t="s">
        <v>134</v>
      </c>
      <c r="C23" s="21" t="s">
        <v>136</v>
      </c>
      <c r="D23" s="24">
        <v>20900</v>
      </c>
      <c r="E23" s="22">
        <v>124.46995</v>
      </c>
      <c r="F23" s="23">
        <v>0.52210488186113302</v>
      </c>
      <c r="G23" s="22"/>
    </row>
    <row r="24" spans="1:7" x14ac:dyDescent="0.2">
      <c r="A24" s="21" t="s">
        <v>130</v>
      </c>
      <c r="B24" s="21" t="s">
        <v>129</v>
      </c>
      <c r="C24" s="21" t="s">
        <v>131</v>
      </c>
      <c r="D24" s="24">
        <v>9600</v>
      </c>
      <c r="E24" s="22">
        <v>124.2624</v>
      </c>
      <c r="F24" s="23">
        <v>0.52123428724588405</v>
      </c>
      <c r="G24" s="22"/>
    </row>
    <row r="25" spans="1:7" x14ac:dyDescent="0.2">
      <c r="A25" s="21" t="s">
        <v>138</v>
      </c>
      <c r="B25" s="21" t="s">
        <v>137</v>
      </c>
      <c r="C25" s="21" t="s">
        <v>139</v>
      </c>
      <c r="D25" s="24">
        <v>30000</v>
      </c>
      <c r="E25" s="22">
        <v>117.675</v>
      </c>
      <c r="F25" s="23">
        <v>0.49360260828423902</v>
      </c>
      <c r="G25" s="22"/>
    </row>
    <row r="26" spans="1:7" x14ac:dyDescent="0.2">
      <c r="A26" s="21" t="s">
        <v>133</v>
      </c>
      <c r="B26" s="21" t="s">
        <v>132</v>
      </c>
      <c r="C26" s="21" t="s">
        <v>87</v>
      </c>
      <c r="D26" s="24">
        <v>8000</v>
      </c>
      <c r="E26" s="22">
        <v>116.94799999999999</v>
      </c>
      <c r="F26" s="23">
        <v>0.49055311522094902</v>
      </c>
      <c r="G26" s="22"/>
    </row>
    <row r="27" spans="1:7" x14ac:dyDescent="0.2">
      <c r="A27" s="21" t="s">
        <v>144</v>
      </c>
      <c r="B27" s="21" t="s">
        <v>143</v>
      </c>
      <c r="C27" s="21" t="s">
        <v>108</v>
      </c>
      <c r="D27" s="24">
        <v>2300</v>
      </c>
      <c r="E27" s="22">
        <v>114.39855</v>
      </c>
      <c r="F27" s="23">
        <v>0.47985912610099801</v>
      </c>
      <c r="G27" s="22"/>
    </row>
    <row r="28" spans="1:7" x14ac:dyDescent="0.2">
      <c r="A28" s="21" t="s">
        <v>141</v>
      </c>
      <c r="B28" s="21" t="s">
        <v>140</v>
      </c>
      <c r="C28" s="21" t="s">
        <v>142</v>
      </c>
      <c r="D28" s="24">
        <v>1900</v>
      </c>
      <c r="E28" s="22">
        <v>110.9448</v>
      </c>
      <c r="F28" s="23">
        <v>0.46537193673739702</v>
      </c>
      <c r="G28" s="22"/>
    </row>
    <row r="29" spans="1:7" x14ac:dyDescent="0.2">
      <c r="A29" s="21" t="s">
        <v>146</v>
      </c>
      <c r="B29" s="21" t="s">
        <v>145</v>
      </c>
      <c r="C29" s="21" t="s">
        <v>147</v>
      </c>
      <c r="D29" s="24">
        <v>9200</v>
      </c>
      <c r="E29" s="22">
        <v>106.6648</v>
      </c>
      <c r="F29" s="23">
        <v>0.44741893768529201</v>
      </c>
      <c r="G29" s="22"/>
    </row>
    <row r="30" spans="1:7" x14ac:dyDescent="0.2">
      <c r="A30" s="21" t="s">
        <v>149</v>
      </c>
      <c r="B30" s="21" t="s">
        <v>148</v>
      </c>
      <c r="C30" s="21" t="s">
        <v>150</v>
      </c>
      <c r="D30" s="24">
        <v>40000</v>
      </c>
      <c r="E30" s="22">
        <v>105.74</v>
      </c>
      <c r="F30" s="23">
        <v>0.44353974760973403</v>
      </c>
      <c r="G30" s="22"/>
    </row>
    <row r="31" spans="1:7" x14ac:dyDescent="0.2">
      <c r="A31" s="21" t="s">
        <v>157</v>
      </c>
      <c r="B31" s="21" t="s">
        <v>156</v>
      </c>
      <c r="C31" s="21" t="s">
        <v>155</v>
      </c>
      <c r="D31" s="24">
        <v>6500</v>
      </c>
      <c r="E31" s="22">
        <v>94.344250000000002</v>
      </c>
      <c r="F31" s="23">
        <v>0.39573883897701601</v>
      </c>
      <c r="G31" s="22"/>
    </row>
    <row r="32" spans="1:7" x14ac:dyDescent="0.2">
      <c r="A32" s="21" t="s">
        <v>154</v>
      </c>
      <c r="B32" s="21" t="s">
        <v>153</v>
      </c>
      <c r="C32" s="21" t="s">
        <v>155</v>
      </c>
      <c r="D32" s="24">
        <v>18600</v>
      </c>
      <c r="E32" s="22">
        <v>91.884</v>
      </c>
      <c r="F32" s="23">
        <v>0.385419010491515</v>
      </c>
      <c r="G32" s="22"/>
    </row>
    <row r="33" spans="1:7" x14ac:dyDescent="0.2">
      <c r="A33" s="21" t="s">
        <v>161</v>
      </c>
      <c r="B33" s="21" t="s">
        <v>160</v>
      </c>
      <c r="C33" s="21" t="s">
        <v>162</v>
      </c>
      <c r="D33" s="24">
        <v>15300</v>
      </c>
      <c r="E33" s="22">
        <v>84.127049999999997</v>
      </c>
      <c r="F33" s="23">
        <v>0.352881506753844</v>
      </c>
      <c r="G33" s="22"/>
    </row>
    <row r="34" spans="1:7" x14ac:dyDescent="0.2">
      <c r="A34" s="21" t="s">
        <v>159</v>
      </c>
      <c r="B34" s="21" t="s">
        <v>158</v>
      </c>
      <c r="C34" s="21" t="s">
        <v>95</v>
      </c>
      <c r="D34" s="24">
        <v>6600</v>
      </c>
      <c r="E34" s="22">
        <v>81.077699999999993</v>
      </c>
      <c r="F34" s="23">
        <v>0.34009062412311097</v>
      </c>
      <c r="G34" s="22"/>
    </row>
    <row r="35" spans="1:7" x14ac:dyDescent="0.2">
      <c r="A35" s="21" t="s">
        <v>152</v>
      </c>
      <c r="B35" s="21" t="s">
        <v>151</v>
      </c>
      <c r="C35" s="21" t="s">
        <v>111</v>
      </c>
      <c r="D35" s="24">
        <v>650</v>
      </c>
      <c r="E35" s="22">
        <v>80.59545</v>
      </c>
      <c r="F35" s="23">
        <v>0.33806776576028902</v>
      </c>
      <c r="G35" s="22"/>
    </row>
    <row r="36" spans="1:7" x14ac:dyDescent="0.2">
      <c r="A36" s="21" t="s">
        <v>170</v>
      </c>
      <c r="B36" s="21" t="s">
        <v>169</v>
      </c>
      <c r="C36" s="21" t="s">
        <v>171</v>
      </c>
      <c r="D36" s="24">
        <v>10000</v>
      </c>
      <c r="E36" s="22">
        <v>69.209999999999994</v>
      </c>
      <c r="F36" s="23">
        <v>0.29031006177482199</v>
      </c>
      <c r="G36" s="22"/>
    </row>
    <row r="37" spans="1:7" x14ac:dyDescent="0.2">
      <c r="A37" s="21" t="s">
        <v>164</v>
      </c>
      <c r="B37" s="21" t="s">
        <v>163</v>
      </c>
      <c r="C37" s="21" t="s">
        <v>165</v>
      </c>
      <c r="D37" s="24">
        <v>6000</v>
      </c>
      <c r="E37" s="22">
        <v>68.234999999999999</v>
      </c>
      <c r="F37" s="23">
        <v>0.28622030147673699</v>
      </c>
      <c r="G37" s="22"/>
    </row>
    <row r="38" spans="1:7" x14ac:dyDescent="0.2">
      <c r="A38" s="21" t="s">
        <v>182</v>
      </c>
      <c r="B38" s="21" t="s">
        <v>181</v>
      </c>
      <c r="C38" s="21" t="s">
        <v>139</v>
      </c>
      <c r="D38" s="24">
        <v>5000</v>
      </c>
      <c r="E38" s="22">
        <v>67.984999999999999</v>
      </c>
      <c r="F38" s="23">
        <v>0.28517164499004899</v>
      </c>
      <c r="G38" s="22"/>
    </row>
    <row r="39" spans="1:7" x14ac:dyDescent="0.2">
      <c r="A39" s="21" t="s">
        <v>178</v>
      </c>
      <c r="B39" s="21" t="s">
        <v>177</v>
      </c>
      <c r="C39" s="21" t="s">
        <v>119</v>
      </c>
      <c r="D39" s="24">
        <v>7000</v>
      </c>
      <c r="E39" s="22">
        <v>64.126999999999995</v>
      </c>
      <c r="F39" s="23">
        <v>0.26898877808747301</v>
      </c>
      <c r="G39" s="22"/>
    </row>
    <row r="40" spans="1:7" x14ac:dyDescent="0.2">
      <c r="A40" s="21" t="s">
        <v>173</v>
      </c>
      <c r="B40" s="21" t="s">
        <v>172</v>
      </c>
      <c r="C40" s="21" t="s">
        <v>98</v>
      </c>
      <c r="D40" s="24">
        <v>6000</v>
      </c>
      <c r="E40" s="22">
        <v>61.404000000000003</v>
      </c>
      <c r="F40" s="23">
        <v>0.25756681163446299</v>
      </c>
      <c r="G40" s="22"/>
    </row>
    <row r="41" spans="1:7" x14ac:dyDescent="0.2">
      <c r="A41" s="21" t="s">
        <v>193</v>
      </c>
      <c r="B41" s="21" t="s">
        <v>192</v>
      </c>
      <c r="C41" s="21" t="s">
        <v>185</v>
      </c>
      <c r="D41" s="24">
        <v>600</v>
      </c>
      <c r="E41" s="22">
        <v>59.493000000000002</v>
      </c>
      <c r="F41" s="23">
        <v>0.249550881450217</v>
      </c>
      <c r="G41" s="22"/>
    </row>
    <row r="42" spans="1:7" x14ac:dyDescent="0.2">
      <c r="A42" s="21" t="s">
        <v>175</v>
      </c>
      <c r="B42" s="21" t="s">
        <v>174</v>
      </c>
      <c r="C42" s="21" t="s">
        <v>176</v>
      </c>
      <c r="D42" s="24">
        <v>35400</v>
      </c>
      <c r="E42" s="22">
        <v>59.188800000000001</v>
      </c>
      <c r="F42" s="23">
        <v>0.248274876237214</v>
      </c>
      <c r="G42" s="22"/>
    </row>
    <row r="43" spans="1:7" x14ac:dyDescent="0.2">
      <c r="A43" s="21" t="s">
        <v>180</v>
      </c>
      <c r="B43" s="21" t="s">
        <v>179</v>
      </c>
      <c r="C43" s="21" t="s">
        <v>142</v>
      </c>
      <c r="D43" s="24">
        <v>3100</v>
      </c>
      <c r="E43" s="22">
        <v>59.10615</v>
      </c>
      <c r="F43" s="23">
        <v>0.24792819040271499</v>
      </c>
      <c r="G43" s="22"/>
    </row>
    <row r="44" spans="1:7" x14ac:dyDescent="0.2">
      <c r="A44" s="21" t="s">
        <v>187</v>
      </c>
      <c r="B44" s="21" t="s">
        <v>186</v>
      </c>
      <c r="C44" s="21" t="s">
        <v>188</v>
      </c>
      <c r="D44" s="24">
        <v>5300</v>
      </c>
      <c r="E44" s="22">
        <v>56.96705</v>
      </c>
      <c r="F44" s="23">
        <v>0.238955466040014</v>
      </c>
      <c r="G44" s="22"/>
    </row>
    <row r="45" spans="1:7" x14ac:dyDescent="0.2">
      <c r="A45" s="21" t="s">
        <v>167</v>
      </c>
      <c r="B45" s="21" t="s">
        <v>166</v>
      </c>
      <c r="C45" s="21" t="s">
        <v>168</v>
      </c>
      <c r="D45" s="24">
        <v>3563</v>
      </c>
      <c r="E45" s="22">
        <v>56.920706500000001</v>
      </c>
      <c r="F45" s="23">
        <v>0.23876107239245101</v>
      </c>
      <c r="G45" s="22"/>
    </row>
    <row r="46" spans="1:7" x14ac:dyDescent="0.2">
      <c r="A46" s="21" t="s">
        <v>190</v>
      </c>
      <c r="B46" s="21" t="s">
        <v>189</v>
      </c>
      <c r="C46" s="21" t="s">
        <v>191</v>
      </c>
      <c r="D46" s="24">
        <v>1500</v>
      </c>
      <c r="E46" s="22">
        <v>53.652749999999997</v>
      </c>
      <c r="F46" s="23">
        <v>0.22505321726468799</v>
      </c>
      <c r="G46" s="22"/>
    </row>
    <row r="47" spans="1:7" x14ac:dyDescent="0.2">
      <c r="A47" s="21" t="s">
        <v>184</v>
      </c>
      <c r="B47" s="21" t="s">
        <v>183</v>
      </c>
      <c r="C47" s="21" t="s">
        <v>185</v>
      </c>
      <c r="D47" s="24">
        <v>3000</v>
      </c>
      <c r="E47" s="22">
        <v>53.271000000000001</v>
      </c>
      <c r="F47" s="23">
        <v>0.22345191880951501</v>
      </c>
      <c r="G47" s="22"/>
    </row>
    <row r="48" spans="1:7" x14ac:dyDescent="0.2">
      <c r="A48" s="21" t="s">
        <v>195</v>
      </c>
      <c r="B48" s="21" t="s">
        <v>194</v>
      </c>
      <c r="C48" s="21" t="s">
        <v>196</v>
      </c>
      <c r="D48" s="24">
        <v>1700</v>
      </c>
      <c r="E48" s="22">
        <v>49.5533</v>
      </c>
      <c r="F48" s="23">
        <v>0.20785755792726901</v>
      </c>
      <c r="G48" s="22"/>
    </row>
    <row r="49" spans="1:9" x14ac:dyDescent="0.2">
      <c r="A49" s="21" t="s">
        <v>198</v>
      </c>
      <c r="B49" s="21" t="s">
        <v>197</v>
      </c>
      <c r="C49" s="21" t="s">
        <v>155</v>
      </c>
      <c r="D49" s="24">
        <v>25000</v>
      </c>
      <c r="E49" s="22">
        <v>41.95</v>
      </c>
      <c r="F49" s="23">
        <v>0.17596455846631701</v>
      </c>
      <c r="G49" s="22"/>
    </row>
    <row r="50" spans="1:9" x14ac:dyDescent="0.2">
      <c r="A50" s="21" t="s">
        <v>202</v>
      </c>
      <c r="B50" s="21" t="s">
        <v>201</v>
      </c>
      <c r="C50" s="21" t="s">
        <v>203</v>
      </c>
      <c r="D50" s="24">
        <v>7678</v>
      </c>
      <c r="E50" s="22">
        <v>30.750389999999999</v>
      </c>
      <c r="F50" s="23">
        <v>0.128986383766795</v>
      </c>
      <c r="G50" s="22"/>
    </row>
    <row r="51" spans="1:9" x14ac:dyDescent="0.2">
      <c r="A51" s="21" t="s">
        <v>205</v>
      </c>
      <c r="B51" s="21" t="s">
        <v>204</v>
      </c>
      <c r="C51" s="21" t="s">
        <v>155</v>
      </c>
      <c r="D51" s="24">
        <v>19000</v>
      </c>
      <c r="E51" s="22">
        <v>25.906500000000001</v>
      </c>
      <c r="F51" s="23">
        <v>0.108668077089574</v>
      </c>
      <c r="G51" s="22"/>
    </row>
    <row r="52" spans="1:9" x14ac:dyDescent="0.2">
      <c r="A52" s="21" t="s">
        <v>200</v>
      </c>
      <c r="B52" s="21" t="s">
        <v>199</v>
      </c>
      <c r="C52" s="21" t="s">
        <v>139</v>
      </c>
      <c r="D52" s="24">
        <v>40</v>
      </c>
      <c r="E52" s="22">
        <v>1.43954</v>
      </c>
      <c r="F52" s="23">
        <v>6.0383318353897904E-3</v>
      </c>
      <c r="G52" s="22"/>
    </row>
    <row r="53" spans="1:9" x14ac:dyDescent="0.2">
      <c r="A53" s="20" t="s">
        <v>24</v>
      </c>
      <c r="B53" s="20"/>
      <c r="C53" s="20"/>
      <c r="D53" s="20"/>
      <c r="E53" s="25">
        <f>SUM(E7:E52)</f>
        <v>5590.7860945000002</v>
      </c>
      <c r="F53" s="26">
        <f>SUM(F7:F52)</f>
        <v>23.451256414739358</v>
      </c>
      <c r="G53" s="25"/>
      <c r="H53" s="14"/>
      <c r="I53" s="14"/>
    </row>
    <row r="54" spans="1:9" x14ac:dyDescent="0.2">
      <c r="A54" s="21"/>
      <c r="B54" s="21"/>
      <c r="C54" s="21"/>
      <c r="D54" s="21"/>
      <c r="E54" s="22"/>
      <c r="F54" s="23"/>
      <c r="G54" s="22"/>
    </row>
    <row r="55" spans="1:9" x14ac:dyDescent="0.2">
      <c r="A55" s="20" t="s">
        <v>50</v>
      </c>
      <c r="B55" s="21"/>
      <c r="C55" s="21"/>
      <c r="D55" s="21"/>
      <c r="E55" s="22"/>
      <c r="F55" s="23"/>
      <c r="G55" s="22"/>
    </row>
    <row r="56" spans="1:9" x14ac:dyDescent="0.2">
      <c r="A56" s="20" t="s">
        <v>51</v>
      </c>
      <c r="B56" s="21"/>
      <c r="C56" s="21"/>
      <c r="D56" s="21"/>
      <c r="E56" s="22"/>
      <c r="F56" s="23"/>
      <c r="G56" s="22"/>
    </row>
    <row r="57" spans="1:9" x14ac:dyDescent="0.2">
      <c r="A57" s="21" t="s">
        <v>1057</v>
      </c>
      <c r="B57" s="21" t="s">
        <v>1058</v>
      </c>
      <c r="C57" s="21" t="s">
        <v>54</v>
      </c>
      <c r="D57" s="24">
        <v>2000</v>
      </c>
      <c r="E57" s="22">
        <v>2027.2110685</v>
      </c>
      <c r="F57" s="23">
        <v>8.5033921474763492</v>
      </c>
      <c r="G57" s="22">
        <v>7.7016999999999998</v>
      </c>
    </row>
    <row r="58" spans="1:9" x14ac:dyDescent="0.2">
      <c r="A58" s="21" t="s">
        <v>67</v>
      </c>
      <c r="B58" s="21" t="s">
        <v>66</v>
      </c>
      <c r="C58" s="21" t="s">
        <v>63</v>
      </c>
      <c r="D58" s="24">
        <v>1500</v>
      </c>
      <c r="E58" s="22">
        <v>1585.8867459000001</v>
      </c>
      <c r="F58" s="23">
        <v>6.6522016929649004</v>
      </c>
      <c r="G58" s="22">
        <v>7.6849999999999996</v>
      </c>
    </row>
    <row r="59" spans="1:9" x14ac:dyDescent="0.2">
      <c r="A59" s="21" t="s">
        <v>207</v>
      </c>
      <c r="B59" s="21" t="s">
        <v>206</v>
      </c>
      <c r="C59" s="21" t="s">
        <v>54</v>
      </c>
      <c r="D59" s="24">
        <v>1500</v>
      </c>
      <c r="E59" s="22">
        <v>1576.2621885000001</v>
      </c>
      <c r="F59" s="23">
        <v>6.61183027476884</v>
      </c>
      <c r="G59" s="22">
        <v>7.75</v>
      </c>
    </row>
    <row r="60" spans="1:9" x14ac:dyDescent="0.2">
      <c r="A60" s="21" t="s">
        <v>56</v>
      </c>
      <c r="B60" s="21" t="s">
        <v>55</v>
      </c>
      <c r="C60" s="21" t="s">
        <v>57</v>
      </c>
      <c r="D60" s="24">
        <v>1500</v>
      </c>
      <c r="E60" s="22">
        <v>1524.3665656000001</v>
      </c>
      <c r="F60" s="23">
        <v>6.39414754842955</v>
      </c>
      <c r="G60" s="22">
        <v>8.0403000000000002</v>
      </c>
    </row>
    <row r="61" spans="1:9" x14ac:dyDescent="0.2">
      <c r="A61" s="21" t="s">
        <v>1131</v>
      </c>
      <c r="B61" s="21" t="s">
        <v>1132</v>
      </c>
      <c r="C61" s="21" t="s">
        <v>210</v>
      </c>
      <c r="D61" s="24">
        <v>100</v>
      </c>
      <c r="E61" s="22">
        <v>1046.0600492000001</v>
      </c>
      <c r="F61" s="23">
        <v>4.3878306242367504</v>
      </c>
      <c r="G61" s="22">
        <v>8.2798999999999996</v>
      </c>
    </row>
    <row r="62" spans="1:9" x14ac:dyDescent="0.2">
      <c r="A62" s="21" t="s">
        <v>1133</v>
      </c>
      <c r="B62" s="21" t="s">
        <v>1134</v>
      </c>
      <c r="C62" s="21" t="s">
        <v>54</v>
      </c>
      <c r="D62" s="24">
        <v>1000</v>
      </c>
      <c r="E62" s="22">
        <v>1023.216377</v>
      </c>
      <c r="F62" s="23">
        <v>4.29200996410749</v>
      </c>
      <c r="G62" s="22">
        <v>8.4411000000000005</v>
      </c>
    </row>
    <row r="63" spans="1:9" x14ac:dyDescent="0.2">
      <c r="A63" s="21" t="s">
        <v>212</v>
      </c>
      <c r="B63" s="21" t="s">
        <v>211</v>
      </c>
      <c r="C63" s="21" t="s">
        <v>54</v>
      </c>
      <c r="D63" s="24">
        <v>100</v>
      </c>
      <c r="E63" s="22">
        <v>1004.8319041</v>
      </c>
      <c r="F63" s="23">
        <v>4.2148939770637597</v>
      </c>
      <c r="G63" s="22">
        <v>7.97</v>
      </c>
    </row>
    <row r="64" spans="1:9" x14ac:dyDescent="0.2">
      <c r="A64" s="21" t="s">
        <v>75</v>
      </c>
      <c r="B64" s="21" t="s">
        <v>74</v>
      </c>
      <c r="C64" s="21" t="s">
        <v>54</v>
      </c>
      <c r="D64" s="24">
        <v>500</v>
      </c>
      <c r="E64" s="22">
        <v>511.73164109999999</v>
      </c>
      <c r="F64" s="23">
        <v>2.1465228195328998</v>
      </c>
      <c r="G64" s="22">
        <v>8.1156000000000006</v>
      </c>
    </row>
    <row r="65" spans="1:9" x14ac:dyDescent="0.2">
      <c r="A65" s="21" t="s">
        <v>1135</v>
      </c>
      <c r="B65" s="21" t="s">
        <v>1136</v>
      </c>
      <c r="C65" s="21" t="s">
        <v>1137</v>
      </c>
      <c r="D65" s="24">
        <v>500</v>
      </c>
      <c r="E65" s="22">
        <v>507.02343150000002</v>
      </c>
      <c r="F65" s="23">
        <v>2.1267736413819902</v>
      </c>
      <c r="G65" s="22">
        <v>8.5500000000000007</v>
      </c>
    </row>
    <row r="66" spans="1:9" x14ac:dyDescent="0.2">
      <c r="A66" s="21" t="s">
        <v>214</v>
      </c>
      <c r="B66" s="21" t="s">
        <v>213</v>
      </c>
      <c r="C66" s="21" t="s">
        <v>54</v>
      </c>
      <c r="D66" s="24">
        <v>500</v>
      </c>
      <c r="E66" s="22">
        <v>499.94754790000002</v>
      </c>
      <c r="F66" s="23">
        <v>2.09709295643722</v>
      </c>
      <c r="G66" s="22">
        <v>8.24</v>
      </c>
    </row>
    <row r="67" spans="1:9" x14ac:dyDescent="0.2">
      <c r="A67" s="21" t="s">
        <v>1063</v>
      </c>
      <c r="B67" s="21" t="s">
        <v>1064</v>
      </c>
      <c r="C67" s="21" t="s">
        <v>54</v>
      </c>
      <c r="D67" s="24">
        <v>20</v>
      </c>
      <c r="E67" s="22">
        <v>204.46717530000001</v>
      </c>
      <c r="F67" s="23">
        <v>0.85766331877281299</v>
      </c>
      <c r="G67" s="22">
        <v>7.4775</v>
      </c>
    </row>
    <row r="68" spans="1:9" x14ac:dyDescent="0.2">
      <c r="A68" s="20" t="s">
        <v>24</v>
      </c>
      <c r="B68" s="20"/>
      <c r="C68" s="20"/>
      <c r="D68" s="20"/>
      <c r="E68" s="25">
        <f>SUM(E56:E67)</f>
        <v>11511.004694599998</v>
      </c>
      <c r="F68" s="26">
        <f>SUM(F56:F67)</f>
        <v>48.284358965172565</v>
      </c>
      <c r="G68" s="25"/>
      <c r="H68" s="14"/>
      <c r="I68" s="14"/>
    </row>
    <row r="69" spans="1:9" x14ac:dyDescent="0.2">
      <c r="A69" s="21"/>
      <c r="B69" s="21"/>
      <c r="C69" s="21"/>
      <c r="D69" s="21"/>
      <c r="E69" s="22"/>
      <c r="F69" s="23"/>
      <c r="G69" s="22"/>
    </row>
    <row r="70" spans="1:9" x14ac:dyDescent="0.2">
      <c r="A70" s="20" t="s">
        <v>44</v>
      </c>
      <c r="B70" s="21"/>
      <c r="C70" s="21"/>
      <c r="D70" s="21"/>
      <c r="E70" s="22"/>
      <c r="F70" s="23"/>
      <c r="G70" s="22"/>
    </row>
    <row r="71" spans="1:9" x14ac:dyDescent="0.2">
      <c r="A71" s="21" t="s">
        <v>1127</v>
      </c>
      <c r="B71" s="21" t="s">
        <v>1128</v>
      </c>
      <c r="C71" s="21" t="s">
        <v>47</v>
      </c>
      <c r="D71" s="24">
        <v>3000000</v>
      </c>
      <c r="E71" s="22">
        <v>2924.9073333000001</v>
      </c>
      <c r="F71" s="23">
        <v>12.2688921921103</v>
      </c>
      <c r="G71" s="22">
        <v>7.10175073245001</v>
      </c>
    </row>
    <row r="72" spans="1:9" x14ac:dyDescent="0.2">
      <c r="A72" s="21" t="s">
        <v>220</v>
      </c>
      <c r="B72" s="21" t="s">
        <v>219</v>
      </c>
      <c r="C72" s="21" t="s">
        <v>47</v>
      </c>
      <c r="D72" s="24">
        <v>2000000</v>
      </c>
      <c r="E72" s="22">
        <v>2020.2553333000001</v>
      </c>
      <c r="F72" s="23">
        <v>8.4742154401276792</v>
      </c>
      <c r="G72" s="22">
        <v>7.1768221953125</v>
      </c>
    </row>
    <row r="73" spans="1:9" x14ac:dyDescent="0.2">
      <c r="A73" s="21" t="s">
        <v>216</v>
      </c>
      <c r="B73" s="21" t="s">
        <v>215</v>
      </c>
      <c r="C73" s="21" t="s">
        <v>47</v>
      </c>
      <c r="D73" s="24">
        <v>500000</v>
      </c>
      <c r="E73" s="22">
        <v>491.88802779999997</v>
      </c>
      <c r="F73" s="23">
        <v>2.0632862843073698</v>
      </c>
      <c r="G73" s="22">
        <v>7.1368934915125104</v>
      </c>
    </row>
    <row r="74" spans="1:9" x14ac:dyDescent="0.2">
      <c r="A74" s="21" t="s">
        <v>1032</v>
      </c>
      <c r="B74" s="21" t="s">
        <v>1033</v>
      </c>
      <c r="C74" s="21" t="s">
        <v>47</v>
      </c>
      <c r="D74" s="24">
        <v>416300</v>
      </c>
      <c r="E74" s="22">
        <v>416.35536789999998</v>
      </c>
      <c r="F74" s="23">
        <v>1.7464550292635099</v>
      </c>
      <c r="G74" s="22">
        <v>7.1604580078124904</v>
      </c>
    </row>
    <row r="75" spans="1:9" x14ac:dyDescent="0.2">
      <c r="A75" s="20" t="s">
        <v>24</v>
      </c>
      <c r="B75" s="20"/>
      <c r="C75" s="20"/>
      <c r="D75" s="20"/>
      <c r="E75" s="25">
        <f>SUM(E71:E74)</f>
        <v>5853.4060622999996</v>
      </c>
      <c r="F75" s="26">
        <f>SUM(F71:F74)</f>
        <v>24.552848945808861</v>
      </c>
      <c r="G75" s="25"/>
      <c r="H75" s="14"/>
      <c r="I75" s="14"/>
    </row>
    <row r="76" spans="1:9" x14ac:dyDescent="0.2">
      <c r="A76" s="21"/>
      <c r="B76" s="21"/>
      <c r="C76" s="21"/>
      <c r="D76" s="21"/>
      <c r="E76" s="22"/>
      <c r="F76" s="23"/>
      <c r="G76" s="22"/>
    </row>
    <row r="77" spans="1:9" x14ac:dyDescent="0.2">
      <c r="A77" s="20" t="s">
        <v>918</v>
      </c>
      <c r="B77" s="21"/>
      <c r="C77" s="21"/>
      <c r="D77" s="21"/>
      <c r="E77" s="22"/>
      <c r="F77" s="23"/>
      <c r="G77" s="22"/>
    </row>
    <row r="78" spans="1:9" x14ac:dyDescent="0.2">
      <c r="A78" s="21" t="s">
        <v>919</v>
      </c>
      <c r="B78" s="21" t="s">
        <v>920</v>
      </c>
      <c r="C78" s="21" t="s">
        <v>921</v>
      </c>
      <c r="D78" s="24">
        <v>636.86800000000005</v>
      </c>
      <c r="E78" s="22">
        <v>65.2835733</v>
      </c>
      <c r="F78" s="23">
        <v>0.27384017046097597</v>
      </c>
      <c r="G78" s="22">
        <v>7.03</v>
      </c>
    </row>
    <row r="79" spans="1:9" x14ac:dyDescent="0.2">
      <c r="A79" s="20" t="s">
        <v>24</v>
      </c>
      <c r="B79" s="20"/>
      <c r="C79" s="20"/>
      <c r="D79" s="20"/>
      <c r="E79" s="25">
        <f>SUM(E78:E78)</f>
        <v>65.2835733</v>
      </c>
      <c r="F79" s="26">
        <f>SUM(F78:F78)</f>
        <v>0.27384017046097597</v>
      </c>
      <c r="G79" s="25"/>
      <c r="H79" s="14"/>
      <c r="I79" s="14"/>
    </row>
    <row r="80" spans="1:9" x14ac:dyDescent="0.2">
      <c r="A80" s="21"/>
      <c r="B80" s="21"/>
      <c r="C80" s="21"/>
      <c r="D80" s="21"/>
      <c r="E80" s="22"/>
      <c r="F80" s="23"/>
      <c r="G80" s="22"/>
    </row>
    <row r="81" spans="1:9" x14ac:dyDescent="0.2">
      <c r="A81" s="20" t="s">
        <v>27</v>
      </c>
      <c r="B81" s="20"/>
      <c r="C81" s="20"/>
      <c r="D81" s="20"/>
      <c r="E81" s="25">
        <f>E53+E68+E75+E79</f>
        <v>23020.480424699999</v>
      </c>
      <c r="F81" s="26">
        <f>F53+F68+F75+F79</f>
        <v>96.562304496181753</v>
      </c>
      <c r="G81" s="25"/>
      <c r="H81" s="14"/>
      <c r="I81" s="14"/>
    </row>
    <row r="82" spans="1:9" x14ac:dyDescent="0.2">
      <c r="A82" s="20"/>
      <c r="B82" s="20"/>
      <c r="C82" s="20"/>
      <c r="D82" s="20"/>
      <c r="E82" s="25"/>
      <c r="F82" s="26"/>
      <c r="G82" s="25"/>
      <c r="H82" s="14"/>
      <c r="I82" s="14"/>
    </row>
    <row r="83" spans="1:9" x14ac:dyDescent="0.2">
      <c r="A83" s="20" t="s">
        <v>29</v>
      </c>
      <c r="B83" s="20"/>
      <c r="C83" s="20"/>
      <c r="D83" s="20"/>
      <c r="E83" s="25">
        <f>E85-(E53+E68+E75+E79)</f>
        <v>819.54757049999898</v>
      </c>
      <c r="F83" s="26">
        <f>F85-(F53+F68+F75+F79)</f>
        <v>3.4376955038182473</v>
      </c>
      <c r="G83" s="25"/>
      <c r="H83" s="14"/>
      <c r="I83" s="14"/>
    </row>
    <row r="84" spans="1:9" x14ac:dyDescent="0.2">
      <c r="A84" s="20"/>
      <c r="B84" s="20"/>
      <c r="C84" s="20"/>
      <c r="D84" s="20"/>
      <c r="E84" s="25"/>
      <c r="F84" s="26"/>
      <c r="G84" s="25"/>
      <c r="H84" s="14"/>
      <c r="I84" s="14"/>
    </row>
    <row r="85" spans="1:9" x14ac:dyDescent="0.2">
      <c r="A85" s="27" t="s">
        <v>28</v>
      </c>
      <c r="B85" s="27"/>
      <c r="C85" s="27"/>
      <c r="D85" s="27"/>
      <c r="E85" s="28">
        <v>23840.027995199998</v>
      </c>
      <c r="F85" s="29">
        <v>100</v>
      </c>
      <c r="G85" s="28"/>
      <c r="H85" s="14"/>
      <c r="I85" s="14"/>
    </row>
    <row r="87" spans="1:9" x14ac:dyDescent="0.2">
      <c r="A87" s="14" t="s">
        <v>31</v>
      </c>
    </row>
    <row r="88" spans="1:9" x14ac:dyDescent="0.2">
      <c r="A88" s="14" t="s">
        <v>923</v>
      </c>
    </row>
    <row r="90" spans="1:9" x14ac:dyDescent="0.2">
      <c r="A90" s="14" t="s">
        <v>32</v>
      </c>
    </row>
    <row r="91" spans="1:9" x14ac:dyDescent="0.2">
      <c r="A91" s="14" t="s">
        <v>33</v>
      </c>
    </row>
    <row r="92" spans="1:9" x14ac:dyDescent="0.2">
      <c r="A92" s="14" t="s">
        <v>34</v>
      </c>
      <c r="B92" s="14"/>
      <c r="C92" s="30" t="s">
        <v>36</v>
      </c>
      <c r="D92" s="14" t="s">
        <v>35</v>
      </c>
    </row>
    <row r="93" spans="1:9" x14ac:dyDescent="0.2">
      <c r="A93" s="7" t="s">
        <v>58</v>
      </c>
      <c r="C93" s="31">
        <v>76.744</v>
      </c>
      <c r="D93" s="31">
        <v>82.481499999999997</v>
      </c>
    </row>
    <row r="94" spans="1:9" x14ac:dyDescent="0.2">
      <c r="A94" s="7" t="s">
        <v>76</v>
      </c>
      <c r="C94" s="31">
        <v>12.74</v>
      </c>
      <c r="D94" s="31">
        <v>13.1683</v>
      </c>
    </row>
    <row r="95" spans="1:9" x14ac:dyDescent="0.2">
      <c r="A95" s="7" t="s">
        <v>77</v>
      </c>
      <c r="C95" s="31">
        <v>12.0168</v>
      </c>
      <c r="D95" s="31">
        <v>12.396000000000001</v>
      </c>
    </row>
    <row r="96" spans="1:9" x14ac:dyDescent="0.2">
      <c r="A96" s="7" t="s">
        <v>59</v>
      </c>
      <c r="C96" s="31">
        <v>83.383200000000002</v>
      </c>
      <c r="D96" s="31">
        <v>89.930400000000006</v>
      </c>
    </row>
    <row r="97" spans="1:5" x14ac:dyDescent="0.2">
      <c r="A97" s="7" t="s">
        <v>78</v>
      </c>
      <c r="C97" s="31">
        <v>14.3498</v>
      </c>
      <c r="D97" s="31">
        <v>14.8872</v>
      </c>
    </row>
    <row r="98" spans="1:5" x14ac:dyDescent="0.2">
      <c r="A98" s="7" t="s">
        <v>79</v>
      </c>
      <c r="C98" s="31">
        <v>13.6098</v>
      </c>
      <c r="D98" s="31">
        <v>14.1212</v>
      </c>
    </row>
    <row r="100" spans="1:5" x14ac:dyDescent="0.2">
      <c r="A100" s="14" t="s">
        <v>37</v>
      </c>
    </row>
    <row r="101" spans="1:5" x14ac:dyDescent="0.2">
      <c r="A101" s="94" t="s">
        <v>38</v>
      </c>
      <c r="B101" s="95"/>
      <c r="C101" s="32" t="s">
        <v>39</v>
      </c>
    </row>
    <row r="102" spans="1:5" x14ac:dyDescent="0.2">
      <c r="A102" s="90" t="s">
        <v>76</v>
      </c>
      <c r="B102" s="91"/>
      <c r="C102" s="33">
        <v>0.51</v>
      </c>
    </row>
    <row r="103" spans="1:5" x14ac:dyDescent="0.2">
      <c r="A103" s="90" t="s">
        <v>77</v>
      </c>
      <c r="B103" s="91"/>
      <c r="C103" s="33">
        <v>0.5</v>
      </c>
    </row>
    <row r="104" spans="1:5" x14ac:dyDescent="0.2">
      <c r="A104" s="90" t="s">
        <v>78</v>
      </c>
      <c r="B104" s="91"/>
      <c r="C104" s="33">
        <v>0.56999999999999995</v>
      </c>
    </row>
    <row r="105" spans="1:5" x14ac:dyDescent="0.2">
      <c r="A105" s="90" t="s">
        <v>79</v>
      </c>
      <c r="B105" s="91"/>
      <c r="C105" s="33">
        <v>0.53500000000000003</v>
      </c>
    </row>
    <row r="106" spans="1:5" x14ac:dyDescent="0.2">
      <c r="A106" s="7" t="s">
        <v>40</v>
      </c>
    </row>
    <row r="107" spans="1:5" x14ac:dyDescent="0.2">
      <c r="A107" s="7" t="s">
        <v>41</v>
      </c>
    </row>
    <row r="109" spans="1:5" x14ac:dyDescent="0.2">
      <c r="A109" s="14" t="s">
        <v>939</v>
      </c>
      <c r="D109" s="34">
        <v>3.0743312207125899</v>
      </c>
      <c r="E109" s="10" t="s">
        <v>42</v>
      </c>
    </row>
    <row r="111" spans="1:5" x14ac:dyDescent="0.2">
      <c r="A111" s="96" t="s">
        <v>817</v>
      </c>
      <c r="B111" s="96"/>
      <c r="C111" s="96"/>
      <c r="D111" s="30" t="s">
        <v>43</v>
      </c>
    </row>
    <row r="113" spans="1:1" x14ac:dyDescent="0.2">
      <c r="A113" s="14" t="s">
        <v>1138</v>
      </c>
    </row>
    <row r="115" spans="1:1" x14ac:dyDescent="0.2">
      <c r="A115" s="14" t="s">
        <v>1073</v>
      </c>
    </row>
    <row r="116" spans="1:1" x14ac:dyDescent="0.2">
      <c r="A116" s="69"/>
    </row>
    <row r="117" spans="1:1" x14ac:dyDescent="0.2">
      <c r="A117" s="69" t="s">
        <v>822</v>
      </c>
    </row>
    <row r="118" spans="1:1" x14ac:dyDescent="0.2">
      <c r="A118" s="70"/>
    </row>
    <row r="119" spans="1:1" x14ac:dyDescent="0.2">
      <c r="A119" s="71"/>
    </row>
    <row r="120" spans="1:1" x14ac:dyDescent="0.2">
      <c r="A120" s="71"/>
    </row>
    <row r="121" spans="1:1" x14ac:dyDescent="0.2">
      <c r="A121" s="71"/>
    </row>
    <row r="122" spans="1:1" x14ac:dyDescent="0.2">
      <c r="A122" s="71"/>
    </row>
    <row r="123" spans="1:1" x14ac:dyDescent="0.2">
      <c r="A123" s="71"/>
    </row>
    <row r="124" spans="1:1" x14ac:dyDescent="0.2">
      <c r="A124" s="71"/>
    </row>
    <row r="125" spans="1:1" x14ac:dyDescent="0.2">
      <c r="A125" s="71"/>
    </row>
    <row r="126" spans="1:1" x14ac:dyDescent="0.2">
      <c r="A126" s="71"/>
    </row>
    <row r="127" spans="1:1" x14ac:dyDescent="0.2">
      <c r="A127" s="71"/>
    </row>
    <row r="128" spans="1:1" x14ac:dyDescent="0.2">
      <c r="A128" s="71"/>
    </row>
    <row r="129" spans="1:1" x14ac:dyDescent="0.2">
      <c r="A129" s="71"/>
    </row>
    <row r="130" spans="1:1" x14ac:dyDescent="0.2">
      <c r="A130" s="69" t="s">
        <v>1139</v>
      </c>
    </row>
    <row r="131" spans="1:1" x14ac:dyDescent="0.2">
      <c r="A131" s="71"/>
    </row>
    <row r="132" spans="1:1" x14ac:dyDescent="0.2">
      <c r="A132" s="69" t="s">
        <v>823</v>
      </c>
    </row>
    <row r="133" spans="1:1" x14ac:dyDescent="0.2">
      <c r="A133" s="71"/>
    </row>
    <row r="134" spans="1:1" x14ac:dyDescent="0.2">
      <c r="A134" s="71"/>
    </row>
    <row r="135" spans="1:1" x14ac:dyDescent="0.2">
      <c r="A135" s="71"/>
    </row>
    <row r="136" spans="1:1" x14ac:dyDescent="0.2">
      <c r="A136" s="71"/>
    </row>
    <row r="137" spans="1:1" x14ac:dyDescent="0.2">
      <c r="A137" s="71"/>
    </row>
    <row r="138" spans="1:1" x14ac:dyDescent="0.2">
      <c r="A138" s="71"/>
    </row>
    <row r="139" spans="1:1" x14ac:dyDescent="0.2">
      <c r="A139" s="71"/>
    </row>
    <row r="140" spans="1:1" x14ac:dyDescent="0.2">
      <c r="A140" s="71"/>
    </row>
    <row r="141" spans="1:1" x14ac:dyDescent="0.2">
      <c r="A141" s="71"/>
    </row>
    <row r="142" spans="1:1" x14ac:dyDescent="0.2">
      <c r="A142" s="71"/>
    </row>
    <row r="143" spans="1:1" x14ac:dyDescent="0.2">
      <c r="A143" s="71"/>
    </row>
    <row r="144" spans="1:1" x14ac:dyDescent="0.2">
      <c r="A144" s="71"/>
    </row>
    <row r="145" spans="1:1" x14ac:dyDescent="0.2">
      <c r="A145" s="71"/>
    </row>
    <row r="146" spans="1:1" x14ac:dyDescent="0.2">
      <c r="A146" s="71" t="s">
        <v>942</v>
      </c>
    </row>
    <row r="147" spans="1:1" x14ac:dyDescent="0.2">
      <c r="A147" s="70" t="s">
        <v>943</v>
      </c>
    </row>
    <row r="148" spans="1:1" x14ac:dyDescent="0.2">
      <c r="A148" s="71"/>
    </row>
    <row r="149" spans="1:1" x14ac:dyDescent="0.2">
      <c r="A149" s="70"/>
    </row>
  </sheetData>
  <mergeCells count="7">
    <mergeCell ref="A111:C111"/>
    <mergeCell ref="A105:B105"/>
    <mergeCell ref="A1:G1"/>
    <mergeCell ref="A101:B101"/>
    <mergeCell ref="A102:B102"/>
    <mergeCell ref="A103:B103"/>
    <mergeCell ref="A104:B104"/>
  </mergeCells>
  <conditionalFormatting sqref="F2:F3">
    <cfRule type="cellIs" dxfId="67" priority="2" stopIfTrue="1" operator="between">
      <formula>0.009</formula>
      <formula>-0.009</formula>
    </cfRule>
  </conditionalFormatting>
  <conditionalFormatting sqref="F5:F65536">
    <cfRule type="cellIs" dxfId="66" priority="1" stopIfTrue="1" operator="between">
      <formula>0.009</formula>
      <formula>-0.009</formula>
    </cfRule>
  </conditionalFormatting>
  <hyperlinks>
    <hyperlink ref="A116" r:id="rId1" tooltip="https://www.franklintempletonindia.com/downloadsServlet/pdf/product-labels-jg9o5k7l" display="https://www.franklintempletonindia.com/downloadsServlet/pdf/product-labels-jg9o5k7l" xr:uid="{00000000-0004-0000-0800-000000000000}"/>
    <hyperlink ref="A147" r:id="rId2" xr:uid="{00000000-0004-0000-0800-000001000000}"/>
  </hyperlinks>
  <pageMargins left="0.7" right="0.7" top="0.75" bottom="0.75" header="0.3" footer="0.3"/>
  <pageSetup paperSize="9" orientation="portrait" r:id="rId3"/>
  <headerFooter>
    <oddFooter>&amp;C&amp;1#&amp;"Calibri"&amp;10&amp;K000000PUBLIC</oddFooter>
    <evenFooter>&amp;LPUBLIC</evenFooter>
    <firstFooter>&amp;LPUBLIC</firstFooter>
  </headerFooter>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FILF</vt:lpstr>
      <vt:lpstr>FIONF</vt:lpstr>
      <vt:lpstr>FIMMF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FF</vt:lpstr>
      <vt:lpstr>FILDF</vt:lpstr>
      <vt:lpstr>FISTIP</vt:lpstr>
      <vt:lpstr>FIUBF</vt:lpstr>
      <vt:lpstr>FIIOF</vt:lpstr>
      <vt:lpstr>FICRF</vt:lpstr>
      <vt:lpstr>FIDA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PUBLIC</cp:keywords>
  <dc:description>PUBLIC</dc:description>
  <cp:lastModifiedBy/>
  <dcterms:created xsi:type="dcterms:W3CDTF">2006-09-16T00:00:00Z</dcterms:created>
  <dcterms:modified xsi:type="dcterms:W3CDTF">2024-08-12T10:12:20Z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2024-06-06T10:51:21Z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28eda1ae-7767-4b5a-bba8-4e70c37a4feb</vt:lpwstr>
  </property>
  <property fmtid="{D5CDD505-2E9C-101B-9397-08002B2CF9AE}" pid="10" name="MSIP_Label_3486a02c-2dfb-4efe-823f-aa2d1f0e6ab7_ContentBits">
    <vt:lpwstr>2</vt:lpwstr>
  </property>
  <property fmtid="{D5CDD505-2E9C-101B-9397-08002B2CF9AE}" pid="11" name="Classification">
    <vt:lpwstr>PUBLIC</vt:lpwstr>
  </property>
</Properties>
</file>