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defaultThemeVersion="124226"/>
  <xr:revisionPtr revIDLastSave="0" documentId="14_{46F0CE08-05F6-4918-935C-EE8025303C08}" xr6:coauthVersionLast="47" xr6:coauthVersionMax="47" xr10:uidLastSave="{00000000-0000-0000-0000-000000000000}"/>
  <bookViews>
    <workbookView xWindow="-120" yWindow="-120" windowWidth="29040" windowHeight="15720" xr2:uid="{00000000-000D-0000-FFFF-FFFF00000000}"/>
  </bookViews>
  <sheets>
    <sheet name="FILF" sheetId="38" r:id="rId1"/>
    <sheet name="FIONF" sheetId="39" r:id="rId2"/>
    <sheet name="FIMMF" sheetId="40" r:id="rId3"/>
    <sheet name="FIFRF" sheetId="41" r:id="rId4"/>
    <sheet name="FICDF" sheetId="42" r:id="rId5"/>
    <sheet name="FBPF" sheetId="43" r:id="rId6"/>
    <sheet name="FIUSDF" sheetId="44" r:id="rId7"/>
    <sheet name="FIMLDF" sheetId="45" r:id="rId8"/>
    <sheet name="FILWD" sheetId="46" r:id="rId9"/>
    <sheet name="FILNGDF" sheetId="47" r:id="rId10"/>
    <sheet name="FIGSF" sheetId="48" r:id="rId11"/>
    <sheet name="FIPP" sheetId="49" r:id="rId12"/>
    <sheet name="FIDHY" sheetId="50" r:id="rId13"/>
    <sheet name="FIESF" sheetId="15" r:id="rId14"/>
    <sheet name="FIEHF" sheetId="16" r:id="rId15"/>
    <sheet name="FIBAF" sheetId="17" r:id="rId16"/>
    <sheet name="FIAF" sheetId="18" r:id="rId17"/>
    <sheet name="TIVF" sheetId="19" r:id="rId18"/>
    <sheet name="TIEIF" sheetId="20" r:id="rId19"/>
    <sheet name="FITF" sheetId="21" r:id="rId20"/>
    <sheet name="FISCF" sheetId="22" r:id="rId21"/>
    <sheet name="FIPF" sheetId="23" r:id="rId22"/>
    <sheet name="FIOF" sheetId="24" r:id="rId23"/>
    <sheet name="FIMCF" sheetId="25" r:id="rId24"/>
    <sheet name="FIFEF" sheetId="26" r:id="rId25"/>
    <sheet name="FIEF" sheetId="27" r:id="rId26"/>
    <sheet name="FIEAF" sheetId="28" r:id="rId27"/>
    <sheet name="FIBF" sheetId="29" r:id="rId28"/>
    <sheet name="FBIF" sheetId="30" r:id="rId29"/>
    <sheet name="FAEF" sheetId="31" r:id="rId30"/>
    <sheet name="FIIF-NSE" sheetId="32" r:id="rId31"/>
    <sheet name="FITX" sheetId="33" r:id="rId32"/>
    <sheet name="FIUS" sheetId="34" r:id="rId33"/>
    <sheet name="FEGF" sheetId="35" r:id="rId34"/>
    <sheet name="FIMAS" sheetId="36" r:id="rId35"/>
    <sheet name="FF" sheetId="37" r:id="rId36"/>
    <sheet name="FIDA" sheetId="51" r:id="rId37"/>
    <sheet name="FISTIP" sheetId="52" r:id="rId38"/>
    <sheet name="FICRF" sheetId="53"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3" l="1"/>
  <c r="F7" i="53"/>
  <c r="E7" i="53"/>
  <c r="E9" i="53" s="1"/>
  <c r="F91" i="52"/>
  <c r="F93" i="52" s="1"/>
  <c r="E91" i="52"/>
  <c r="E93" i="52" s="1"/>
  <c r="F87" i="50"/>
  <c r="E87" i="50"/>
  <c r="F83" i="50"/>
  <c r="E83" i="50"/>
  <c r="F69" i="50"/>
  <c r="E69" i="50"/>
  <c r="F55" i="50"/>
  <c r="E55" i="50"/>
  <c r="F83" i="49"/>
  <c r="E83" i="49"/>
  <c r="F69" i="49"/>
  <c r="E69" i="49"/>
  <c r="F54" i="49"/>
  <c r="E54" i="49"/>
  <c r="E38" i="48"/>
  <c r="F37" i="48"/>
  <c r="F36" i="48"/>
  <c r="F35" i="48"/>
  <c r="F34" i="48"/>
  <c r="E27" i="48"/>
  <c r="F25" i="48"/>
  <c r="E23" i="48"/>
  <c r="F21" i="48"/>
  <c r="E21" i="48"/>
  <c r="F13" i="47"/>
  <c r="E13" i="47"/>
  <c r="F9" i="47"/>
  <c r="E9" i="47"/>
  <c r="F29" i="46"/>
  <c r="E29" i="46"/>
  <c r="E31" i="46" s="1"/>
  <c r="F23" i="46"/>
  <c r="E23" i="46"/>
  <c r="F17" i="46"/>
  <c r="E17" i="46"/>
  <c r="E33" i="46" s="1"/>
  <c r="F25" i="45"/>
  <c r="F27" i="45" s="1"/>
  <c r="E25" i="45"/>
  <c r="F21" i="45"/>
  <c r="E21" i="45"/>
  <c r="F8" i="45"/>
  <c r="E8" i="45"/>
  <c r="E27" i="45" s="1"/>
  <c r="E56" i="44"/>
  <c r="F55" i="44"/>
  <c r="F54" i="44"/>
  <c r="F53" i="44"/>
  <c r="F44" i="44"/>
  <c r="F40" i="44"/>
  <c r="E40" i="44"/>
  <c r="F36" i="44"/>
  <c r="E36" i="44"/>
  <c r="F32" i="44"/>
  <c r="E32" i="44"/>
  <c r="F27" i="44"/>
  <c r="E27" i="44"/>
  <c r="F21" i="44"/>
  <c r="E21" i="44"/>
  <c r="F10" i="44"/>
  <c r="E10" i="44"/>
  <c r="E60" i="43"/>
  <c r="F59" i="43"/>
  <c r="F58" i="43"/>
  <c r="F57" i="43"/>
  <c r="F48" i="43"/>
  <c r="F44" i="43"/>
  <c r="E44" i="43"/>
  <c r="F40" i="43"/>
  <c r="E40" i="43"/>
  <c r="F26" i="43"/>
  <c r="F50" i="43" s="1"/>
  <c r="E26" i="43"/>
  <c r="E64" i="42"/>
  <c r="F63" i="42"/>
  <c r="F62" i="42"/>
  <c r="F61" i="42"/>
  <c r="F52" i="42"/>
  <c r="F48" i="42"/>
  <c r="E48" i="42"/>
  <c r="E50" i="42" s="1"/>
  <c r="F44" i="42"/>
  <c r="E44" i="42"/>
  <c r="F27" i="42"/>
  <c r="E27" i="42"/>
  <c r="E50" i="41"/>
  <c r="F49" i="41"/>
  <c r="F48" i="41"/>
  <c r="F47" i="41"/>
  <c r="F50" i="41" s="1"/>
  <c r="F38" i="41"/>
  <c r="F34" i="41"/>
  <c r="E34" i="41"/>
  <c r="F30" i="41"/>
  <c r="F36" i="41" s="1"/>
  <c r="E30" i="41"/>
  <c r="F12" i="41"/>
  <c r="E12" i="41"/>
  <c r="F61" i="40"/>
  <c r="E61" i="40"/>
  <c r="F57" i="40"/>
  <c r="E57" i="40"/>
  <c r="F53" i="40"/>
  <c r="E53" i="40"/>
  <c r="F47" i="40"/>
  <c r="E47" i="40"/>
  <c r="F33" i="40"/>
  <c r="F65" i="40" s="1"/>
  <c r="E33" i="40"/>
  <c r="F11" i="39"/>
  <c r="F15" i="39" s="1"/>
  <c r="E11" i="39"/>
  <c r="E15" i="39" s="1"/>
  <c r="F61" i="38"/>
  <c r="E61" i="38"/>
  <c r="F57" i="38"/>
  <c r="E57" i="38"/>
  <c r="F53" i="38"/>
  <c r="F65" i="38" s="1"/>
  <c r="E53" i="38"/>
  <c r="F47" i="38"/>
  <c r="E47" i="38"/>
  <c r="F24" i="38"/>
  <c r="E24" i="38"/>
  <c r="F9" i="38"/>
  <c r="E9" i="38"/>
  <c r="E40" i="41" l="1"/>
  <c r="F17" i="47"/>
  <c r="F50" i="42"/>
  <c r="E50" i="43"/>
  <c r="E65" i="40"/>
  <c r="F63" i="38"/>
  <c r="F40" i="41"/>
  <c r="F46" i="43"/>
  <c r="E17" i="47"/>
  <c r="E85" i="49"/>
  <c r="F64" i="42"/>
  <c r="E46" i="43"/>
  <c r="E29" i="45"/>
  <c r="F33" i="46"/>
  <c r="F38" i="48"/>
  <c r="F85" i="49"/>
  <c r="E65" i="38"/>
  <c r="F56" i="44"/>
  <c r="E54" i="42"/>
  <c r="F29" i="45"/>
  <c r="E89" i="50"/>
  <c r="E36" i="41"/>
  <c r="F54" i="42"/>
  <c r="F31" i="46"/>
  <c r="F27" i="48"/>
  <c r="F89" i="50"/>
  <c r="F60" i="43"/>
  <c r="E46" i="44"/>
  <c r="F46" i="44" s="1"/>
  <c r="E87" i="49"/>
  <c r="E91" i="50"/>
  <c r="F87" i="49"/>
  <c r="F91" i="50"/>
  <c r="E63" i="40"/>
  <c r="E42" i="44"/>
  <c r="F42" i="44" s="1"/>
  <c r="F63" i="40"/>
  <c r="F23" i="48"/>
  <c r="E13" i="39"/>
  <c r="E15" i="47"/>
  <c r="F13" i="39"/>
  <c r="F15" i="47"/>
  <c r="E63" i="38"/>
  <c r="E7" i="36" l="1"/>
  <c r="D7" i="36"/>
  <c r="E12" i="37"/>
  <c r="E16" i="37" s="1"/>
  <c r="D12" i="37"/>
  <c r="D16" i="37" s="1"/>
  <c r="E19" i="36"/>
  <c r="D19" i="36"/>
  <c r="D21" i="36" s="1"/>
  <c r="D23" i="36" s="1"/>
  <c r="E7" i="35"/>
  <c r="E11" i="35" s="1"/>
  <c r="D7" i="35"/>
  <c r="D11" i="35" s="1"/>
  <c r="E7" i="34"/>
  <c r="E11" i="34"/>
  <c r="D7" i="34"/>
  <c r="D11" i="34" s="1"/>
  <c r="F62" i="33"/>
  <c r="E62" i="33"/>
  <c r="E64" i="33" s="1"/>
  <c r="F57" i="33"/>
  <c r="E57" i="33"/>
  <c r="F57" i="32"/>
  <c r="F61" i="32" s="1"/>
  <c r="E57" i="32"/>
  <c r="E59" i="32" s="1"/>
  <c r="F58" i="31"/>
  <c r="E58" i="31"/>
  <c r="E60" i="31" s="1"/>
  <c r="F26" i="31"/>
  <c r="E26" i="31"/>
  <c r="F44" i="30"/>
  <c r="F46" i="30" s="1"/>
  <c r="E44" i="30"/>
  <c r="E48" i="30" s="1"/>
  <c r="F45" i="29"/>
  <c r="F49" i="29" s="1"/>
  <c r="E45" i="29"/>
  <c r="E47" i="29" s="1"/>
  <c r="F61" i="28"/>
  <c r="F63" i="28" s="1"/>
  <c r="E61" i="28"/>
  <c r="E65" i="28" s="1"/>
  <c r="F68" i="27"/>
  <c r="E68" i="27"/>
  <c r="F63" i="27"/>
  <c r="E63" i="27"/>
  <c r="F58" i="27"/>
  <c r="E58" i="27"/>
  <c r="F40" i="26"/>
  <c r="E40" i="26"/>
  <c r="E44" i="26" s="1"/>
  <c r="F35" i="26"/>
  <c r="E35" i="26"/>
  <c r="F72" i="25"/>
  <c r="F76" i="25" s="1"/>
  <c r="E72" i="25"/>
  <c r="E76" i="25" s="1"/>
  <c r="F71" i="24"/>
  <c r="E71" i="24"/>
  <c r="F66" i="24"/>
  <c r="E66" i="24"/>
  <c r="F61" i="24"/>
  <c r="E61" i="24"/>
  <c r="F97" i="23"/>
  <c r="E97" i="23"/>
  <c r="F92" i="23"/>
  <c r="E92" i="23"/>
  <c r="F88" i="23"/>
  <c r="E88" i="23"/>
  <c r="F107" i="22"/>
  <c r="E107" i="22"/>
  <c r="F102" i="22"/>
  <c r="E102" i="22"/>
  <c r="F40" i="21"/>
  <c r="E40" i="21"/>
  <c r="F36" i="21"/>
  <c r="E36" i="21"/>
  <c r="E44" i="21" s="1"/>
  <c r="F27" i="21"/>
  <c r="E27" i="21"/>
  <c r="F64" i="20"/>
  <c r="E64" i="20"/>
  <c r="F60" i="20"/>
  <c r="E60" i="20"/>
  <c r="F46" i="20"/>
  <c r="F66" i="20" s="1"/>
  <c r="E46" i="20"/>
  <c r="F40" i="20"/>
  <c r="E40" i="20"/>
  <c r="F60" i="19"/>
  <c r="E60" i="19"/>
  <c r="F56" i="19"/>
  <c r="F64" i="19" s="1"/>
  <c r="E56" i="19"/>
  <c r="F120" i="18"/>
  <c r="F116" i="18"/>
  <c r="E116" i="18"/>
  <c r="F111" i="18"/>
  <c r="E111" i="18"/>
  <c r="F106" i="18"/>
  <c r="E106" i="18"/>
  <c r="F100" i="18"/>
  <c r="E100" i="18"/>
  <c r="H94" i="18"/>
  <c r="G94" i="18"/>
  <c r="F94" i="18"/>
  <c r="E94" i="18"/>
  <c r="F103" i="17"/>
  <c r="F99" i="17"/>
  <c r="E99" i="17"/>
  <c r="F80" i="17"/>
  <c r="E80" i="17"/>
  <c r="H59" i="17"/>
  <c r="G59" i="17"/>
  <c r="H55" i="17"/>
  <c r="D125" i="17" s="1"/>
  <c r="G55" i="17"/>
  <c r="F55" i="17"/>
  <c r="E55" i="17"/>
  <c r="F101" i="16"/>
  <c r="E101" i="16"/>
  <c r="F83" i="16"/>
  <c r="E83" i="16"/>
  <c r="F60" i="16"/>
  <c r="E60" i="16"/>
  <c r="F55" i="16"/>
  <c r="F103" i="16" s="1"/>
  <c r="E55" i="16"/>
  <c r="F98" i="15"/>
  <c r="F94" i="15"/>
  <c r="E94" i="15"/>
  <c r="F83" i="15"/>
  <c r="E83" i="15"/>
  <c r="F78" i="15"/>
  <c r="E78" i="15"/>
  <c r="H69" i="15"/>
  <c r="D129" i="15" s="1"/>
  <c r="G69" i="15"/>
  <c r="F69" i="15"/>
  <c r="F100" i="15" s="1"/>
  <c r="E69" i="15"/>
  <c r="D9" i="34"/>
  <c r="E9" i="34"/>
  <c r="E96" i="15" l="1"/>
  <c r="F42" i="21"/>
  <c r="F44" i="26"/>
  <c r="F72" i="27"/>
  <c r="D14" i="37"/>
  <c r="E105" i="16"/>
  <c r="E62" i="19"/>
  <c r="E49" i="29"/>
  <c r="E66" i="20"/>
  <c r="E70" i="27"/>
  <c r="E118" i="18"/>
  <c r="F122" i="18"/>
  <c r="F118" i="18"/>
  <c r="E99" i="23"/>
  <c r="E75" i="24"/>
  <c r="E21" i="36"/>
  <c r="E23" i="36" s="1"/>
  <c r="F105" i="16"/>
  <c r="F62" i="19"/>
  <c r="F101" i="23"/>
  <c r="F75" i="24"/>
  <c r="E46" i="30"/>
  <c r="F59" i="32"/>
  <c r="F96" i="15"/>
  <c r="F68" i="20"/>
  <c r="E109" i="22"/>
  <c r="F65" i="28"/>
  <c r="E61" i="32"/>
  <c r="E122" i="18"/>
  <c r="E103" i="16"/>
  <c r="F101" i="17"/>
  <c r="E68" i="20"/>
  <c r="F111" i="22"/>
  <c r="F105" i="17"/>
  <c r="E101" i="17"/>
  <c r="E64" i="19"/>
  <c r="F44" i="21"/>
  <c r="E42" i="26"/>
  <c r="F62" i="31"/>
  <c r="F42" i="26"/>
  <c r="F66" i="33"/>
  <c r="E9" i="35"/>
  <c r="E14" i="37"/>
  <c r="D9" i="35"/>
  <c r="E66" i="33"/>
  <c r="F64" i="33"/>
  <c r="F60" i="31"/>
  <c r="E62" i="31"/>
  <c r="F48" i="30"/>
  <c r="F47" i="29"/>
  <c r="E63" i="28"/>
  <c r="E72" i="27"/>
  <c r="F70" i="27"/>
  <c r="E74" i="25"/>
  <c r="F74" i="25"/>
  <c r="E73" i="24"/>
  <c r="F73" i="24"/>
  <c r="E101" i="23"/>
  <c r="F99" i="23"/>
  <c r="F109" i="22"/>
  <c r="E111" i="22"/>
  <c r="E42" i="21"/>
  <c r="E105" i="17"/>
  <c r="E100" i="15"/>
</calcChain>
</file>

<file path=xl/sharedStrings.xml><?xml version="1.0" encoding="utf-8"?>
<sst xmlns="http://schemas.openxmlformats.org/spreadsheetml/2006/main" count="6375" uniqueCount="1380">
  <si>
    <t>Name of the Instrument</t>
  </si>
  <si>
    <t>Quantity</t>
  </si>
  <si>
    <t>ISIN Number</t>
  </si>
  <si>
    <t>% to Net Assets</t>
  </si>
  <si>
    <t>Industry Classification / Rating</t>
  </si>
  <si>
    <t>YTM</t>
  </si>
  <si>
    <t>Market Value (including accrued interest, if any) (Rs. in Lakhs)</t>
  </si>
  <si>
    <t>Portfolio Statement as on April 30, 2025</t>
  </si>
  <si>
    <t>Franklin India Equity Savings Fund</t>
  </si>
  <si>
    <t>Franklin India Equity Hybrid Fund</t>
  </si>
  <si>
    <t>Franklin India Balanced Advantage Fund</t>
  </si>
  <si>
    <t>Franklin India Arbitrage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</si>
  <si>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</si>
  <si>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</si>
  <si>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</si>
  <si>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</si>
  <si>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</si>
  <si>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</si>
  <si>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</si>
  <si>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</si>
  <si>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</si>
  <si>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</si>
  <si>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</si>
  <si>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</si>
  <si>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Franklin India Feeder - Franklin U.S. Opportunities Fund</t>
  </si>
  <si>
    <t>Debt Instruments</t>
  </si>
  <si>
    <t>(a) Listed / awaiting listing on Stock Exchanges</t>
  </si>
  <si>
    <t>CRISIL AA+</t>
  </si>
  <si>
    <t>CRISIL AAA</t>
  </si>
  <si>
    <t>Sub Total</t>
  </si>
  <si>
    <t>Money Market Instruments</t>
  </si>
  <si>
    <t>Certificate of Deposit</t>
  </si>
  <si>
    <t>CARE A1+</t>
  </si>
  <si>
    <t>CRISIL A1+</t>
  </si>
  <si>
    <t>Canara Bank (30-Jan-2026) **</t>
  </si>
  <si>
    <t>INE476A16A16</t>
  </si>
  <si>
    <t>Treasury Bill</t>
  </si>
  <si>
    <t>Government Securities</t>
  </si>
  <si>
    <t>SOVEREIGN</t>
  </si>
  <si>
    <t>Mutual Fund Units</t>
  </si>
  <si>
    <t>Total</t>
  </si>
  <si>
    <t>Net Assets</t>
  </si>
  <si>
    <t>Call, Cash &amp; Other Assets</t>
  </si>
  <si>
    <t>** Non- Traded Scrips</t>
  </si>
  <si>
    <t>Notes</t>
  </si>
  <si>
    <t>a) NAV at the beginning and at the end of the Half-year ended 30-Apr-2025</t>
  </si>
  <si>
    <t xml:space="preserve">      Plan/Option</t>
  </si>
  <si>
    <t>As on 30-Apr-2025</t>
  </si>
  <si>
    <t>As on 31-Oct-2024</t>
  </si>
  <si>
    <t xml:space="preserve">      Growth Plan</t>
  </si>
  <si>
    <t xml:space="preserve">      IDCW Plan</t>
  </si>
  <si>
    <t xml:space="preserve">      Direct Growth Plan</t>
  </si>
  <si>
    <t xml:space="preserve">      Direct IDCW Plan</t>
  </si>
  <si>
    <t>IDCW - Income Distribution cum capital withdrawal</t>
  </si>
  <si>
    <t>b) Aggregate Distributions declared during the Half - year ended 30-Apr-2025</t>
  </si>
  <si>
    <t>Nil</t>
  </si>
  <si>
    <t>(In Years)</t>
  </si>
  <si>
    <t xml:space="preserve">d) During the month additional instances of fair valuation/deviation from valuation price provided by the valuation agencies </t>
  </si>
  <si>
    <t>Plan Name</t>
  </si>
  <si>
    <t>Distributions per unit (Rs.)+++</t>
  </si>
  <si>
    <t>+++ Distribution payouts/ re-investments are subject to deduction of TDS at the applicable rates.</t>
  </si>
  <si>
    <t>7.97% Mankind Pharma Ltd (16-Nov-2027) **</t>
  </si>
  <si>
    <t>INE634S07033</t>
  </si>
  <si>
    <t>7.10% West Bengal SDL (26-Mar-2047)</t>
  </si>
  <si>
    <t>IN3420240316</t>
  </si>
  <si>
    <t>7.10% Kerala SDL (26-Mar-2043)</t>
  </si>
  <si>
    <t>IN2020240320</t>
  </si>
  <si>
    <t>7.10% West Bengal SDL (26-Mar-2046)</t>
  </si>
  <si>
    <t>IN3420240308</t>
  </si>
  <si>
    <t>7.10% West Bengal SDL (26-Mar-2045)</t>
  </si>
  <si>
    <t>IN3420240290</t>
  </si>
  <si>
    <t>7.08% Kerala SDL (26-Mar-2040)</t>
  </si>
  <si>
    <t>IN2020240312</t>
  </si>
  <si>
    <t>7.44% Small Industries Development Bank Of India (04-Sep-2026) **</t>
  </si>
  <si>
    <t>INE556F08KI9</t>
  </si>
  <si>
    <t>CARE AAA</t>
  </si>
  <si>
    <t>7.70% Poonawalla Fincorp Ltd (21-Apr-2028) **</t>
  </si>
  <si>
    <t>INE511C07847</t>
  </si>
  <si>
    <t>5.63% GOI 2026 (12-Apr-2026)</t>
  </si>
  <si>
    <t>IN0020210012</t>
  </si>
  <si>
    <t>6.90% GOI 2065 (15-APR-2065)</t>
  </si>
  <si>
    <t>IN0020250018</t>
  </si>
  <si>
    <t>7.09% Haryana SDL (26-Mar-2040)</t>
  </si>
  <si>
    <t>IN1620240375</t>
  </si>
  <si>
    <t>6.79% GOI 2034 (07-Oct-2034)</t>
  </si>
  <si>
    <t>IN0020240126</t>
  </si>
  <si>
    <t>7.10% Himachal Pradesh SDL (26-Mar-2040)</t>
  </si>
  <si>
    <t>IN1720240143</t>
  </si>
  <si>
    <t>7.10% Rajasthan SDL (26-Mar-2043)</t>
  </si>
  <si>
    <t>IN2920240545</t>
  </si>
  <si>
    <t>7.08% Haryana SDL (26-Mar-2039)</t>
  </si>
  <si>
    <t>IN1620240367</t>
  </si>
  <si>
    <t>7.32% Chhattisgarh SDL (05-Mar-2037)</t>
  </si>
  <si>
    <t>IN3520240083</t>
  </si>
  <si>
    <t>7.32% West Bengal SDL (05-Mar-2038)</t>
  </si>
  <si>
    <t>IN3420240225</t>
  </si>
  <si>
    <t>8.75% Bharti Telecom Ltd (05-Nov-2029) **</t>
  </si>
  <si>
    <t>INE403D08264</t>
  </si>
  <si>
    <t>7.82% Bajaj Finance Ltd (31-Jan-2034) **</t>
  </si>
  <si>
    <t>INE296A07SV1</t>
  </si>
  <si>
    <t>IND AAA</t>
  </si>
  <si>
    <t>8.29% ONGC Petro Additions Ltd (25-Jan-2027) **</t>
  </si>
  <si>
    <t>INE163N08289</t>
  </si>
  <si>
    <t>CRISIL AA</t>
  </si>
  <si>
    <t>7.08% Andhra Pradesh SDL (26-Mar-2037)</t>
  </si>
  <si>
    <t>IN1020240801</t>
  </si>
  <si>
    <t>7.96% Pipeline Infrastructure Ltd (11-Mar-2029) **</t>
  </si>
  <si>
    <t>INE01XX07034</t>
  </si>
  <si>
    <t>7.49% Small Industries Development Bank Of India (11-Jun-2029)</t>
  </si>
  <si>
    <t>INE556F08KX8</t>
  </si>
  <si>
    <t>7.87% Summit Digitel Infrastructure Ltd (15-Mar-2030) **</t>
  </si>
  <si>
    <t>INE507T07146</t>
  </si>
  <si>
    <t>8.10% ICICI Home Finance Co Ltd (05-Mar-2027) **</t>
  </si>
  <si>
    <t>INE071G07660</t>
  </si>
  <si>
    <t>0.00% REC Ltd (03-Nov-2034)</t>
  </si>
  <si>
    <t>INE020B08FJ3</t>
  </si>
  <si>
    <t>8.39% ONGC Petro Additions Ltd (28-Jun-2027) **</t>
  </si>
  <si>
    <t>INE163N08313</t>
  </si>
  <si>
    <t>7.65% Poonawalla Fincorp Ltd (21-Apr-2027) **</t>
  </si>
  <si>
    <t>INE511C07854</t>
  </si>
  <si>
    <t>7.44% Power Finance Corporation Ltd (11-Jun-2027) **</t>
  </si>
  <si>
    <t>INE134E08JC3</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</si>
  <si>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</si>
  <si>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</si>
  <si>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</si>
  <si>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</si>
  <si>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</si>
  <si>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</si>
  <si>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7.62% National Bank For Agriculture &amp; Rural Development (31-Jan-2028) **</t>
  </si>
  <si>
    <t>INE261F08DV4</t>
  </si>
  <si>
    <t>7.68% Small Industries Development Bank Of India (10-Aug-2027)</t>
  </si>
  <si>
    <t>INE556F08KP4</t>
  </si>
  <si>
    <t>91 DTB (17-Jul-2025)</t>
  </si>
  <si>
    <t>IN002025X034</t>
  </si>
  <si>
    <t>Equity &amp; Equity related</t>
  </si>
  <si>
    <t>HDFC Bank Ltd</t>
  </si>
  <si>
    <t>INE040A01034</t>
  </si>
  <si>
    <t>Banks</t>
  </si>
  <si>
    <t>ICICI Bank Ltd</t>
  </si>
  <si>
    <t>INE090A01021</t>
  </si>
  <si>
    <t>Larsen &amp; Toubro Ltd</t>
  </si>
  <si>
    <t>INE018A01030</t>
  </si>
  <si>
    <t>Construction</t>
  </si>
  <si>
    <t>Bharti Airtel Ltd</t>
  </si>
  <si>
    <t>INE397D01024</t>
  </si>
  <si>
    <t>Telecom - Services</t>
  </si>
  <si>
    <t>Axis Bank Ltd</t>
  </si>
  <si>
    <t>INE238A01034</t>
  </si>
  <si>
    <t>Infosys Ltd</t>
  </si>
  <si>
    <t>INE009A01021</t>
  </si>
  <si>
    <t>IT - Software</t>
  </si>
  <si>
    <t>Reliance Industries Ltd</t>
  </si>
  <si>
    <t>INE002A01018</t>
  </si>
  <si>
    <t>Petroleum Products</t>
  </si>
  <si>
    <t>HCL Technologies Ltd</t>
  </si>
  <si>
    <t>INE860A01027</t>
  </si>
  <si>
    <t>United Spirits Ltd</t>
  </si>
  <si>
    <t>INE854D01024</t>
  </si>
  <si>
    <t>Beverages</t>
  </si>
  <si>
    <t>Eternal Ltd</t>
  </si>
  <si>
    <t>INE758T01015</t>
  </si>
  <si>
    <t>Retailing</t>
  </si>
  <si>
    <t>NTPC Ltd</t>
  </si>
  <si>
    <t>INE733E01010</t>
  </si>
  <si>
    <t>Power</t>
  </si>
  <si>
    <t>Ultratech Cement Ltd</t>
  </si>
  <si>
    <t>INE481G01011</t>
  </si>
  <si>
    <t>Cement &amp; Cement Products</t>
  </si>
  <si>
    <t>Sun Pharmaceutical Industries Ltd</t>
  </si>
  <si>
    <t>INE044A01036</t>
  </si>
  <si>
    <t>Pharmaceuticals &amp; Biotechnology</t>
  </si>
  <si>
    <t>Apollo Hospitals Enterprise Ltd</t>
  </si>
  <si>
    <t>INE437A01024</t>
  </si>
  <si>
    <t>Healthcare Services</t>
  </si>
  <si>
    <t>State Bank of India</t>
  </si>
  <si>
    <t>INE062A01020</t>
  </si>
  <si>
    <t>GAIL (India) Ltd</t>
  </si>
  <si>
    <t>INE129A01019</t>
  </si>
  <si>
    <t>Gas</t>
  </si>
  <si>
    <t>PB Fintech Ltd</t>
  </si>
  <si>
    <t>INE417T01026</t>
  </si>
  <si>
    <t>Financial Technology (Fintech)</t>
  </si>
  <si>
    <t>Maruti Suzuki India Ltd</t>
  </si>
  <si>
    <t>INE585B01010</t>
  </si>
  <si>
    <t>Automobiles</t>
  </si>
  <si>
    <t>HDFC Life Insurance Co Ltd</t>
  </si>
  <si>
    <t>INE795G01014</t>
  </si>
  <si>
    <t>Insurance</t>
  </si>
  <si>
    <t>Tata Motors Ltd</t>
  </si>
  <si>
    <t>INE155A01022</t>
  </si>
  <si>
    <t>Eris Lifesciences Ltd</t>
  </si>
  <si>
    <t>INE406M01024</t>
  </si>
  <si>
    <t>Crompton Greaves Consumer Electricals Ltd</t>
  </si>
  <si>
    <t>INE299U01018</t>
  </si>
  <si>
    <t>Consumer Durables</t>
  </si>
  <si>
    <t>Jubilant Foodworks Ltd</t>
  </si>
  <si>
    <t>INE797F01020</t>
  </si>
  <si>
    <t>Leisure Services</t>
  </si>
  <si>
    <t>Hindustan Unilever Ltd</t>
  </si>
  <si>
    <t>INE030A01027</t>
  </si>
  <si>
    <t>Diversified Fmcg</t>
  </si>
  <si>
    <t>Sapphire Foods India Ltd</t>
  </si>
  <si>
    <t>INE806T01020</t>
  </si>
  <si>
    <t>Interglobe Aviation Ltd</t>
  </si>
  <si>
    <t>INE646L01027</t>
  </si>
  <si>
    <t>Transport Services</t>
  </si>
  <si>
    <t>Lemon Tree Hotels Ltd</t>
  </si>
  <si>
    <t>INE970X01018</t>
  </si>
  <si>
    <t>Tube Investments of India Ltd</t>
  </si>
  <si>
    <t>INE974X01010</t>
  </si>
  <si>
    <t>Auto Components</t>
  </si>
  <si>
    <t>Marico Ltd</t>
  </si>
  <si>
    <t>INE196A01026</t>
  </si>
  <si>
    <t>Agricultural Food &amp; Other Products</t>
  </si>
  <si>
    <t>Tech Mahindra Ltd</t>
  </si>
  <si>
    <t>INE669C01036</t>
  </si>
  <si>
    <t>PNB Housing Finance Ltd</t>
  </si>
  <si>
    <t>INE572E01012</t>
  </si>
  <si>
    <t>Finance</t>
  </si>
  <si>
    <t>Bharat Electronics Ltd</t>
  </si>
  <si>
    <t>INE263A01024</t>
  </si>
  <si>
    <t>Aerospace &amp; Defense</t>
  </si>
  <si>
    <t>Prestige Estates Projects Ltd</t>
  </si>
  <si>
    <t>INE811K01011</t>
  </si>
  <si>
    <t>Realty</t>
  </si>
  <si>
    <t>Oil &amp; Natural Gas Corporation Ltd</t>
  </si>
  <si>
    <t>INE213A01029</t>
  </si>
  <si>
    <t>Oil</t>
  </si>
  <si>
    <t>Amber Enterprises India Ltd</t>
  </si>
  <si>
    <t>INE371P01015</t>
  </si>
  <si>
    <t>Indus Towers Ltd</t>
  </si>
  <si>
    <t>INE121J01017</t>
  </si>
  <si>
    <t>Amara Raja Energy And Mobility Ltd</t>
  </si>
  <si>
    <t>INE885A01032</t>
  </si>
  <si>
    <t>Intellect Design Arena Ltd</t>
  </si>
  <si>
    <t>INE306R01017</t>
  </si>
  <si>
    <t>V-Mart Retail Ltd</t>
  </si>
  <si>
    <t>INE665J01013</t>
  </si>
  <si>
    <t>Tata Steel Ltd</t>
  </si>
  <si>
    <t>INE081A01020</t>
  </si>
  <si>
    <t>Ferrous Metals</t>
  </si>
  <si>
    <t>Kirloskar Oil Engines Ltd</t>
  </si>
  <si>
    <t>INE146L01010</t>
  </si>
  <si>
    <t>Industrial Products</t>
  </si>
  <si>
    <t>Chemplast Sanmar Ltd</t>
  </si>
  <si>
    <t>INE488A01050</t>
  </si>
  <si>
    <t>Chemicals &amp; Petrochemicals</t>
  </si>
  <si>
    <t>Pearl Global Industries Ltd</t>
  </si>
  <si>
    <t>INE940H01022</t>
  </si>
  <si>
    <t>Textiles &amp; Apparels</t>
  </si>
  <si>
    <t>Metropolis Healthcare Ltd</t>
  </si>
  <si>
    <t>INE112L01020</t>
  </si>
  <si>
    <t>Teamlease Services Ltd</t>
  </si>
  <si>
    <t>INE985S01024</t>
  </si>
  <si>
    <t>Commercial Services &amp; Supplies</t>
  </si>
  <si>
    <t>IndusInd Bank Ltd</t>
  </si>
  <si>
    <t>INE095A01012</t>
  </si>
  <si>
    <t>Cholamandalam Investment and Finance Co Ltd</t>
  </si>
  <si>
    <t>INE121A01024</t>
  </si>
  <si>
    <t>7.90% Bajaj Housing Finance Ltd (28-Apr-2028) **</t>
  </si>
  <si>
    <t>INE377Y07417</t>
  </si>
  <si>
    <t>Zensar Technologies Ltd</t>
  </si>
  <si>
    <t>INE520A01027</t>
  </si>
  <si>
    <t>% to Net Assets(Hedged &amp; Unhedged)</t>
  </si>
  <si>
    <t>Outstanding position in Derivative Instruments (Rs. in Lakhs) Long / (Short)</t>
  </si>
  <si>
    <t>Outstanding derivative exposure as % to net assets Long / (Short)</t>
  </si>
  <si>
    <t>Kotak Mahindra Bank Ltd</t>
  </si>
  <si>
    <t>INE237A01028</t>
  </si>
  <si>
    <t>Hindustan Aeronautics Ltd</t>
  </si>
  <si>
    <t>INE066F01020</t>
  </si>
  <si>
    <t>Hindustan Petroleum Corporation Ltd</t>
  </si>
  <si>
    <t>INE094A01015</t>
  </si>
  <si>
    <t>Mahindra &amp; Mahindra Ltd</t>
  </si>
  <si>
    <t>INE101A01026</t>
  </si>
  <si>
    <t>Tata Power Co Ltd</t>
  </si>
  <si>
    <t>INE245A01021</t>
  </si>
  <si>
    <t>Titan Co Ltd</t>
  </si>
  <si>
    <t>INE280A01028</t>
  </si>
  <si>
    <t>Vodafone Idea Ltd</t>
  </si>
  <si>
    <t>INE669E01016</t>
  </si>
  <si>
    <t>Bank of Baroda</t>
  </si>
  <si>
    <t>INE028A01039</t>
  </si>
  <si>
    <t>Bharat Petroleum Corporation Ltd</t>
  </si>
  <si>
    <t>INE029A01011</t>
  </si>
  <si>
    <t>Power Finance Corporation Ltd</t>
  </si>
  <si>
    <t>INE134E01011</t>
  </si>
  <si>
    <t>Hero MotoCorp Ltd</t>
  </si>
  <si>
    <t>INE158A01026</t>
  </si>
  <si>
    <t>Cipla Ltd</t>
  </si>
  <si>
    <t>INE059A01026</t>
  </si>
  <si>
    <t>Jio Financial Services Ltd</t>
  </si>
  <si>
    <t>INE758E01017</t>
  </si>
  <si>
    <t>Ambuja Cements Ltd</t>
  </si>
  <si>
    <t>INE079A01024</t>
  </si>
  <si>
    <t>Power Grid Corporation of India Ltd</t>
  </si>
  <si>
    <t>INE752E01010</t>
  </si>
  <si>
    <t>Varun Beverages Ltd</t>
  </si>
  <si>
    <t>INE200M01039</t>
  </si>
  <si>
    <t>Godrej Properties Ltd</t>
  </si>
  <si>
    <t>INE484J01027</t>
  </si>
  <si>
    <t>Bajaj Finserv Ltd</t>
  </si>
  <si>
    <t>INE918I01026</t>
  </si>
  <si>
    <t>Indian Oil Corporation Ltd</t>
  </si>
  <si>
    <t>INE242A01010</t>
  </si>
  <si>
    <t>Bandhan Bank Ltd</t>
  </si>
  <si>
    <t>INE545U01014</t>
  </si>
  <si>
    <t>Canara Bank</t>
  </si>
  <si>
    <t>INE476A01022</t>
  </si>
  <si>
    <t>REC Ltd</t>
  </si>
  <si>
    <t>INE020B01018</t>
  </si>
  <si>
    <t>Biocon Ltd</t>
  </si>
  <si>
    <t>INE376G01013</t>
  </si>
  <si>
    <t>Havells India Ltd</t>
  </si>
  <si>
    <t>INE176B01034</t>
  </si>
  <si>
    <t>Hindalco Industries Ltd</t>
  </si>
  <si>
    <t>INE038A01020</t>
  </si>
  <si>
    <t>Non - Ferrous Metals</t>
  </si>
  <si>
    <t>ACC Ltd</t>
  </si>
  <si>
    <t>INE012A01025</t>
  </si>
  <si>
    <t>Adani Ports and Special Economic Zone Ltd</t>
  </si>
  <si>
    <t>INE742F01042</t>
  </si>
  <si>
    <t>Transport Infrastructure</t>
  </si>
  <si>
    <t>Coforge Ltd</t>
  </si>
  <si>
    <t>INE591G01017</t>
  </si>
  <si>
    <t>Coal India Ltd</t>
  </si>
  <si>
    <t>INE522F01014</t>
  </si>
  <si>
    <t>Consumable Fuels</t>
  </si>
  <si>
    <t>JSW Steel Ltd</t>
  </si>
  <si>
    <t>INE019A01038</t>
  </si>
  <si>
    <t>8.65% Bharti Telecom Ltd (05-Nov-2027) **</t>
  </si>
  <si>
    <t>INE403D08231</t>
  </si>
  <si>
    <t>182 DTB (05-Jun-2025)</t>
  </si>
  <si>
    <t>IN002024Y340</t>
  </si>
  <si>
    <t>7.37% GOI 2028 (23-Oct-2028)</t>
  </si>
  <si>
    <t>IN0020230101</t>
  </si>
  <si>
    <t>7.06% GOI 2028 (10-Apr-2028)</t>
  </si>
  <si>
    <t>IN0020230010</t>
  </si>
  <si>
    <t>Margin on Derivatives</t>
  </si>
  <si>
    <t xml:space="preserve">c) Total outstanding position (as at April 30, 2025) in Derivative Instruments (Gross Notional) </t>
  </si>
  <si>
    <t>Rs. 33,186.55 Lacs</t>
  </si>
  <si>
    <t xml:space="preserve">d) Outstanding derivative exposure as % to net assets </t>
  </si>
  <si>
    <t>e) Portfolio Turnover Ratio during the Half - year 30-Apr-2025</t>
  </si>
  <si>
    <t>f) Residual maturity / Average Maturity as on 30-Apr-2025</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</si>
  <si>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</si>
  <si>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</si>
  <si>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</si>
  <si>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</si>
  <si>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</si>
  <si>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IT - Services</t>
  </si>
  <si>
    <t>6.40% Jamnagar Utilities &amp; Power Pvt Ltd (29-Sep-2026)</t>
  </si>
  <si>
    <t>INE936D07174</t>
  </si>
  <si>
    <t>9.03% Credila Financial Services Ltd (04-Mar-2026) **</t>
  </si>
  <si>
    <t>INE539K07270</t>
  </si>
  <si>
    <t>CARE AA</t>
  </si>
  <si>
    <t>6.40% LIC Housing Finance Ltd (30-Nov-2026) **</t>
  </si>
  <si>
    <t>INE115A07PN6</t>
  </si>
  <si>
    <t>7.61% LIC Housing Finance Ltd (30-Jul-2025) **</t>
  </si>
  <si>
    <t>INE115A07PW7</t>
  </si>
  <si>
    <t>7.38% GOI 2027 (20-Jun-2027)</t>
  </si>
  <si>
    <t>IN0020220037</t>
  </si>
  <si>
    <t>^^ Securities are fair valued</t>
  </si>
  <si>
    <t>c) Portfolio Turnover Ratio during the Half - year 30-Apr-2025</t>
  </si>
  <si>
    <t>d) Residual maturity / Average Maturity as on 30-Apr-2025</t>
  </si>
  <si>
    <t xml:space="preserve">e) During the month additional instances of fair valuation/deviation from valuation price provided by the valuation agencies </t>
  </si>
  <si>
    <t>b) Index Futures</t>
  </si>
  <si>
    <t>7.835% Lic Housing Finance Ltd 11-May-27 **</t>
  </si>
  <si>
    <t>INE115A07QO2</t>
  </si>
  <si>
    <t>8.09% Kotak Mahindra Prime Ltd (09-Nov-2026) **</t>
  </si>
  <si>
    <t>INE916DA7SL3</t>
  </si>
  <si>
    <t>7.47% India Infrastructure Finance Co Ltd (05-Nov-2027) **</t>
  </si>
  <si>
    <t>INE787H08154</t>
  </si>
  <si>
    <t>Rs. 49,891.29 Lacs</t>
  </si>
  <si>
    <t>IDFC First Bank Ltd</t>
  </si>
  <si>
    <t>INE092T01019</t>
  </si>
  <si>
    <t>RBL Bank Ltd</t>
  </si>
  <si>
    <t>INE976G01028</t>
  </si>
  <si>
    <t>Tata Consumer Products Ltd</t>
  </si>
  <si>
    <t>INE192A01025</t>
  </si>
  <si>
    <t>ABB India Ltd</t>
  </si>
  <si>
    <t>INE117A01022</t>
  </si>
  <si>
    <t>Electrical Equipment</t>
  </si>
  <si>
    <t>ITC Ltd</t>
  </si>
  <si>
    <t>INE154A01025</t>
  </si>
  <si>
    <t>NMDC Ltd</t>
  </si>
  <si>
    <t>INE584A01023</t>
  </si>
  <si>
    <t>Minerals &amp; Mining</t>
  </si>
  <si>
    <t>Pidilite Industries Ltd</t>
  </si>
  <si>
    <t>INE318A01026</t>
  </si>
  <si>
    <t>Yes Bank Ltd</t>
  </si>
  <si>
    <t>INE528G01035</t>
  </si>
  <si>
    <t>SBI Life Insurance Co Ltd</t>
  </si>
  <si>
    <t>INE123W01016</t>
  </si>
  <si>
    <t>JSW Energy Ltd</t>
  </si>
  <si>
    <t>INE121E01018</t>
  </si>
  <si>
    <t>CESC Ltd</t>
  </si>
  <si>
    <t>INE486A01021</t>
  </si>
  <si>
    <t>Multi Commodity Exchange Of India Ltd</t>
  </si>
  <si>
    <t>INE745G01035</t>
  </si>
  <si>
    <t>Capital Markets</t>
  </si>
  <si>
    <t>Manappuram Finance Ltd</t>
  </si>
  <si>
    <t>INE522D01027</t>
  </si>
  <si>
    <t>Aditya Birla Fashion and Retail Ltd</t>
  </si>
  <si>
    <t>INE647O01011</t>
  </si>
  <si>
    <t>Mphasis Ltd</t>
  </si>
  <si>
    <t>INE356A01018</t>
  </si>
  <si>
    <t>Aditya Birla Capital Ltd</t>
  </si>
  <si>
    <t>INE674K01013</t>
  </si>
  <si>
    <t>Birlasoft Ltd</t>
  </si>
  <si>
    <t>INE836A01035</t>
  </si>
  <si>
    <t>Steel Authority of India Ltd</t>
  </si>
  <si>
    <t>INE114A01011</t>
  </si>
  <si>
    <t>Samvardhana Motherson International Ltd</t>
  </si>
  <si>
    <t>INE775A01035</t>
  </si>
  <si>
    <t>Tata Consultancy Services Ltd</t>
  </si>
  <si>
    <t>INE467B01029</t>
  </si>
  <si>
    <t>Patanjali Foods Ltd</t>
  </si>
  <si>
    <t>INE619A01035</t>
  </si>
  <si>
    <t>Agricultural Food &amp; other Products</t>
  </si>
  <si>
    <t>Mahanagar Gas Ltd</t>
  </si>
  <si>
    <t>INE002S01010</t>
  </si>
  <si>
    <t>Punjab National Bank</t>
  </si>
  <si>
    <t>INE160A01022</t>
  </si>
  <si>
    <t>Divi's Laboratories Ltd</t>
  </si>
  <si>
    <t>INE361B01024</t>
  </si>
  <si>
    <t>HDFC Asset Management Company Ltd</t>
  </si>
  <si>
    <t>INE127D01025</t>
  </si>
  <si>
    <t>GMR Airports Ltd</t>
  </si>
  <si>
    <t>INE776C01039</t>
  </si>
  <si>
    <t>Piramal Enterprises Ltd</t>
  </si>
  <si>
    <t>INE140A01024</t>
  </si>
  <si>
    <t>Indian Railway Catering And Tourism Corp Ltd</t>
  </si>
  <si>
    <t>INE335Y01020</t>
  </si>
  <si>
    <t>Trent Ltd</t>
  </si>
  <si>
    <t>INE849A01020</t>
  </si>
  <si>
    <t>Godrej Consumer Products Ltd</t>
  </si>
  <si>
    <t>INE102D01028</t>
  </si>
  <si>
    <t>Personal Products</t>
  </si>
  <si>
    <t>Petronet LNG Ltd</t>
  </si>
  <si>
    <t>INE347G01014</t>
  </si>
  <si>
    <t>DLF Ltd</t>
  </si>
  <si>
    <t>INE271C01023</t>
  </si>
  <si>
    <t>Laurus Labs Ltd</t>
  </si>
  <si>
    <t>INE947Q01028</t>
  </si>
  <si>
    <t>Bosch Ltd</t>
  </si>
  <si>
    <t>INE323A01026</t>
  </si>
  <si>
    <t>Granules India Ltd</t>
  </si>
  <si>
    <t>INE101D01020</t>
  </si>
  <si>
    <t>Syngene International Ltd</t>
  </si>
  <si>
    <t>INE398R01022</t>
  </si>
  <si>
    <t>ICICI Lombard General Insurance Co Ltd</t>
  </si>
  <si>
    <t>INE765G01017</t>
  </si>
  <si>
    <t>Bank of India</t>
  </si>
  <si>
    <t>INE084A01016</t>
  </si>
  <si>
    <t>Container Corporation Of India Ltd</t>
  </si>
  <si>
    <t>INE111A01025</t>
  </si>
  <si>
    <t>MRF Ltd</t>
  </si>
  <si>
    <t>INE883A01011</t>
  </si>
  <si>
    <t>LIC Housing Finance Ltd</t>
  </si>
  <si>
    <t>INE115A01026</t>
  </si>
  <si>
    <t>Max Healthcare Institute Ltd</t>
  </si>
  <si>
    <t>INE027H01010</t>
  </si>
  <si>
    <t>Persistent Systems Ltd</t>
  </si>
  <si>
    <t>INE262H01021</t>
  </si>
  <si>
    <t>Nestle India Ltd</t>
  </si>
  <si>
    <t>INE239A01024</t>
  </si>
  <si>
    <t>Food Products</t>
  </si>
  <si>
    <t>Oil India Ltd</t>
  </si>
  <si>
    <t>INE274J01014</t>
  </si>
  <si>
    <t>Astral Ltd</t>
  </si>
  <si>
    <t>INE006I01046</t>
  </si>
  <si>
    <t>Escorts Kubota Ltd</t>
  </si>
  <si>
    <t>INE042A01014</t>
  </si>
  <si>
    <t>Agricultural, Commercial &amp; Construction Vehicles</t>
  </si>
  <si>
    <t>IRB Infrastructure Developers Ltd</t>
  </si>
  <si>
    <t>INE821I01022</t>
  </si>
  <si>
    <t>Tata Communications Ltd</t>
  </si>
  <si>
    <t>INE151A01013</t>
  </si>
  <si>
    <t>7.865% LIC HOUSING FINANCE LTD 20-AUG-26 **</t>
  </si>
  <si>
    <t>INE115A07QT1</t>
  </si>
  <si>
    <t>HDFC Bank Ltd (06-Feb-2026) **</t>
  </si>
  <si>
    <t>INE040A16GF2</t>
  </si>
  <si>
    <t>364 DTB (26-Mar-2026)</t>
  </si>
  <si>
    <t>IN002024Z503</t>
  </si>
  <si>
    <t>INF090I01GV8</t>
  </si>
  <si>
    <t>Mutual Fund</t>
  </si>
  <si>
    <t>Franklin India Liquid Fund Direct-Growth Plan</t>
  </si>
  <si>
    <t>INF090I01JV2</t>
  </si>
  <si>
    <t>Rs. 16,333.84 Lacs</t>
  </si>
  <si>
    <t>ICICI Prudential Life Insurance Co Ltd</t>
  </si>
  <si>
    <t>INE726G01019</t>
  </si>
  <si>
    <t>Hyundai Motor India Ltd</t>
  </si>
  <si>
    <t>INE0V6F01027</t>
  </si>
  <si>
    <t>City Union Bank Ltd</t>
  </si>
  <si>
    <t>INE491A01021</t>
  </si>
  <si>
    <t>Emami Ltd</t>
  </si>
  <si>
    <t>INE548C01032</t>
  </si>
  <si>
    <t>Dr. Reddy's Laboratories Ltd</t>
  </si>
  <si>
    <t>INE089A01031</t>
  </si>
  <si>
    <t>Grasim Industries Ltd</t>
  </si>
  <si>
    <t>INE047A01021</t>
  </si>
  <si>
    <t>UPL Ltd</t>
  </si>
  <si>
    <t>INE628A01036</t>
  </si>
  <si>
    <t>Fertilizers &amp; Agrochemicals</t>
  </si>
  <si>
    <t>Akums Drugs And Pharmaceuticals Ltd</t>
  </si>
  <si>
    <t>INE09XN01023</t>
  </si>
  <si>
    <t>Indiamart Intermesh Ltd</t>
  </si>
  <si>
    <t>INE933S01016</t>
  </si>
  <si>
    <t>DCB Bank Ltd</t>
  </si>
  <si>
    <t>INE503A01015</t>
  </si>
  <si>
    <t>JK Lakshmi Cement Ltd</t>
  </si>
  <si>
    <t>INE786A01032</t>
  </si>
  <si>
    <t>Akzo Nobel India Ltd</t>
  </si>
  <si>
    <t>INE133A01011</t>
  </si>
  <si>
    <t>Gujarat State Petronet Ltd</t>
  </si>
  <si>
    <t>INE246F01010</t>
  </si>
  <si>
    <t>Restaurant Brands Asia Ltd</t>
  </si>
  <si>
    <t>INE07T201019</t>
  </si>
  <si>
    <t>Gateway Distriparks Ltd</t>
  </si>
  <si>
    <t>INE079J01017</t>
  </si>
  <si>
    <t>Elecon Engineering Co Ltd</t>
  </si>
  <si>
    <t>INE205B01031</t>
  </si>
  <si>
    <t>Swiggy Ltd</t>
  </si>
  <si>
    <t>INE00H001014</t>
  </si>
  <si>
    <t>TVS Holdings Ltd</t>
  </si>
  <si>
    <t>INE105A01035</t>
  </si>
  <si>
    <t>Go Fashion India Ltd</t>
  </si>
  <si>
    <t>INE0BJS01011</t>
  </si>
  <si>
    <t>ITC Hotels Ltd</t>
  </si>
  <si>
    <t>INE379A01028</t>
  </si>
  <si>
    <t>Nuvoco Vistas Corporation Ltd</t>
  </si>
  <si>
    <t>INE118D01016</t>
  </si>
  <si>
    <t>IN9628A01026</t>
  </si>
  <si>
    <t>(b) Units of Real Estate Investment Trusts (REITs)</t>
  </si>
  <si>
    <t>Brookfield India Real Estate Trust</t>
  </si>
  <si>
    <t>INE0FDU25010</t>
  </si>
  <si>
    <t>Industry Classification</t>
  </si>
  <si>
    <t>NHPC Ltd</t>
  </si>
  <si>
    <t>INE848E01016</t>
  </si>
  <si>
    <t>Chambal Fertilizers &amp; Chemicals Ltd</t>
  </si>
  <si>
    <t>INE085A01013</t>
  </si>
  <si>
    <t>Castrol India Ltd</t>
  </si>
  <si>
    <t>INE172A01027</t>
  </si>
  <si>
    <t>Colgate Palmolive (India) Ltd</t>
  </si>
  <si>
    <t>INE259A01022</t>
  </si>
  <si>
    <t>Finolex Industries Ltd</t>
  </si>
  <si>
    <t>INE183A01024</t>
  </si>
  <si>
    <t>360 One Wam Ltd</t>
  </si>
  <si>
    <t>INE466L01038</t>
  </si>
  <si>
    <t>Kajaria Ceramics Ltd</t>
  </si>
  <si>
    <t>INE217B01036</t>
  </si>
  <si>
    <t>Embassy Office Parks REIT</t>
  </si>
  <si>
    <t>INE041025011</t>
  </si>
  <si>
    <t>Nexus Select Trust REIT</t>
  </si>
  <si>
    <t>INE0NDH25011</t>
  </si>
  <si>
    <t>Foreign Equity Securities</t>
  </si>
  <si>
    <t>Unilever PLC, (ADR)</t>
  </si>
  <si>
    <t>US9047677045</t>
  </si>
  <si>
    <t>Mediatek Inc</t>
  </si>
  <si>
    <t>TW0002454006</t>
  </si>
  <si>
    <t>IT - Hardware</t>
  </si>
  <si>
    <t>Cognizant Technology Solutions Corp., A</t>
  </si>
  <si>
    <t>US1924461023</t>
  </si>
  <si>
    <t>Misto Holdings Corp</t>
  </si>
  <si>
    <t>KR7081660003</t>
  </si>
  <si>
    <t>SK Telecom Co Ltd</t>
  </si>
  <si>
    <t>KR7017670001</t>
  </si>
  <si>
    <t>Hyundai Motor Co Ltd</t>
  </si>
  <si>
    <t>KR7005380001</t>
  </si>
  <si>
    <t>Thai Beverage Pcl</t>
  </si>
  <si>
    <t>TH0902010014</t>
  </si>
  <si>
    <t>Xtep International Holdings Ltd</t>
  </si>
  <si>
    <t>KYG982771092</t>
  </si>
  <si>
    <t>Novatek Microelectronics Corp. Ltd</t>
  </si>
  <si>
    <t>TW0003034005</t>
  </si>
  <si>
    <t>Hon Hai Precision Industry Co Ltd</t>
  </si>
  <si>
    <t>TW0002317005</t>
  </si>
  <si>
    <t>Industrial Manufacturing</t>
  </si>
  <si>
    <t>Xinyi Solar Holdings Ltd</t>
  </si>
  <si>
    <t>KYG9829N1025</t>
  </si>
  <si>
    <t>Foreign Mutual Fund Units</t>
  </si>
  <si>
    <t>TW0000056001</t>
  </si>
  <si>
    <t>Foreign Mutual Fund</t>
  </si>
  <si>
    <t>CE Info Systems Ltd</t>
  </si>
  <si>
    <t>INE0BV301023</t>
  </si>
  <si>
    <t>Rategain Travel Technologies Ltd</t>
  </si>
  <si>
    <t>INE0CLI01024</t>
  </si>
  <si>
    <t>Hexaware Technologies Ltd</t>
  </si>
  <si>
    <t>INE093A01041</t>
  </si>
  <si>
    <t>Affle 3i Ltd</t>
  </si>
  <si>
    <t>INE00WC01027</t>
  </si>
  <si>
    <t>Info Edge (India) Ltd</t>
  </si>
  <si>
    <t>INE663F01024</t>
  </si>
  <si>
    <t>Tanla Platforms Ltd</t>
  </si>
  <si>
    <t>INE483C01032</t>
  </si>
  <si>
    <t>Tracxn Technologies Ltd</t>
  </si>
  <si>
    <t>INE0HMF01019</t>
  </si>
  <si>
    <t>Meta Platforms Inc</t>
  </si>
  <si>
    <t>US30303M1027</t>
  </si>
  <si>
    <t>Apple Inc</t>
  </si>
  <si>
    <t>US0378331005</t>
  </si>
  <si>
    <t>Amazon.com INC</t>
  </si>
  <si>
    <t>US0231351067</t>
  </si>
  <si>
    <t>Microsoft Corp</t>
  </si>
  <si>
    <t>US5949181045</t>
  </si>
  <si>
    <t>Alphabet Inc</t>
  </si>
  <si>
    <t>US02079K3059</t>
  </si>
  <si>
    <t>Franklin Technology Fund, Class I (Acc)</t>
  </si>
  <si>
    <t>LU0626261944</t>
  </si>
  <si>
    <t>Aster DM Healthcare Ltd</t>
  </si>
  <si>
    <t>INE914M01019</t>
  </si>
  <si>
    <t>Brigade Enterprises Ltd</t>
  </si>
  <si>
    <t>INE791I01019</t>
  </si>
  <si>
    <t>Equitas Small Finance Bank Ltd</t>
  </si>
  <si>
    <t>INE063P01018</t>
  </si>
  <si>
    <t>Karur Vysya Bank Ltd</t>
  </si>
  <si>
    <t>INE036D01028</t>
  </si>
  <si>
    <t>Deepak Nitrite Ltd</t>
  </si>
  <si>
    <t>INE288B01029</t>
  </si>
  <si>
    <t>Kalyan Jewellers India Ltd</t>
  </si>
  <si>
    <t>INE303R01014</t>
  </si>
  <si>
    <t>J.B. Chemicals &amp; Pharmaceuticals Ltd</t>
  </si>
  <si>
    <t>INE572A01036</t>
  </si>
  <si>
    <t>K.P.R. Mill Ltd</t>
  </si>
  <si>
    <t>INE930H01031</t>
  </si>
  <si>
    <t>MedPlus Health Services Ltd</t>
  </si>
  <si>
    <t>INE804L01022</t>
  </si>
  <si>
    <t>CCL Products (India) Ltd</t>
  </si>
  <si>
    <t>INE421D01022</t>
  </si>
  <si>
    <t>Sobha Ltd</t>
  </si>
  <si>
    <t>INE671H01015</t>
  </si>
  <si>
    <t>Syrma SGS Technology Ltd</t>
  </si>
  <si>
    <t>INE0DYJ01015</t>
  </si>
  <si>
    <t>Carborundum Universal Ltd</t>
  </si>
  <si>
    <t>INE120A01034</t>
  </si>
  <si>
    <t>The Ramco Cements Ltd</t>
  </si>
  <si>
    <t>INE331A01037</t>
  </si>
  <si>
    <t>Data Patterns India Ltd</t>
  </si>
  <si>
    <t>INE0IX101010</t>
  </si>
  <si>
    <t>KPIT Technologies Ltd</t>
  </si>
  <si>
    <t>INE04I401011</t>
  </si>
  <si>
    <t>Ion Exchange (India) Ltd</t>
  </si>
  <si>
    <t>INE570A01022</t>
  </si>
  <si>
    <t>Other Utilities</t>
  </si>
  <si>
    <t>KNR Constructions Ltd</t>
  </si>
  <si>
    <t>INE634I01029</t>
  </si>
  <si>
    <t>SBFC Finance Ltd</t>
  </si>
  <si>
    <t>INE423Y01016</t>
  </si>
  <si>
    <t>Kirloskar Pneumatic Co Ltd</t>
  </si>
  <si>
    <t>INE811A01020</t>
  </si>
  <si>
    <t>Atul Ltd</t>
  </si>
  <si>
    <t>INE100A01010</t>
  </si>
  <si>
    <t>Cyient Ltd</t>
  </si>
  <si>
    <t>INE136B01020</t>
  </si>
  <si>
    <t>Jubilant Ingrevia Ltd</t>
  </si>
  <si>
    <t>INE0BY001018</t>
  </si>
  <si>
    <t>S J S Enterprises Ltd</t>
  </si>
  <si>
    <t>INE284S01014</t>
  </si>
  <si>
    <t>Pricol Ltd</t>
  </si>
  <si>
    <t>INE726V01018</t>
  </si>
  <si>
    <t>Jyothy Labs Ltd</t>
  </si>
  <si>
    <t>INE668F01031</t>
  </si>
  <si>
    <t>Household Products</t>
  </si>
  <si>
    <t>Exide Industries Ltd</t>
  </si>
  <si>
    <t>INE302A01020</t>
  </si>
  <si>
    <t>Ahluwalia Contracts (India) Ltd</t>
  </si>
  <si>
    <t>INE758C01029</t>
  </si>
  <si>
    <t>Tega Industries Ltd</t>
  </si>
  <si>
    <t>INE011K01018</t>
  </si>
  <si>
    <t>Finolex Cables Ltd</t>
  </si>
  <si>
    <t>INE235A01022</t>
  </si>
  <si>
    <t>GHCL Ltd</t>
  </si>
  <si>
    <t>INE539A01019</t>
  </si>
  <si>
    <t>India Shelter Finance Corporation Ltd</t>
  </si>
  <si>
    <t>INE922K01024</t>
  </si>
  <si>
    <t>Apollo Pipes Ltd</t>
  </si>
  <si>
    <t>INE126J01016</t>
  </si>
  <si>
    <t>Titagarh Rail Systems Ltd</t>
  </si>
  <si>
    <t>INE615H01020</t>
  </si>
  <si>
    <t>Vishnu Chemicals Ltd</t>
  </si>
  <si>
    <t>INE270I01022</t>
  </si>
  <si>
    <t>Angel One Ltd</t>
  </si>
  <si>
    <t>INE732I01013</t>
  </si>
  <si>
    <t>Whirlpool Of India Ltd</t>
  </si>
  <si>
    <t>INE716A01013</t>
  </si>
  <si>
    <t>Hitachi Energy India Ltd</t>
  </si>
  <si>
    <t>INE07Y701011</t>
  </si>
  <si>
    <t>Karnataka Bank Ltd</t>
  </si>
  <si>
    <t>INE614B01018</t>
  </si>
  <si>
    <t>Ratnamani Metals &amp; Tubes Ltd</t>
  </si>
  <si>
    <t>INE703B01027</t>
  </si>
  <si>
    <t>Shankara Building Products Ltd</t>
  </si>
  <si>
    <t>INE274V01019</t>
  </si>
  <si>
    <t>Ujjivan Small Finance Bank Ltd</t>
  </si>
  <si>
    <t>INE551W01018</t>
  </si>
  <si>
    <t>Praj Industries Ltd</t>
  </si>
  <si>
    <t>INE074A01025</t>
  </si>
  <si>
    <t>Delhivery Ltd</t>
  </si>
  <si>
    <t>INE148O01028</t>
  </si>
  <si>
    <t>CEAT Ltd</t>
  </si>
  <si>
    <t>INE482A01020</t>
  </si>
  <si>
    <t>TTK Prestige Ltd</t>
  </si>
  <si>
    <t>INE690A01028</t>
  </si>
  <si>
    <t>Indoco Remedies Ltd</t>
  </si>
  <si>
    <t>INE873D01024</t>
  </si>
  <si>
    <t>Shivalik Bimetal Controls Ltd</t>
  </si>
  <si>
    <t>INE386D01027</t>
  </si>
  <si>
    <t>S P Apparels Ltd</t>
  </si>
  <si>
    <t>INE212I01016</t>
  </si>
  <si>
    <t>Devyani International Ltd</t>
  </si>
  <si>
    <t>INE872J01023</t>
  </si>
  <si>
    <t>Stanley Lifestyles Ltd</t>
  </si>
  <si>
    <t>INE01A001028</t>
  </si>
  <si>
    <t>Rolex Rings Ltd</t>
  </si>
  <si>
    <t>INE645S01016</t>
  </si>
  <si>
    <t>MTAR Technologies Ltd</t>
  </si>
  <si>
    <t>INE864I01014</t>
  </si>
  <si>
    <t>Pitti Engineering Ltd</t>
  </si>
  <si>
    <t>INE450D01021</t>
  </si>
  <si>
    <t>Music Broadcast Ltd (Non- Convertible Preference Shares)</t>
  </si>
  <si>
    <t>INE919I04010</t>
  </si>
  <si>
    <t>Entertainment</t>
  </si>
  <si>
    <t>Techno Electric &amp; Engineering Co Ltd</t>
  </si>
  <si>
    <t>INE285K01026</t>
  </si>
  <si>
    <t>Blue Star Ltd</t>
  </si>
  <si>
    <t>INE472A01039</t>
  </si>
  <si>
    <t>Nesco Ltd</t>
  </si>
  <si>
    <t>INE317F01035</t>
  </si>
  <si>
    <t>Federal Bank Ltd</t>
  </si>
  <si>
    <t>INE171A01029</t>
  </si>
  <si>
    <t>Coromandel International Ltd</t>
  </si>
  <si>
    <t>INE169A01031</t>
  </si>
  <si>
    <t>APL Apollo Tubes Ltd</t>
  </si>
  <si>
    <t>INE702C01027</t>
  </si>
  <si>
    <t>Bharti Hexacom Ltd</t>
  </si>
  <si>
    <t>INE343G01021</t>
  </si>
  <si>
    <t>IPCA Laboratories Ltd</t>
  </si>
  <si>
    <t>INE571A01038</t>
  </si>
  <si>
    <t>J.K. Cement Ltd</t>
  </si>
  <si>
    <t>INE823G01014</t>
  </si>
  <si>
    <t>Max Financial Services Ltd</t>
  </si>
  <si>
    <t>INE180A01020</t>
  </si>
  <si>
    <t>Phoenix Mills Ltd</t>
  </si>
  <si>
    <t>INE211B01039</t>
  </si>
  <si>
    <t>United Breweries Ltd</t>
  </si>
  <si>
    <t>INE686F01025</t>
  </si>
  <si>
    <t>Cummins India Ltd</t>
  </si>
  <si>
    <t>INE298A01020</t>
  </si>
  <si>
    <t>Indian Hotels Co Ltd</t>
  </si>
  <si>
    <t>INE053A01029</t>
  </si>
  <si>
    <t>Page Industries Ltd</t>
  </si>
  <si>
    <t>INE761H01022</t>
  </si>
  <si>
    <t>Oberoi Realty Ltd</t>
  </si>
  <si>
    <t>INE093I01010</t>
  </si>
  <si>
    <t>SRF Ltd</t>
  </si>
  <si>
    <t>INE647A01010</t>
  </si>
  <si>
    <t>Abbott India Ltd</t>
  </si>
  <si>
    <t>INE358A01014</t>
  </si>
  <si>
    <t>Mahindra &amp; Mahindra Financial Services Ltd</t>
  </si>
  <si>
    <t>INE774D01024</t>
  </si>
  <si>
    <t>Alkem Laboratories Ltd</t>
  </si>
  <si>
    <t>INE540L01014</t>
  </si>
  <si>
    <t>PI Industries Ltd</t>
  </si>
  <si>
    <t>INE603J01030</t>
  </si>
  <si>
    <t>Balkrishna Industries Ltd</t>
  </si>
  <si>
    <t>INE787D01026</t>
  </si>
  <si>
    <t>Endurance Technologies Ltd</t>
  </si>
  <si>
    <t>INE913H01037</t>
  </si>
  <si>
    <t>Dixon Technologies (India) Ltd</t>
  </si>
  <si>
    <t>INE935N01020</t>
  </si>
  <si>
    <t>CG Power and Industrial Solutions Ltd</t>
  </si>
  <si>
    <t>INE067A01029</t>
  </si>
  <si>
    <t>Ajanta Pharma Ltd</t>
  </si>
  <si>
    <t>INE031B01049</t>
  </si>
  <si>
    <t>SKF India Ltd</t>
  </si>
  <si>
    <t>INE640A01023</t>
  </si>
  <si>
    <t>SBI Cards and Payment Services Ltd</t>
  </si>
  <si>
    <t>INE018E01016</t>
  </si>
  <si>
    <t>Motherson Sumi Wiring India Ltd</t>
  </si>
  <si>
    <t>INE0FS801015</t>
  </si>
  <si>
    <t>Sundram Fasteners Ltd</t>
  </si>
  <si>
    <t>INE387A01021</t>
  </si>
  <si>
    <t>Shree Cement Ltd</t>
  </si>
  <si>
    <t>INE070A01015</t>
  </si>
  <si>
    <t>Uno Minda Ltd</t>
  </si>
  <si>
    <t>INE405E01023</t>
  </si>
  <si>
    <t>Lupin Ltd</t>
  </si>
  <si>
    <t>INE326A01037</t>
  </si>
  <si>
    <t>Timken India Ltd</t>
  </si>
  <si>
    <t>INE325A01013</t>
  </si>
  <si>
    <t>Apollo Tyres Ltd</t>
  </si>
  <si>
    <t>INE438A01022</t>
  </si>
  <si>
    <t>Indraprastha Gas Ltd</t>
  </si>
  <si>
    <t>INE203G01027</t>
  </si>
  <si>
    <t>Vishal Mega Mart Ltd</t>
  </si>
  <si>
    <t>INE01EA01019</t>
  </si>
  <si>
    <t>91 DTB (24-Jul-2025)</t>
  </si>
  <si>
    <t>IN002025X042</t>
  </si>
  <si>
    <t>Sudarshan Chemical Industries Ltd</t>
  </si>
  <si>
    <t>INE659A01023</t>
  </si>
  <si>
    <t>TVS Motor Co Ltd</t>
  </si>
  <si>
    <t>INE494B01023</t>
  </si>
  <si>
    <t>Piramal Pharma Ltd</t>
  </si>
  <si>
    <t>INE0DK501011</t>
  </si>
  <si>
    <t>TBO Tek Ltd</t>
  </si>
  <si>
    <t>INE673O01025</t>
  </si>
  <si>
    <t>Senco Gold Ltd</t>
  </si>
  <si>
    <t>INE602W01027</t>
  </si>
  <si>
    <t>Somany Ceramics Ltd</t>
  </si>
  <si>
    <t>INE355A01028</t>
  </si>
  <si>
    <t>Unichem Laboratories Ltd</t>
  </si>
  <si>
    <t>INE351A01035</t>
  </si>
  <si>
    <t>Godavari Biorefineries Ltd</t>
  </si>
  <si>
    <t>INE497S01012</t>
  </si>
  <si>
    <t>Diversified FMCG</t>
  </si>
  <si>
    <t>Chennai Interactive Business Services Pvt Ltd ** ^^</t>
  </si>
  <si>
    <t>Dabur India Ltd</t>
  </si>
  <si>
    <t>INE016A01026</t>
  </si>
  <si>
    <t>Dalmia Bharat Ltd</t>
  </si>
  <si>
    <t>INE00R701025</t>
  </si>
  <si>
    <t>Ecos India Mobility &amp; Hospitality Ltd</t>
  </si>
  <si>
    <t>INE06HJ01020</t>
  </si>
  <si>
    <t>Cholamandalam Financial Holdings Ltd</t>
  </si>
  <si>
    <t>INE149A01033</t>
  </si>
  <si>
    <t>The Anup Engineering Ltd</t>
  </si>
  <si>
    <t>INE294Z01018</t>
  </si>
  <si>
    <t>KEI Industries Ltd</t>
  </si>
  <si>
    <t>INE878B01027</t>
  </si>
  <si>
    <t>Quantum Information Systems ** ^^</t>
  </si>
  <si>
    <t>91 DTB (19-Jun-2025)</t>
  </si>
  <si>
    <t>IN002024X508</t>
  </si>
  <si>
    <t>AU Small Finance Bank Ltd</t>
  </si>
  <si>
    <t>INE949L01017</t>
  </si>
  <si>
    <t>Torrent Pharmaceuticals Ltd</t>
  </si>
  <si>
    <t>INE685A01028</t>
  </si>
  <si>
    <t>Sona Blw Precision Forgings Ltd</t>
  </si>
  <si>
    <t>INE073K01018</t>
  </si>
  <si>
    <t>Ashok Leyland Ltd</t>
  </si>
  <si>
    <t>INE208A01029</t>
  </si>
  <si>
    <t>JSW Infrastructure Ltd</t>
  </si>
  <si>
    <t>INE880J01026</t>
  </si>
  <si>
    <t>Kaynes Technology India Ltd</t>
  </si>
  <si>
    <t>INE918Z01012</t>
  </si>
  <si>
    <t>Godrej Agrovet Ltd</t>
  </si>
  <si>
    <t>INE850D01014</t>
  </si>
  <si>
    <t>Aadhar Housing Finance Ltd</t>
  </si>
  <si>
    <t>INE883F01010</t>
  </si>
  <si>
    <t>Mankind Pharma Ltd</t>
  </si>
  <si>
    <t>INE634S01028</t>
  </si>
  <si>
    <t>NCC Ltd</t>
  </si>
  <si>
    <t>INE868B01028</t>
  </si>
  <si>
    <t>Taiwan Semiconductor Manufacturing Co. Ltd</t>
  </si>
  <si>
    <t>TW0002330008</t>
  </si>
  <si>
    <t>Tencent Holdings Ltd</t>
  </si>
  <si>
    <t>KYG875721634</t>
  </si>
  <si>
    <t>Alibaba Group Holding Ltd</t>
  </si>
  <si>
    <t>KYG017191142</t>
  </si>
  <si>
    <t>AIA Group Ltd</t>
  </si>
  <si>
    <t>HK0000069689</t>
  </si>
  <si>
    <t>Meituan</t>
  </si>
  <si>
    <t>KYG596691041</t>
  </si>
  <si>
    <t>Samsung Electronics Co. Ltd</t>
  </si>
  <si>
    <t>KR7005930003</t>
  </si>
  <si>
    <t>Yum China Holdings INC</t>
  </si>
  <si>
    <t>US98850P1093</t>
  </si>
  <si>
    <t>Contemporary Amperex Technology Co Ltd</t>
  </si>
  <si>
    <t>CNE100003662</t>
  </si>
  <si>
    <t>SK Hynix Inc</t>
  </si>
  <si>
    <t>KR7000660001</t>
  </si>
  <si>
    <t>Weichai Power Co Ltd</t>
  </si>
  <si>
    <t>CNE1000004L9</t>
  </si>
  <si>
    <t>BDO Unibank Inc.</t>
  </si>
  <si>
    <t>PHY077751022</t>
  </si>
  <si>
    <t>DBS Group Holdings Ltd</t>
  </si>
  <si>
    <t>SG1L01001701</t>
  </si>
  <si>
    <t>Budweiser Brewing Co APAC Ltd</t>
  </si>
  <si>
    <t>KYG1674K1013</t>
  </si>
  <si>
    <t>China Merchants Bank Co Ltd</t>
  </si>
  <si>
    <t>CNE1000002M1</t>
  </si>
  <si>
    <t>Trip.Com Group Ltd</t>
  </si>
  <si>
    <t>KYG9066F1019</t>
  </si>
  <si>
    <t>Sumber Alfaria Trijaya Tbk PT</t>
  </si>
  <si>
    <t>ID1000128705</t>
  </si>
  <si>
    <t>Bank Central Asia Tbk Pt</t>
  </si>
  <si>
    <t>ID1000109507</t>
  </si>
  <si>
    <t>Midea Group Co Ltd</t>
  </si>
  <si>
    <t>CNE100001QQ5</t>
  </si>
  <si>
    <t>SF Holding Co Ltd</t>
  </si>
  <si>
    <t>CNE100000L63</t>
  </si>
  <si>
    <t>Makemytrip Ltd</t>
  </si>
  <si>
    <t>MU0295S00016</t>
  </si>
  <si>
    <t>Minor International Pcl, Fgn.</t>
  </si>
  <si>
    <t>TH0128B10Z17</t>
  </si>
  <si>
    <t>Bangkok Dusit Medical Services Pcl</t>
  </si>
  <si>
    <t>TH0264A10Z12</t>
  </si>
  <si>
    <t>Kia Corp</t>
  </si>
  <si>
    <t>KR7000270009</t>
  </si>
  <si>
    <t>Sunresin New Materials Co Ltd</t>
  </si>
  <si>
    <t>CNE100002136</t>
  </si>
  <si>
    <t>Techtronic Industries Co. Ltd</t>
  </si>
  <si>
    <t>HK0669013440</t>
  </si>
  <si>
    <t>CNE100006NF4</t>
  </si>
  <si>
    <t>Bajaj Finance Ltd</t>
  </si>
  <si>
    <t>INE296A01024</t>
  </si>
  <si>
    <t>Asian Paints Ltd</t>
  </si>
  <si>
    <t>INE021A01026</t>
  </si>
  <si>
    <t>Bajaj Auto Ltd</t>
  </si>
  <si>
    <t>INE917I01010</t>
  </si>
  <si>
    <t>Shriram Finance Ltd</t>
  </si>
  <si>
    <t>INE721A01047</t>
  </si>
  <si>
    <t>Eicher Motors Ltd</t>
  </si>
  <si>
    <t>INE066A01021</t>
  </si>
  <si>
    <t>Wipro Ltd</t>
  </si>
  <si>
    <t>INE075A01022</t>
  </si>
  <si>
    <t>Adani Enterprises Ltd</t>
  </si>
  <si>
    <t>INE423A01024</t>
  </si>
  <si>
    <t>Metals &amp; Minerals Trading</t>
  </si>
  <si>
    <t>* Less than 0.01%</t>
  </si>
  <si>
    <t>Franklin U.S. Opportunities Fund, Class I (Acc)</t>
  </si>
  <si>
    <t>LU0195948665</t>
  </si>
  <si>
    <t>Templeton European Opportunities Fund, Class I (Acc)</t>
  </si>
  <si>
    <t>LU0195949390</t>
  </si>
  <si>
    <t>Franklin India Bluechip Fund Direct-Growth Plan</t>
  </si>
  <si>
    <t>INF090I01FN7</t>
  </si>
  <si>
    <t>INF109K013N3</t>
  </si>
  <si>
    <t>INF200K01VE4</t>
  </si>
  <si>
    <t>Nippon India ETF Gold Bees</t>
  </si>
  <si>
    <t>INF204KB17I5</t>
  </si>
  <si>
    <t>Franklin India Short-Term Income Plan (No. of Segregated Portfolios in the Scheme- 3) - (under winding up) Direct-Growth Plan ^^ $$$</t>
  </si>
  <si>
    <t>INF090I01GK1</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</si>
  <si>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</si>
  <si>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</si>
  <si>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</si>
  <si>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</si>
  <si>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</si>
  <si>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</si>
  <si>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Yuanta/P-shares Taiwan Dividend Plus ETF</t>
  </si>
  <si>
    <t>Foreign ETF</t>
  </si>
  <si>
    <t>Franklin India Feeder - Templeton European Opportunities Fund</t>
  </si>
  <si>
    <t>Franklin India Multi-Asset Solution Fund of Funds (Formerly known as Franklin India Multi-Asset Solution Fund) ^</t>
  </si>
  <si>
    <t>ICICI Prudential Short Term Fund Direct - Growth Plan</t>
  </si>
  <si>
    <t>SBI Short Term Debt Fund Direct - Growth Plan</t>
  </si>
  <si>
    <t>ETF</t>
  </si>
  <si>
    <t>$$$ This scheme is under winding-up wherein SBI Fund Management Limited (SBIFM) was appointed as the liquidator as per the order of Hon'ble Supreme Court (SC) dated February 12, 2021. On July 7, 2024 , the SC accepted the closure report filed by SBIFM with regards to the winding up and allowed their request to transfer the amount remaining unclaimed to FTMF for further distribution in accordance with the applicable laws. On Jan 1, 2025, SBIFM transferred the cash balances pertaining to unclaimed payouts and expenses amounting to Rs 1,651.24 Lakhs to the scheme.</t>
  </si>
  <si>
    <t>Franklin India Dynamic Asset Allocation Fund Of Funds**</t>
  </si>
  <si>
    <t>UPL Ltd-Partly Paid</t>
  </si>
  <si>
    <t>Nifty Index Future  - 29-May-2025</t>
  </si>
  <si>
    <t>Franklin India Money Market Fund Direct-Growth Plan</t>
  </si>
  <si>
    <t>NA</t>
  </si>
  <si>
    <t>*** Allotment date for the scheme was November 19, 2024</t>
  </si>
  <si>
    <t>As on 31-Oct-2024***</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</si>
  <si>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</si>
  <si>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</si>
  <si>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</si>
  <si>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Refer below link for rationale of devation under Valuation policy</t>
  </si>
  <si>
    <t>Additional Disclosure Valuation Policy</t>
  </si>
  <si>
    <t xml:space="preserve">e) Risk-o-meter </t>
  </si>
  <si>
    <t xml:space="preserve">h) Risk-o-meter </t>
  </si>
  <si>
    <t>Primary Benchmark: Nifty Equity Savings Index</t>
  </si>
  <si>
    <t>Investors should consult their financial advisers if in doubt about whether the product is suitable for them</t>
  </si>
  <si>
    <t>Risk level based on portfolio as on April 30, 2025</t>
  </si>
  <si>
    <t>Risk level of primary benchmark as on April 30, 2025</t>
  </si>
  <si>
    <t>Primary Benchmark: CRISIL Hybrid 35+65 - Aggressive Index</t>
  </si>
  <si>
    <t>Primary Benchmark: Nifty 50 Hybrid Composite Debt 50:50 Index</t>
  </si>
  <si>
    <t>Primary Benchmark: NIFTY 50 Arbitrage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</si>
  <si>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</si>
  <si>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</si>
  <si>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</si>
  <si>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</si>
  <si>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</si>
  <si>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</si>
  <si>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 xml:space="preserve">f) Risk-o-meter </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</si>
  <si>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</si>
  <si>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</si>
  <si>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</si>
  <si>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</si>
  <si>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</si>
  <si>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</si>
  <si>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</si>
  <si>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</si>
  <si>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</si>
  <si>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</si>
  <si>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</si>
  <si>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</si>
  <si>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</si>
  <si>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</si>
  <si>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</si>
  <si>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</si>
  <si>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</si>
  <si>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April 30, 2025</t>
  </si>
  <si>
    <t>Franklin India Liquid Fund</t>
  </si>
  <si>
    <t>Rating</t>
  </si>
  <si>
    <t>INE115A07PU1</t>
  </si>
  <si>
    <t>6.25% LIC Housing Finance Ltd (20-Jun-2025) **</t>
  </si>
  <si>
    <t>INE296A07SK4</t>
  </si>
  <si>
    <t>7.8925% BAJAJ FINANCE LTD 10-JUN-25</t>
  </si>
  <si>
    <t>INE237A168X4</t>
  </si>
  <si>
    <t>Kotak Mahindra Bank Ltd (06-Jun-2025) **</t>
  </si>
  <si>
    <t>INE476A16B72</t>
  </si>
  <si>
    <t>Canara Bank (01-Jul-2025) **</t>
  </si>
  <si>
    <t>INE160A16RJ7</t>
  </si>
  <si>
    <t>Punjab National Bank (16-Jun-2025) **</t>
  </si>
  <si>
    <t>IND A1+</t>
  </si>
  <si>
    <t>INE028A16HU4</t>
  </si>
  <si>
    <t>Bank of Baroda (04-Jun-2025) **</t>
  </si>
  <si>
    <t>INE562A16OH5</t>
  </si>
  <si>
    <t>Indian Bank (10-Jun-2025) **</t>
  </si>
  <si>
    <t>INE040A16GO4</t>
  </si>
  <si>
    <t>HDFC Bank Ltd (11-Jun-2025) **</t>
  </si>
  <si>
    <t>INE476A16B56</t>
  </si>
  <si>
    <t>Canara Bank (17-Jun-2025) **</t>
  </si>
  <si>
    <t>INE160A16RE8</t>
  </si>
  <si>
    <t>Punjab National Bank (27-May-2025) **</t>
  </si>
  <si>
    <t>INE237A166X8</t>
  </si>
  <si>
    <t>Kotak Mahindra Bank Ltd (29-May-2025) **</t>
  </si>
  <si>
    <t>INE040A16GM8</t>
  </si>
  <si>
    <t>HDFC Bank Ltd (09-Jun-2025)</t>
  </si>
  <si>
    <t>INE040A16GQ9</t>
  </si>
  <si>
    <t>HDFC Bank Ltd (17-Jun-2025) **</t>
  </si>
  <si>
    <t>Commercial Paper</t>
  </si>
  <si>
    <t>INE094A14JT9</t>
  </si>
  <si>
    <t>Hindustan Petroleum Corporation Ltd (10-Jun-2025) **@</t>
  </si>
  <si>
    <t>INE110L14TM4</t>
  </si>
  <si>
    <t>Reliance Jio Infocomm Ltd (16-Jul-2025) **@</t>
  </si>
  <si>
    <t>INE929O14DE2</t>
  </si>
  <si>
    <t>Reliance Retail Ventures Ltd (06-Jun-2025) **@</t>
  </si>
  <si>
    <t>INE261F14NL2</t>
  </si>
  <si>
    <t>National Bank For Agriculture &amp; Rural Development (20-Jun-2025) **@</t>
  </si>
  <si>
    <t>ICRA A1+</t>
  </si>
  <si>
    <t>INE242A14XS7</t>
  </si>
  <si>
    <t>Indian Oil Corporation Ltd (23-Jun-2025) **@</t>
  </si>
  <si>
    <t>INE002A14LD2</t>
  </si>
  <si>
    <t>Reliance Industries Ltd (23-Jun-2025) **@</t>
  </si>
  <si>
    <t>INE556F14LC8</t>
  </si>
  <si>
    <t>Small Industries Development Bank Of India (09-Jul-2025) **@</t>
  </si>
  <si>
    <t>INE530B14DK2</t>
  </si>
  <si>
    <t>IIFL Finance Ltd (12-Jun-2025) **@</t>
  </si>
  <si>
    <t>INE261F14ND9</t>
  </si>
  <si>
    <t>National Bank For Agriculture &amp; Rural Development (04-Jun-2025) **@</t>
  </si>
  <si>
    <t>INE849D14HS6</t>
  </si>
  <si>
    <t>ICICI Securities Primary Dealership Ltd (05-Jun-2025) **@</t>
  </si>
  <si>
    <t>INE261F14NI8</t>
  </si>
  <si>
    <t>National Bank For Agriculture &amp; Rural Development (10-Jun-2025) **@</t>
  </si>
  <si>
    <t>INE824H14RM2</t>
  </si>
  <si>
    <t>Julius Baer Capital (India) Pvt Ltd (23-May-2025) **@</t>
  </si>
  <si>
    <t>INE028E14QH9</t>
  </si>
  <si>
    <t>Kotak Securities Ltd (27-May-2025) **@</t>
  </si>
  <si>
    <t>INE110O14FC8</t>
  </si>
  <si>
    <t>Axis Securities Ltd (09-Jun-2025) **@</t>
  </si>
  <si>
    <t>INE498L14DQ8</t>
  </si>
  <si>
    <t>L&amp;T Finance Ltd (10-Jun-2025) **@</t>
  </si>
  <si>
    <t>INE296A14ZZ3</t>
  </si>
  <si>
    <t>Bajaj Finance Ltd (11-Jun-2025) **@</t>
  </si>
  <si>
    <t>INE477S14DJ2</t>
  </si>
  <si>
    <t>Tata Motors Finance Ltd (14-Jul-2025) **@</t>
  </si>
  <si>
    <t>INE01C314908</t>
  </si>
  <si>
    <t>Bajaj Financial Securities Ltd (20-Jun-2025) **@</t>
  </si>
  <si>
    <t>INE763G14WV5</t>
  </si>
  <si>
    <t>ICICI Securities Ltd (06-May-2025) **@</t>
  </si>
  <si>
    <t>INE01C314981</t>
  </si>
  <si>
    <t>Bajaj Financial Securities Ltd (23-Jun-2025) **@</t>
  </si>
  <si>
    <t>IN002025X026</t>
  </si>
  <si>
    <t>91 DTB (11-Jul-2025)</t>
  </si>
  <si>
    <t>IN002024X482</t>
  </si>
  <si>
    <t>91 DTB (05-Jun-2025)</t>
  </si>
  <si>
    <t>IN4520150041</t>
  </si>
  <si>
    <t>8.35% Telangana SDL Uday (15-Jul-2025)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</si>
  <si>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</si>
  <si>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</si>
  <si>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</si>
  <si>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</si>
  <si>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</si>
  <si>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</si>
  <si>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Aggregate investments by other schemes of Franklin Templeton Mutual Fund in this scheme is Rs. 51.22 Lakhs.</t>
  </si>
  <si>
    <t>AUM excluding the aggregate investments by other schemes of Franklin Templeton Mutual Fund in this scheme is Rs. 3,37,759.86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</si>
  <si>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</si>
  <si>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</si>
  <si>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</si>
  <si>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</si>
  <si>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</si>
  <si>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</si>
  <si>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</si>
  <si>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</si>
  <si>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</si>
  <si>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</si>
  <si>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</si>
  <si>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</si>
  <si>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</si>
  <si>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</si>
  <si>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</si>
  <si>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30-Apr-2025</t>
  </si>
  <si>
    <t>e) Risk-o-meter</t>
  </si>
  <si>
    <t xml:space="preserve">Primary Benchmark: Tier-1 Index:  NIFTY Liquid Index A-I (Effective April 1, 2024, the benchmark of the scheme is changed from CRISIL Liquid Debt B-I Index) </t>
  </si>
  <si>
    <t>Franklin India Overnight Fund</t>
  </si>
  <si>
    <t>IN002024Z081</t>
  </si>
  <si>
    <t>364 DTB (23-May-2025)</t>
  </si>
  <si>
    <t>IN002024Z065</t>
  </si>
  <si>
    <t>364 DTB (08-May-2025)</t>
  </si>
  <si>
    <t>IN002024X458</t>
  </si>
  <si>
    <t>91 DTB (15-May-2025)</t>
  </si>
  <si>
    <t>IN002024Z099</t>
  </si>
  <si>
    <t>364 DTB (29-May-2025)</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</si>
  <si>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</si>
  <si>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</si>
  <si>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</si>
  <si>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</si>
  <si>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</si>
  <si>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</si>
  <si>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</si>
  <si>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</si>
  <si>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</si>
  <si>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</si>
  <si>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INE514E16CJ9</t>
  </si>
  <si>
    <t>Export-Import Bank Of India (04-Mar-2026) **</t>
  </si>
  <si>
    <t>INE040A16GD7</t>
  </si>
  <si>
    <t>HDFC Bank Ltd (30-Jan-2026) **</t>
  </si>
  <si>
    <t>INE556F16AZ7</t>
  </si>
  <si>
    <t>Small Industries Development Bank of India (04-Feb-2026) **</t>
  </si>
  <si>
    <t>INE562A16OI3</t>
  </si>
  <si>
    <t>Indian Bank (12-Mar-2026) **</t>
  </si>
  <si>
    <t>INE261F16892</t>
  </si>
  <si>
    <t>National Bank For Agriculture &amp; Rural Development (20-Jan-2026) **</t>
  </si>
  <si>
    <t>INE238AD6AM2</t>
  </si>
  <si>
    <t>Axis Bank Ltd (04-Feb-2026) **</t>
  </si>
  <si>
    <t>INE261F16934</t>
  </si>
  <si>
    <t>National Bank For Agriculture &amp; Rural Development (05-Feb-2026) **</t>
  </si>
  <si>
    <t>INE008A16X57</t>
  </si>
  <si>
    <t>IDBI Bank Ltd (30-Jan-2026) **</t>
  </si>
  <si>
    <t>INE261F16967</t>
  </si>
  <si>
    <t>National Bank For Agriculture &amp; Rural Development (27-Feb-2026)</t>
  </si>
  <si>
    <t>INE476A16A73</t>
  </si>
  <si>
    <t>Canara Bank (04-Mar-2026)</t>
  </si>
  <si>
    <t>INE562A16OG7</t>
  </si>
  <si>
    <t>Indian Bank (06-Mar-2026) **</t>
  </si>
  <si>
    <t>INE237A167Z1</t>
  </si>
  <si>
    <t>Kotak Mahindra Bank Ltd (13-Mar-2026) **</t>
  </si>
  <si>
    <t>INE040A16GN6</t>
  </si>
  <si>
    <t>HDFC Bank Ltd (12-Mar-2026) **</t>
  </si>
  <si>
    <t>INE476A16B64</t>
  </si>
  <si>
    <t>Canara Bank (18-Mar-2026) **</t>
  </si>
  <si>
    <t>INE562A16NQ8</t>
  </si>
  <si>
    <t>Indian Bank (04-Dec-2025) **</t>
  </si>
  <si>
    <t>INE160A16QL5</t>
  </si>
  <si>
    <t>Punjab National Bank (11-Dec-2025)</t>
  </si>
  <si>
    <t>INE692A16IK6</t>
  </si>
  <si>
    <t>Union Bank of India (16-Jan-2026) **</t>
  </si>
  <si>
    <t>INE237A163Z0</t>
  </si>
  <si>
    <t>Kotak Mahindra Bank Ltd (28-Jan-2026) **</t>
  </si>
  <si>
    <t>INE692A16IN0</t>
  </si>
  <si>
    <t>Union Bank of India (29-Jan-2026) **</t>
  </si>
  <si>
    <t>INE556F16BB6</t>
  </si>
  <si>
    <t>Small Industries Development Bank of India (27-Feb-2026) **</t>
  </si>
  <si>
    <t>INE261F16975</t>
  </si>
  <si>
    <t>National Bank For Agriculture &amp; Rural Development (10-Mar-2026) **</t>
  </si>
  <si>
    <t>INE160A16RK5</t>
  </si>
  <si>
    <t>Punjab National Bank (18-Mar-2026) **</t>
  </si>
  <si>
    <t>INE562A16ON3</t>
  </si>
  <si>
    <t>Indian Bank (25-Mar-2026)</t>
  </si>
  <si>
    <t>INE556F16BG5</t>
  </si>
  <si>
    <t>Small Industries Development Bank of India (26-Mar-2026)</t>
  </si>
  <si>
    <t>INE238AD6983</t>
  </si>
  <si>
    <t>Axis Bank Ltd (13-Nov-2025)</t>
  </si>
  <si>
    <t>INE957N14JF9</t>
  </si>
  <si>
    <t>Hero Fincorp Ltd (02-Feb-2026) **@</t>
  </si>
  <si>
    <t>INE763G14XZ4</t>
  </si>
  <si>
    <t>ICICI Securities Ltd (20-Feb-2026) **@</t>
  </si>
  <si>
    <t>INE414G14UM8</t>
  </si>
  <si>
    <t>Muthoot Finance Ltd (09-Mar-2026) **@</t>
  </si>
  <si>
    <t>INE477S14DG8</t>
  </si>
  <si>
    <t>Tata Motors Finance Ltd (19-Mar-2026) **@</t>
  </si>
  <si>
    <t>INE115A14FI3</t>
  </si>
  <si>
    <t>LIC Housing Finance Ltd (21-Jan-2026) **@</t>
  </si>
  <si>
    <t>INE634S14039</t>
  </si>
  <si>
    <t>Mankind Pharma Ltd (17-Oct-2025) **@</t>
  </si>
  <si>
    <t>INE976I14PO8</t>
  </si>
  <si>
    <t>Tata Capital Ltd (06-Feb-2026) **@</t>
  </si>
  <si>
    <t>INE860H144V6</t>
  </si>
  <si>
    <t>Aditya Birla Capital Ltd (06-Feb-2026) **@</t>
  </si>
  <si>
    <t>INE976I14PW1</t>
  </si>
  <si>
    <t>Tata Capital Ltd (26-Feb-2026) **@</t>
  </si>
  <si>
    <t>INE087M14BV1</t>
  </si>
  <si>
    <t>Bahadur Chand Investments Pvt Ltd (04-Mar-2026) **@</t>
  </si>
  <si>
    <t>INE472H14466</t>
  </si>
  <si>
    <t>Standard Chartered Securities (India) Ltd (12-Sep-2025) **@</t>
  </si>
  <si>
    <t>IN002024Z479</t>
  </si>
  <si>
    <t>364 DTB (05-Mar-2026)</t>
  </si>
  <si>
    <t>IN002024Z487</t>
  </si>
  <si>
    <t>364 DTB (12-Mar-2026)</t>
  </si>
  <si>
    <t>IN002024Z412</t>
  </si>
  <si>
    <t>364 DTB (22-Jan-2026)</t>
  </si>
  <si>
    <t>IN2920150355</t>
  </si>
  <si>
    <t>8.39% Rajasthan Uday (15-Mar-2026)</t>
  </si>
  <si>
    <t>Aggregate investments by other schemes of Franklin Templeton Mutual Fund in this scheme is Rs. 996.87 Lakhs.</t>
  </si>
  <si>
    <t>AUM excluding the aggregate investments by other schemes of Franklin Templeton Mutual Fund in this scheme is Rs. 3,26,660.99 Lakhs.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</si>
  <si>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</si>
  <si>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</si>
  <si>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</si>
  <si>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</si>
  <si>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</si>
  <si>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</si>
  <si>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</si>
  <si>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</si>
  <si>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</si>
  <si>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</si>
  <si>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</si>
  <si>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</si>
  <si>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</si>
  <si>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IN0020200120</t>
  </si>
  <si>
    <t>GOI FRB 2033 (22-Sep-2033)$</t>
  </si>
  <si>
    <t>IN3120240764</t>
  </si>
  <si>
    <t>6.99% Tamil Nadu SDL (26-Mar-2031)</t>
  </si>
  <si>
    <t>IN0020180041</t>
  </si>
  <si>
    <t>GOI FRB 2031 (07-Dec-2031)$</t>
  </si>
  <si>
    <t>IN0020210137</t>
  </si>
  <si>
    <t>GOI FRB 2034 (30-Oct-2034)$</t>
  </si>
  <si>
    <t>Outstanding Interest Rate Swap Position</t>
  </si>
  <si>
    <t>Contract Name</t>
  </si>
  <si>
    <t>Notional Value (In Lakhs)</t>
  </si>
  <si>
    <t>IDFC First Bank (Pay Fixed - Receive Floating)</t>
  </si>
  <si>
    <t>Total Interest Rate Swap</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</si>
  <si>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</si>
  <si>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</si>
  <si>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c) Exposure to Derivative Instruments (Interest Rate Swaps) as on April 30, 2025:</t>
  </si>
  <si>
    <t>i) Total outstanding position in Derivative Instruments (Gross Notional) as at April 30, 2025 is Rs. 8000.00 Lakhs. </t>
  </si>
  <si>
    <t>ii) Total percentage of existing assets hedged through futures is 24.80%.</t>
  </si>
  <si>
    <t>f) Risk-o-meter</t>
  </si>
  <si>
    <t xml:space="preserve">Primary Benchmark: NIFTY Short Duration Debt Index A-II (Effective April 1, 2024, the benchmark of the scheme is changed from CRISIL Low Duration Debt Index) </t>
  </si>
  <si>
    <t>Franklin India Corporate Debt Fund</t>
  </si>
  <si>
    <t>INE941D07208</t>
  </si>
  <si>
    <t>6.75% Sikka Ports &amp; Terminals Ltd (22-Apr-2026) **</t>
  </si>
  <si>
    <t>INE756I07EY1</t>
  </si>
  <si>
    <t>8.3324% HDB FINANCIAL SERVICES LTD 10-MAY-27 **</t>
  </si>
  <si>
    <t>INE261F08EF5</t>
  </si>
  <si>
    <t>7.80% National Bank For Agriculture &amp; Rural Development (15-Mar-2027)</t>
  </si>
  <si>
    <t>INE0KUG08076</t>
  </si>
  <si>
    <t>7.03% National Bank for Financing Infrastructure and Development (08-Apr-2030) **</t>
  </si>
  <si>
    <t>INE031A08962</t>
  </si>
  <si>
    <t>6.90% Housing &amp; Urban Development Corporation Ltd (23-Apr-2032) **</t>
  </si>
  <si>
    <t>ICRA AAA</t>
  </si>
  <si>
    <t>INE403D08215</t>
  </si>
  <si>
    <t>8.90% Bharti Telecom Ltd (05-Nov-2034) **</t>
  </si>
  <si>
    <t>INE403D08256</t>
  </si>
  <si>
    <t>8.75% Bharti Telecom Ltd (05-Nov-2028) **</t>
  </si>
  <si>
    <t>INE941D07158</t>
  </si>
  <si>
    <t>7.95% Sikka Ports &amp; Terminals Ltd (28-Oct-2026) **</t>
  </si>
  <si>
    <t xml:space="preserve">      Half Yearly IDCW Plan</t>
  </si>
  <si>
    <t xml:space="preserve">      Annual IDCW Plan</t>
  </si>
  <si>
    <t xml:space="preserve">      Direct Half Yearly IDCW Plan</t>
  </si>
  <si>
    <t xml:space="preserve">      Direct Annual IDCW Plan</t>
  </si>
  <si>
    <t>i) Total outstanding position in Derivative Instruments (Gross Notional) as at April 30, 2025 is Rs. 11500.00 Lakhs. </t>
  </si>
  <si>
    <t>ii) Total percentage of existing assets hedged through futures is 14.91%.</t>
  </si>
  <si>
    <t>Primary Benchmark: Tier-1 Index:  NIFTY Corporate Bond Index A-II (Effective April 1, 2024, the benchmark of the scheme is changed from NIFTY Corporate Bond Index B-III)</t>
  </si>
  <si>
    <t>Franklin India Banking &amp; PSU Debt Fund</t>
  </si>
  <si>
    <t>YTC</t>
  </si>
  <si>
    <t>INE787H08188</t>
  </si>
  <si>
    <t>7.56% India Infrastructure Finance Co Ltd (20-Mar-2028) **</t>
  </si>
  <si>
    <t>INE090A08UE8</t>
  </si>
  <si>
    <t>6.45% ICICI Bank Ltd (15-Jun-2028)</t>
  </si>
  <si>
    <t>INE062A08256</t>
  </si>
  <si>
    <t>6.24% State Bank Of India (20-Sep-2030)</t>
  </si>
  <si>
    <t>INE261F08EO7</t>
  </si>
  <si>
    <t>7.48% National Bank For Agriculture &amp; Rural Development (15-Sep-2028)</t>
  </si>
  <si>
    <t>INE134E08ML8</t>
  </si>
  <si>
    <t>7.55% Power Finance Corporation Ltd (15-Jul-2026) **</t>
  </si>
  <si>
    <t>INE040A08500</t>
  </si>
  <si>
    <t>8.35% HDFC Bank Ltd (13-May-2026) **</t>
  </si>
  <si>
    <t>INE020B08FC8</t>
  </si>
  <si>
    <t>7.70% REC Ltd (31-Aug-2026) **</t>
  </si>
  <si>
    <t>INE557F08FR8</t>
  </si>
  <si>
    <t>7.22% National Housing Bank (23-Jul-2026)</t>
  </si>
  <si>
    <t>INE557F08FY4</t>
  </si>
  <si>
    <t>7.59% National Housing Bank (14-Jul-2027) **</t>
  </si>
  <si>
    <t>INE053F08312</t>
  </si>
  <si>
    <t>7.41% Indian Railway Finance Corporation Ltd (15-Oct-2026) **</t>
  </si>
  <si>
    <t>INE040A08567</t>
  </si>
  <si>
    <t>7.78% HDFC Bank Ltd (27-Mar-2027) **</t>
  </si>
  <si>
    <t>i) Total outstanding position in Derivative Instruments (Gross Notional) as at April 30, 2025 is Rs. 8500.00 Lakhs. </t>
  </si>
  <si>
    <t>ii) Total percentage of existing assets hedged through futures is 15.60%.</t>
  </si>
  <si>
    <t>Primary Benchmark: Nifty Banking &amp; PSU Debt Index A-II (Effective April 1, 2024, the benchmark of the scheme is changed from NIFTY Banking &amp; PSU Debt Index)</t>
  </si>
  <si>
    <t>Franklin India Ultra Short Duration Fund</t>
  </si>
  <si>
    <t>INE403D08132</t>
  </si>
  <si>
    <t>8.80% Bharti Telecom Ltd (21-Nov-2025) **</t>
  </si>
  <si>
    <t>INE115A07QG8</t>
  </si>
  <si>
    <t>8.1432% LIC HOUSING FINANCE LTD 25-MAR-26 **</t>
  </si>
  <si>
    <t>INE121A07RH2</t>
  </si>
  <si>
    <t>8.25% Cholamandalam Investment and Finance Co Ltd (09-Jun-2025) **</t>
  </si>
  <si>
    <t>IND AA+</t>
  </si>
  <si>
    <t>INE556F16AX2</t>
  </si>
  <si>
    <t>Small Industries Development Bank of India (05-Dec-2025) **</t>
  </si>
  <si>
    <t>INE160A16QT8</t>
  </si>
  <si>
    <t>Punjab National Bank (08-Jan-2026) **</t>
  </si>
  <si>
    <t>INE261F16AA7</t>
  </si>
  <si>
    <t>National Bank For Agriculture &amp; Rural Development (25-Mar-2026) **</t>
  </si>
  <si>
    <t>INE916D144I1</t>
  </si>
  <si>
    <t>Kotak Mahindra Prime Ltd (05-Nov-2025) **@</t>
  </si>
  <si>
    <t>IN002024Z495</t>
  </si>
  <si>
    <t>364 DTB (19-Mar-2026)</t>
  </si>
  <si>
    <t>IN0020210160</t>
  </si>
  <si>
    <t>GOI FRB 2028 (04-Oct-2028)$</t>
  </si>
  <si>
    <t>i) Total outstanding position in Derivative Instruments (Gross Notional) as at April 30, 2025 is Rs. 3500.00 Lakhs. </t>
  </si>
  <si>
    <t>ii) Total percentage of existing assets hedged through futures is 13.56%.</t>
  </si>
  <si>
    <t xml:space="preserve">Primary Benchmark: Nifty Ultra Short Duration Debt Index A-I </t>
  </si>
  <si>
    <t>Franklin India Medium to Long Duration Fund</t>
  </si>
  <si>
    <t>IN3120240509</t>
  </si>
  <si>
    <t>7.15% Tamil Nadu SDL (22-Jan-2035)</t>
  </si>
  <si>
    <t>IN1020180205</t>
  </si>
  <si>
    <t>8.42% Andhra Pradesh SDL (08-Aug-2029)</t>
  </si>
  <si>
    <t>IN4920210114</t>
  </si>
  <si>
    <t>7.14% Jammu &amp; Kashmir SDL (29-Dec-2036)</t>
  </si>
  <si>
    <t>IN1620230343</t>
  </si>
  <si>
    <t>7.77% Haryana SDL (10-Jan-2036)</t>
  </si>
  <si>
    <t>Primary Benchmark: CRISIL Medium to Long Duration Debt A-III Index</t>
  </si>
  <si>
    <t>Franklin India Low Duration Fund</t>
  </si>
  <si>
    <t>INE020B08EI8</t>
  </si>
  <si>
    <t>7.51% REC Ltd (31-Jul-2026) **</t>
  </si>
  <si>
    <t>INE306N07NL3</t>
  </si>
  <si>
    <t>8.30% Tata Capital Ltd (13-Mar-2026) **</t>
  </si>
  <si>
    <t>INE134E08NQ5</t>
  </si>
  <si>
    <t>7.75% Power Finance Corporation Ltd (15-Apr-2026) **</t>
  </si>
  <si>
    <t>INE071G07637</t>
  </si>
  <si>
    <t>8.0610% ICICI HOME FINANCE CO LTD 25-MAR-26 **</t>
  </si>
  <si>
    <t>INE756I07EO2</t>
  </si>
  <si>
    <t>7.99% HDB Financial Services Ltd (16-Mar-2026) **</t>
  </si>
  <si>
    <t>INE507T07062</t>
  </si>
  <si>
    <t>6.59% Summit Digitel Infrastructure Ltd (16-Jun-2026) **</t>
  </si>
  <si>
    <t>INE261F08DX0</t>
  </si>
  <si>
    <t>7.58% National Bank For Agriculture &amp; Rural Development (31-Jul-2026)</t>
  </si>
  <si>
    <t>IN2820160363</t>
  </si>
  <si>
    <t>7.88% PUNJAB SDL (01-MAR-2027)</t>
  </si>
  <si>
    <t>*** Allotment date for the scheme was March 06, 2025</t>
  </si>
  <si>
    <t>Primary Benchmark: NIFTY Low Duration Debt Index A-I</t>
  </si>
  <si>
    <t>Franklin India Long Duration Fund</t>
  </si>
  <si>
    <t>*** Allotment date for the scheme was December 11, 2024</t>
  </si>
  <si>
    <t>Primary Benchmark: CRISIL Long Duration Debt A-III Index</t>
  </si>
  <si>
    <t>Franklin India Government Securities Fund</t>
  </si>
  <si>
    <t>IN0020230085</t>
  </si>
  <si>
    <t>7.18% GOI 2033 (14-Aug-2033)</t>
  </si>
  <si>
    <t xml:space="preserve">      Growth Option</t>
  </si>
  <si>
    <t xml:space="preserve">      Quarterly IDCW Option</t>
  </si>
  <si>
    <t xml:space="preserve">      Direct Growth Option</t>
  </si>
  <si>
    <t xml:space="preserve">      Direct Quarterly IDCW Option</t>
  </si>
  <si>
    <t>i) Total outstanding position in Derivative Instruments (Gross Notional) as at April 30, 2025 is Rs. 5000.00 Lakhs. </t>
  </si>
  <si>
    <t>ii) Total percentage of existing assets hedged through futures is 32.62%.</t>
  </si>
  <si>
    <t xml:space="preserve">Primary Benchmark: NIFTY All Duration G-Sec Index </t>
  </si>
  <si>
    <t>Franklin India Pension Plan</t>
  </si>
  <si>
    <t>INE774D07UX3</t>
  </si>
  <si>
    <t>8.10% Mahindra &amp; Mahindra Financial Services Ltd (21-May-2026) **</t>
  </si>
  <si>
    <t>Primary Benchmark: CRISIL Short Term Debt Hybrid 60+40 Index (Effective August 12, 2024, the benchmark is changed from 40% Nifty 500+60% Crisil Composite Bond Index)</t>
  </si>
  <si>
    <t>Franklin India Debt Hybrid Fund</t>
  </si>
  <si>
    <t>INE950O07420</t>
  </si>
  <si>
    <t>8.20% Mahindra Rural Housing Finance Ltd (30-Jan-2026)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</si>
  <si>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</si>
  <si>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</si>
  <si>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</si>
  <si>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</si>
  <si>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</si>
  <si>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</si>
  <si>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</si>
  <si>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</si>
  <si>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</si>
  <si>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</si>
  <si>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</si>
  <si>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https://www.franklintempletonindia.com/download/en-in/valuation-policy/bb813425-1311-487d-86cb-619298c228dd/Fair%20Valuation%20Reliance%20Broadcast%20Network%20limited.pdf</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</si>
  <si>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</si>
  <si>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the remaining value in the portfolio of the scheme represents FISTIP’s investment in the NCDs of 9.50% Reliance Broadcast Network Ltd (20-JUL-2020) issued by Reliance Broadcast Network Ltd (RBNL). RBNL defaulted on meeting its payment obligation at maturity. Pursuant to the put option right exercised by us on Reliance Capital Limited (RCL) with respect to our exposure in RBNL, through the Insolvency &amp; Bankruptcy process of RCL, the scheme received its proportionate share of INR 312.97 lacs on March 20, 2025. RBNL also underwent the insolvency and resolution process and the scheme received INR 3195.69 lacs on April 8, 2025. For more details kindly refer to the note on our website.</t>
  </si>
  <si>
    <t>https://www.franklintempletonindia.com/download/en-in/latest%20updates/189ea834-ae3f-48eb-9d73-a9cc9cd9317e/franklin-templeton-update-on-reliance-broadcast-july-23-2020-kcg9m1gq-en-in.pdf</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</si>
  <si>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</si>
  <si>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(RBPL) (ISIN: INE333T07048 and INE333T07055) &amp; Reliance Infrastructure Consulting &amp; Engineers Private Ltd (RICEPL) (ISIN: INE428K07011) were due on January 14, 2021 and January 31, 2021 respectively. However, the issuers were unable to meet their payment obligations. The securities of the issuer were fair valued at zero on November 4, 2020. Pursuant to National Company Law Tribunal (NCLT) order, the scheme received its proportionate share of INR 82.71 lacs on April 15, 2025 for RBPL and of INR 50.72 lacs on April 30, 2025 for RICEPL as part of corporate resolution process. Kindly refer note on our website on fair valuation.</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</si>
  <si>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</si>
  <si>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</si>
  <si>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</si>
  <si>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</si>
  <si>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</si>
  <si>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</si>
  <si>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 xml:space="preserve">As on 31-Oct-2024 </t>
  </si>
  <si>
    <t xml:space="preserve">As on 30-Apr-2025 </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</si>
  <si>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</si>
  <si>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</si>
  <si>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 xml:space="preserve">b) During the month additional instances of fair valuation/deviation from valuation price provided by the valuation agencies </t>
  </si>
  <si>
    <t>Risk level of tier-1 benchmark as on April 30, 2025</t>
  </si>
  <si>
    <t>Risk level of tier-2 benchmark  as on April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</si>
</sst>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0"/>
    <numFmt numFmtId="166" formatCode="#,##0.00%"/>
    <numFmt numFmtId="167" formatCode="#,##0.000"/>
    <numFmt numFmtId="168" formatCode="#,##0.0000_);\(#,##0.0000\)"/>
    <numFmt numFmtId="169" formatCode="#,##0.0000;\-#,##0.0000"/>
  </numFmts>
  <fonts count="13"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sz val="8"/>
      <color rgb="FF000000"/>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3">
    <xf numFmtId="0" fontId="0" fillId="0" borderId="0"/>
    <xf numFmtId="0" fontId="5" fillId="0" borderId="0" applyNumberFormat="0" applyFill="0" applyBorder="0" applyAlignment="0" applyProtection="0"/>
    <xf numFmtId="164" fontId="12" fillId="0" borderId="0" applyFont="0" applyFill="0" applyBorder="0" applyAlignment="0" applyProtection="0"/>
  </cellStyleXfs>
  <cellXfs count="113">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0" fontId="5" fillId="2" borderId="0" xfId="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2" fontId="7" fillId="3" borderId="1" xfId="0" applyNumberFormat="1" applyFont="1" applyFill="1" applyBorder="1" applyAlignment="1">
      <alignment horizontal="center" vertical="center"/>
    </xf>
    <xf numFmtId="39" fontId="8" fillId="3" borderId="4" xfId="0" applyNumberFormat="1" applyFont="1" applyFill="1" applyBorder="1"/>
    <xf numFmtId="39" fontId="7" fillId="3" borderId="8" xfId="0" applyNumberFormat="1" applyFont="1" applyFill="1" applyBorder="1"/>
    <xf numFmtId="0" fontId="8" fillId="3" borderId="3" xfId="0" applyFont="1" applyFill="1" applyBorder="1"/>
    <xf numFmtId="0" fontId="7" fillId="3" borderId="4" xfId="0" applyFont="1" applyFill="1" applyBorder="1"/>
    <xf numFmtId="0" fontId="8" fillId="3" borderId="4" xfId="0" applyFont="1" applyFill="1" applyBorder="1"/>
    <xf numFmtId="0" fontId="8" fillId="2" borderId="3" xfId="0" applyFont="1" applyFill="1" applyBorder="1" applyAlignment="1">
      <alignment wrapText="1"/>
    </xf>
    <xf numFmtId="0" fontId="8" fillId="3" borderId="11" xfId="0" applyFont="1" applyFill="1" applyBorder="1"/>
    <xf numFmtId="0" fontId="8" fillId="3" borderId="0" xfId="0" applyFont="1" applyFill="1"/>
    <xf numFmtId="0" fontId="8" fillId="3" borderId="3" xfId="0" applyFont="1" applyFill="1" applyBorder="1" applyAlignment="1">
      <alignment wrapText="1"/>
    </xf>
    <xf numFmtId="39" fontId="7" fillId="0" borderId="6" xfId="0" applyNumberFormat="1" applyFont="1" applyBorder="1"/>
    <xf numFmtId="165" fontId="8" fillId="3" borderId="0" xfId="0" applyNumberFormat="1" applyFont="1" applyFill="1" applyAlignment="1">
      <alignment horizontal="right"/>
    </xf>
    <xf numFmtId="2" fontId="8" fillId="2" borderId="0" xfId="0" applyNumberFormat="1" applyFont="1" applyFill="1"/>
    <xf numFmtId="0" fontId="7" fillId="3" borderId="0" xfId="0" applyFont="1" applyFill="1"/>
    <xf numFmtId="0" fontId="7" fillId="3" borderId="0" xfId="0" applyFont="1" applyFill="1" applyAlignment="1">
      <alignment horizontal="right"/>
    </xf>
    <xf numFmtId="0" fontId="10" fillId="3" borderId="0" xfId="0" applyFont="1" applyFill="1" applyAlignment="1">
      <alignment vertical="center"/>
    </xf>
    <xf numFmtId="0" fontId="5" fillId="3" borderId="0" xfId="1" applyFill="1"/>
    <xf numFmtId="0" fontId="10" fillId="0" borderId="0" xfId="0" applyFont="1" applyAlignment="1">
      <alignment vertical="center"/>
    </xf>
    <xf numFmtId="0" fontId="11" fillId="3" borderId="0" xfId="1" applyFont="1" applyFill="1"/>
    <xf numFmtId="0" fontId="7" fillId="3" borderId="0" xfId="0" applyFont="1" applyFill="1" applyAlignment="1">
      <alignment horizontal="left" wrapText="1"/>
    </xf>
    <xf numFmtId="0" fontId="7" fillId="3" borderId="0" xfId="0" applyFont="1" applyFill="1" applyAlignment="1">
      <alignment horizontal="left"/>
    </xf>
    <xf numFmtId="0" fontId="8" fillId="3" borderId="0" xfId="0" applyFont="1" applyFill="1" applyAlignment="1">
      <alignment horizontal="left" wrapText="1"/>
    </xf>
    <xf numFmtId="0" fontId="8" fillId="3" borderId="0" xfId="0" applyFont="1" applyFill="1" applyAlignment="1">
      <alignment horizontal="left"/>
    </xf>
    <xf numFmtId="167" fontId="8" fillId="2" borderId="0" xfId="0" applyNumberFormat="1" applyFont="1" applyFill="1"/>
    <xf numFmtId="0" fontId="7" fillId="3" borderId="3" xfId="0" applyFont="1" applyFill="1" applyBorder="1"/>
    <xf numFmtId="0" fontId="7" fillId="3" borderId="2" xfId="0" applyFont="1" applyFill="1" applyBorder="1"/>
    <xf numFmtId="39" fontId="7" fillId="3" borderId="2" xfId="0" applyNumberFormat="1" applyFont="1" applyFill="1" applyBorder="1"/>
    <xf numFmtId="0" fontId="7" fillId="3" borderId="3" xfId="0" applyFont="1" applyFill="1" applyBorder="1" applyAlignment="1">
      <alignment horizontal="center"/>
    </xf>
    <xf numFmtId="0" fontId="7" fillId="3" borderId="3" xfId="0" applyFont="1" applyFill="1" applyBorder="1" applyAlignment="1">
      <alignment horizontal="center" wrapText="1"/>
    </xf>
    <xf numFmtId="4" fontId="8" fillId="3" borderId="3" xfId="0" applyNumberFormat="1" applyFont="1" applyFill="1" applyBorder="1"/>
    <xf numFmtId="164" fontId="8" fillId="3" borderId="3" xfId="2" applyFont="1" applyFill="1" applyBorder="1" applyAlignment="1"/>
    <xf numFmtId="4" fontId="7" fillId="3" borderId="4" xfId="0" applyNumberFormat="1" applyFont="1" applyFill="1" applyBorder="1"/>
    <xf numFmtId="168" fontId="8" fillId="2" borderId="3" xfId="0" applyNumberFormat="1" applyFont="1" applyFill="1" applyBorder="1"/>
    <xf numFmtId="169" fontId="7" fillId="3" borderId="3" xfId="0" applyNumberFormat="1" applyFont="1" applyFill="1" applyBorder="1"/>
    <xf numFmtId="165" fontId="8" fillId="2" borderId="0" xfId="0" applyNumberFormat="1" applyFont="1" applyFill="1" applyAlignment="1">
      <alignment horizontal="right"/>
    </xf>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0" fontId="11" fillId="2" borderId="0" xfId="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8" fillId="2" borderId="0" xfId="0" applyFont="1" applyFill="1" applyAlignment="1">
      <alignment wrapText="1"/>
    </xf>
    <xf numFmtId="0" fontId="8" fillId="3" borderId="0" xfId="0" applyFont="1" applyFill="1" applyAlignment="1">
      <alignment horizontal="left" wrapText="1"/>
    </xf>
    <xf numFmtId="0" fontId="7" fillId="2" borderId="0" xfId="0" applyFont="1" applyFill="1" applyAlignment="1">
      <alignment horizontal="left" wrapText="1"/>
    </xf>
    <xf numFmtId="0" fontId="7" fillId="3" borderId="0" xfId="0" applyFont="1" applyFill="1" applyAlignment="1">
      <alignment horizontal="left" vertical="center" wrapText="1"/>
    </xf>
    <xf numFmtId="0" fontId="7" fillId="2" borderId="0" xfId="0" applyFont="1" applyFill="1" applyAlignment="1">
      <alignment horizontal="left" vertical="center"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vertical="top" wrapText="1"/>
    </xf>
  </cellXfs>
  <cellStyles count="3">
    <cellStyle name="Comma" xfId="2" builtinId="3"/>
    <cellStyle name="Hyperlink" xfId="1" builtinId="8"/>
    <cellStyle name="Normal" xfId="0" builtinId="0"/>
  </cellStyles>
  <dxfs count="127">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132</xdr:row>
      <xdr:rowOff>123825</xdr:rowOff>
    </xdr:from>
    <xdr:to>
      <xdr:col>1</xdr:col>
      <xdr:colOff>295275</xdr:colOff>
      <xdr:row>144</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92119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115</xdr:row>
      <xdr:rowOff>0</xdr:rowOff>
    </xdr:from>
    <xdr:to>
      <xdr:col>1</xdr:col>
      <xdr:colOff>219075</xdr:colOff>
      <xdr:row>127</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659225"/>
          <a:ext cx="27527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61</xdr:row>
      <xdr:rowOff>76200</xdr:rowOff>
    </xdr:from>
    <xdr:to>
      <xdr:col>1</xdr:col>
      <xdr:colOff>876300</xdr:colOff>
      <xdr:row>75</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020175"/>
          <a:ext cx="2895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43</xdr:row>
      <xdr:rowOff>9525</xdr:rowOff>
    </xdr:from>
    <xdr:to>
      <xdr:col>1</xdr:col>
      <xdr:colOff>723900</xdr:colOff>
      <xdr:row>56</xdr:row>
      <xdr:rowOff>38100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6381750"/>
          <a:ext cx="2781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87</xdr:row>
      <xdr:rowOff>123825</xdr:rowOff>
    </xdr:from>
    <xdr:to>
      <xdr:col>1</xdr:col>
      <xdr:colOff>800100</xdr:colOff>
      <xdr:row>101</xdr:row>
      <xdr:rowOff>38100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3068300"/>
          <a:ext cx="28956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69</xdr:row>
      <xdr:rowOff>19050</xdr:rowOff>
    </xdr:from>
    <xdr:to>
      <xdr:col>1</xdr:col>
      <xdr:colOff>619125</xdr:colOff>
      <xdr:row>82</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391775"/>
          <a:ext cx="2781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132</xdr:row>
      <xdr:rowOff>47625</xdr:rowOff>
    </xdr:from>
    <xdr:to>
      <xdr:col>1</xdr:col>
      <xdr:colOff>457200</xdr:colOff>
      <xdr:row>145</xdr:row>
      <xdr:rowOff>57150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135725"/>
          <a:ext cx="2952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114</xdr:row>
      <xdr:rowOff>104775</xdr:rowOff>
    </xdr:from>
    <xdr:to>
      <xdr:col>1</xdr:col>
      <xdr:colOff>419100</xdr:colOff>
      <xdr:row>128</xdr:row>
      <xdr:rowOff>47625</xdr:rowOff>
    </xdr:to>
    <xdr:pic>
      <xdr:nvPicPr>
        <xdr:cNvPr id="3" name="Picture 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621125"/>
          <a:ext cx="2895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145</xdr:row>
      <xdr:rowOff>95250</xdr:rowOff>
    </xdr:from>
    <xdr:to>
      <xdr:col>1</xdr:col>
      <xdr:colOff>495300</xdr:colOff>
      <xdr:row>158</xdr:row>
      <xdr:rowOff>114300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1040725"/>
          <a:ext cx="29432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126</xdr:row>
      <xdr:rowOff>0</xdr:rowOff>
    </xdr:from>
    <xdr:to>
      <xdr:col>1</xdr:col>
      <xdr:colOff>381000</xdr:colOff>
      <xdr:row>139</xdr:row>
      <xdr:rowOff>114300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8230850"/>
          <a:ext cx="2905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158</xdr:row>
      <xdr:rowOff>85725</xdr:rowOff>
    </xdr:from>
    <xdr:to>
      <xdr:col>1</xdr:col>
      <xdr:colOff>381000</xdr:colOff>
      <xdr:row>172</xdr:row>
      <xdr:rowOff>9525</xdr:rowOff>
    </xdr:to>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3374350"/>
          <a:ext cx="288607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140</xdr:row>
      <xdr:rowOff>28575</xdr:rowOff>
    </xdr:from>
    <xdr:to>
      <xdr:col>1</xdr:col>
      <xdr:colOff>285750</xdr:colOff>
      <xdr:row>153</xdr:row>
      <xdr:rowOff>66675</xdr:rowOff>
    </xdr:to>
    <xdr:pic>
      <xdr:nvPicPr>
        <xdr:cNvPr id="3" name="Picture 3">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0745450"/>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153</xdr:row>
      <xdr:rowOff>95250</xdr:rowOff>
    </xdr:from>
    <xdr:to>
      <xdr:col>1</xdr:col>
      <xdr:colOff>704850</xdr:colOff>
      <xdr:row>168</xdr:row>
      <xdr:rowOff>0</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3221950"/>
          <a:ext cx="31146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133</xdr:row>
      <xdr:rowOff>19050</xdr:rowOff>
    </xdr:from>
    <xdr:to>
      <xdr:col>1</xdr:col>
      <xdr:colOff>438150</xdr:colOff>
      <xdr:row>146</xdr:row>
      <xdr:rowOff>114300</xdr:rowOff>
    </xdr:to>
    <xdr:pic>
      <xdr:nvPicPr>
        <xdr:cNvPr id="3" name="Picture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0288250"/>
          <a:ext cx="28860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133350</xdr:colOff>
      <xdr:row>155</xdr:row>
      <xdr:rowOff>104775</xdr:rowOff>
    </xdr:from>
    <xdr:to>
      <xdr:col>1</xdr:col>
      <xdr:colOff>628650</xdr:colOff>
      <xdr:row>169</xdr:row>
      <xdr:rowOff>85725</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3822025"/>
          <a:ext cx="30765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136</xdr:row>
      <xdr:rowOff>83820</xdr:rowOff>
    </xdr:from>
    <xdr:to>
      <xdr:col>1</xdr:col>
      <xdr:colOff>449580</xdr:colOff>
      <xdr:row>150</xdr:row>
      <xdr:rowOff>26144</xdr:rowOff>
    </xdr:to>
    <xdr:pic>
      <xdr:nvPicPr>
        <xdr:cNvPr id="4" name="Picture 4">
          <a:extLst>
            <a:ext uri="{FF2B5EF4-FFF2-40B4-BE49-F238E27FC236}">
              <a16:creationId xmlns:a16="http://schemas.microsoft.com/office/drawing/2014/main" id="{129BFCD1-4729-4579-AF51-FB7ADBE0B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17945100"/>
          <a:ext cx="2933700" cy="1755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173</xdr:row>
      <xdr:rowOff>85725</xdr:rowOff>
    </xdr:from>
    <xdr:to>
      <xdr:col>1</xdr:col>
      <xdr:colOff>123825</xdr:colOff>
      <xdr:row>185</xdr:row>
      <xdr:rowOff>57150</xdr:rowOff>
    </xdr:to>
    <xdr:pic>
      <xdr:nvPicPr>
        <xdr:cNvPr id="2" name="Picture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5374600"/>
          <a:ext cx="25717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154</xdr:row>
      <xdr:rowOff>0</xdr:rowOff>
    </xdr:from>
    <xdr:to>
      <xdr:col>1</xdr:col>
      <xdr:colOff>295275</xdr:colOff>
      <xdr:row>167</xdr:row>
      <xdr:rowOff>114300</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2574250"/>
          <a:ext cx="281940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132</xdr:row>
      <xdr:rowOff>0</xdr:rowOff>
    </xdr:from>
    <xdr:to>
      <xdr:col>1</xdr:col>
      <xdr:colOff>514350</xdr:colOff>
      <xdr:row>146</xdr:row>
      <xdr:rowOff>38100</xdr:rowOff>
    </xdr:to>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95072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112</xdr:row>
      <xdr:rowOff>76200</xdr:rowOff>
    </xdr:from>
    <xdr:to>
      <xdr:col>1</xdr:col>
      <xdr:colOff>514350</xdr:colOff>
      <xdr:row>126</xdr:row>
      <xdr:rowOff>114300</xdr:rowOff>
    </xdr:to>
    <xdr:pic>
      <xdr:nvPicPr>
        <xdr:cNvPr id="3" name="Picture 5">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7259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91</xdr:row>
      <xdr:rowOff>9525</xdr:rowOff>
    </xdr:from>
    <xdr:to>
      <xdr:col>1</xdr:col>
      <xdr:colOff>342900</xdr:colOff>
      <xdr:row>104</xdr:row>
      <xdr:rowOff>104775</xdr:rowOff>
    </xdr:to>
    <xdr:pic>
      <xdr:nvPicPr>
        <xdr:cNvPr id="4" name="Picture 6">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3658850"/>
          <a:ext cx="28765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136</xdr:row>
      <xdr:rowOff>38100</xdr:rowOff>
    </xdr:from>
    <xdr:to>
      <xdr:col>1</xdr:col>
      <xdr:colOff>495300</xdr:colOff>
      <xdr:row>150</xdr:row>
      <xdr:rowOff>76200</xdr:rowOff>
    </xdr:to>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16800"/>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115</xdr:row>
      <xdr:rowOff>19050</xdr:rowOff>
    </xdr:from>
    <xdr:to>
      <xdr:col>1</xdr:col>
      <xdr:colOff>400050</xdr:colOff>
      <xdr:row>129</xdr:row>
      <xdr:rowOff>57150</xdr:rowOff>
    </xdr:to>
    <xdr:pic>
      <xdr:nvPicPr>
        <xdr:cNvPr id="3" name="Picture 5">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9737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94</xdr:row>
      <xdr:rowOff>57150</xdr:rowOff>
    </xdr:from>
    <xdr:to>
      <xdr:col>1</xdr:col>
      <xdr:colOff>304800</xdr:colOff>
      <xdr:row>108</xdr:row>
      <xdr:rowOff>28575</xdr:rowOff>
    </xdr:to>
    <xdr:pic>
      <xdr:nvPicPr>
        <xdr:cNvPr id="4" name="Picture 6">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413510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68</xdr:row>
      <xdr:rowOff>123825</xdr:rowOff>
    </xdr:from>
    <xdr:to>
      <xdr:col>1</xdr:col>
      <xdr:colOff>676275</xdr:colOff>
      <xdr:row>81</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067925"/>
          <a:ext cx="26765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48</xdr:row>
      <xdr:rowOff>133350</xdr:rowOff>
    </xdr:from>
    <xdr:to>
      <xdr:col>1</xdr:col>
      <xdr:colOff>790575</xdr:colOff>
      <xdr:row>62</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7219950"/>
          <a:ext cx="28384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88</xdr:row>
      <xdr:rowOff>57150</xdr:rowOff>
    </xdr:from>
    <xdr:to>
      <xdr:col>1</xdr:col>
      <xdr:colOff>552450</xdr:colOff>
      <xdr:row>102</xdr:row>
      <xdr:rowOff>95250</xdr:rowOff>
    </xdr:to>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3706475"/>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67</xdr:row>
      <xdr:rowOff>0</xdr:rowOff>
    </xdr:from>
    <xdr:to>
      <xdr:col>1</xdr:col>
      <xdr:colOff>409575</xdr:colOff>
      <xdr:row>80</xdr:row>
      <xdr:rowOff>95250</xdr:rowOff>
    </xdr:to>
    <xdr:pic>
      <xdr:nvPicPr>
        <xdr:cNvPr id="3" name="Picture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0648950"/>
          <a:ext cx="28860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157</xdr:row>
      <xdr:rowOff>66675</xdr:rowOff>
    </xdr:from>
    <xdr:to>
      <xdr:col>1</xdr:col>
      <xdr:colOff>638175</xdr:colOff>
      <xdr:row>171</xdr:row>
      <xdr:rowOff>104775</xdr:rowOff>
    </xdr:to>
    <xdr:pic>
      <xdr:nvPicPr>
        <xdr:cNvPr id="2" name="Picture 5">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86000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137</xdr:row>
      <xdr:rowOff>123825</xdr:rowOff>
    </xdr:from>
    <xdr:to>
      <xdr:col>1</xdr:col>
      <xdr:colOff>352425</xdr:colOff>
      <xdr:row>151</xdr:row>
      <xdr:rowOff>95250</xdr:rowOff>
    </xdr:to>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0596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149</xdr:row>
      <xdr:rowOff>95250</xdr:rowOff>
    </xdr:from>
    <xdr:to>
      <xdr:col>1</xdr:col>
      <xdr:colOff>628650</xdr:colOff>
      <xdr:row>164</xdr:row>
      <xdr:rowOff>0</xdr:rowOff>
    </xdr:to>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1793200"/>
          <a:ext cx="31146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129</xdr:row>
      <xdr:rowOff>76200</xdr:rowOff>
    </xdr:from>
    <xdr:to>
      <xdr:col>1</xdr:col>
      <xdr:colOff>457200</xdr:colOff>
      <xdr:row>143</xdr:row>
      <xdr:rowOff>47625</xdr:rowOff>
    </xdr:to>
    <xdr:pic>
      <xdr:nvPicPr>
        <xdr:cNvPr id="3" name="Picture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8916650"/>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125</xdr:row>
      <xdr:rowOff>57150</xdr:rowOff>
    </xdr:from>
    <xdr:to>
      <xdr:col>1</xdr:col>
      <xdr:colOff>609600</xdr:colOff>
      <xdr:row>139</xdr:row>
      <xdr:rowOff>95250</xdr:rowOff>
    </xdr:to>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04060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103</xdr:row>
      <xdr:rowOff>95250</xdr:rowOff>
    </xdr:from>
    <xdr:to>
      <xdr:col>1</xdr:col>
      <xdr:colOff>428625</xdr:colOff>
      <xdr:row>117</xdr:row>
      <xdr:rowOff>66675</xdr:rowOff>
    </xdr:to>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6935450"/>
          <a:ext cx="2876550"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121</xdr:row>
      <xdr:rowOff>47625</xdr:rowOff>
    </xdr:from>
    <xdr:to>
      <xdr:col>1</xdr:col>
      <xdr:colOff>476250</xdr:colOff>
      <xdr:row>135</xdr:row>
      <xdr:rowOff>9525</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697575"/>
          <a:ext cx="30003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99</xdr:row>
      <xdr:rowOff>104775</xdr:rowOff>
    </xdr:from>
    <xdr:to>
      <xdr:col>1</xdr:col>
      <xdr:colOff>485775</xdr:colOff>
      <xdr:row>113</xdr:row>
      <xdr:rowOff>76200</xdr:rowOff>
    </xdr:to>
    <xdr:pic>
      <xdr:nvPicPr>
        <xdr:cNvPr id="3" name="Picture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5611475"/>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152400</xdr:colOff>
      <xdr:row>87</xdr:row>
      <xdr:rowOff>0</xdr:rowOff>
    </xdr:from>
    <xdr:to>
      <xdr:col>1</xdr:col>
      <xdr:colOff>685800</xdr:colOff>
      <xdr:row>101</xdr:row>
      <xdr:rowOff>38100</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322070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67</xdr:row>
      <xdr:rowOff>57150</xdr:rowOff>
    </xdr:from>
    <xdr:to>
      <xdr:col>1</xdr:col>
      <xdr:colOff>352425</xdr:colOff>
      <xdr:row>81</xdr:row>
      <xdr:rowOff>28575</xdr:rowOff>
    </xdr:to>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0420350"/>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125</xdr:row>
      <xdr:rowOff>95250</xdr:rowOff>
    </xdr:from>
    <xdr:to>
      <xdr:col>1</xdr:col>
      <xdr:colOff>628650</xdr:colOff>
      <xdr:row>140</xdr:row>
      <xdr:rowOff>0</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650075"/>
          <a:ext cx="31146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103</xdr:row>
      <xdr:rowOff>66675</xdr:rowOff>
    </xdr:from>
    <xdr:to>
      <xdr:col>1</xdr:col>
      <xdr:colOff>409575</xdr:colOff>
      <xdr:row>117</xdr:row>
      <xdr:rowOff>38100</xdr:rowOff>
    </xdr:to>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6478250"/>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111</xdr:row>
      <xdr:rowOff>66675</xdr:rowOff>
    </xdr:from>
    <xdr:to>
      <xdr:col>1</xdr:col>
      <xdr:colOff>552450</xdr:colOff>
      <xdr:row>125</xdr:row>
      <xdr:rowOff>104775</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430625"/>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92</xdr:row>
      <xdr:rowOff>0</xdr:rowOff>
    </xdr:from>
    <xdr:to>
      <xdr:col>1</xdr:col>
      <xdr:colOff>381000</xdr:colOff>
      <xdr:row>105</xdr:row>
      <xdr:rowOff>95250</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649325"/>
          <a:ext cx="28860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95</xdr:row>
      <xdr:rowOff>38100</xdr:rowOff>
    </xdr:from>
    <xdr:to>
      <xdr:col>1</xdr:col>
      <xdr:colOff>609600</xdr:colOff>
      <xdr:row>109</xdr:row>
      <xdr:rowOff>76200</xdr:rowOff>
    </xdr:to>
    <xdr:pic>
      <xdr:nvPicPr>
        <xdr:cNvPr id="2" name="Picture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40180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75</xdr:row>
      <xdr:rowOff>95250</xdr:rowOff>
    </xdr:from>
    <xdr:to>
      <xdr:col>1</xdr:col>
      <xdr:colOff>409575</xdr:colOff>
      <xdr:row>89</xdr:row>
      <xdr:rowOff>57150</xdr:rowOff>
    </xdr:to>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601450"/>
          <a:ext cx="28860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94</xdr:row>
      <xdr:rowOff>19050</xdr:rowOff>
    </xdr:from>
    <xdr:to>
      <xdr:col>1</xdr:col>
      <xdr:colOff>590550</xdr:colOff>
      <xdr:row>108</xdr:row>
      <xdr:rowOff>57150</xdr:rowOff>
    </xdr:to>
    <xdr:pic>
      <xdr:nvPicPr>
        <xdr:cNvPr id="2" name="Picture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954125"/>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74</xdr:row>
      <xdr:rowOff>57150</xdr:rowOff>
    </xdr:from>
    <xdr:to>
      <xdr:col>1</xdr:col>
      <xdr:colOff>514350</xdr:colOff>
      <xdr:row>88</xdr:row>
      <xdr:rowOff>28575</xdr:rowOff>
    </xdr:to>
    <xdr:pic>
      <xdr:nvPicPr>
        <xdr:cNvPr id="3" name="Picture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1134725"/>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127</xdr:row>
      <xdr:rowOff>114300</xdr:rowOff>
    </xdr:from>
    <xdr:to>
      <xdr:col>1</xdr:col>
      <xdr:colOff>800100</xdr:colOff>
      <xdr:row>139</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8488025"/>
          <a:ext cx="27336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110</xdr:row>
      <xdr:rowOff>0</xdr:rowOff>
    </xdr:from>
    <xdr:to>
      <xdr:col>1</xdr:col>
      <xdr:colOff>714375</xdr:colOff>
      <xdr:row>122</xdr:row>
      <xdr:rowOff>114300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5944850"/>
          <a:ext cx="2762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171450</xdr:colOff>
      <xdr:row>105</xdr:row>
      <xdr:rowOff>0</xdr:rowOff>
    </xdr:from>
    <xdr:to>
      <xdr:col>1</xdr:col>
      <xdr:colOff>704850</xdr:colOff>
      <xdr:row>119</xdr:row>
      <xdr:rowOff>38100</xdr:rowOff>
    </xdr:to>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79245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85</xdr:row>
      <xdr:rowOff>85725</xdr:rowOff>
    </xdr:from>
    <xdr:to>
      <xdr:col>1</xdr:col>
      <xdr:colOff>466725</xdr:colOff>
      <xdr:row>99</xdr:row>
      <xdr:rowOff>57150</xdr:rowOff>
    </xdr:to>
    <xdr:pic>
      <xdr:nvPicPr>
        <xdr:cNvPr id="3" name="Picture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3020675"/>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171450</xdr:colOff>
      <xdr:row>104</xdr:row>
      <xdr:rowOff>66675</xdr:rowOff>
    </xdr:from>
    <xdr:to>
      <xdr:col>1</xdr:col>
      <xdr:colOff>704850</xdr:colOff>
      <xdr:row>118</xdr:row>
      <xdr:rowOff>104775</xdr:rowOff>
    </xdr:to>
    <xdr:pic>
      <xdr:nvPicPr>
        <xdr:cNvPr id="2" name="Picture 3">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430500"/>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84</xdr:row>
      <xdr:rowOff>114300</xdr:rowOff>
    </xdr:from>
    <xdr:to>
      <xdr:col>1</xdr:col>
      <xdr:colOff>485775</xdr:colOff>
      <xdr:row>98</xdr:row>
      <xdr:rowOff>85725</xdr:rowOff>
    </xdr:to>
    <xdr:pic>
      <xdr:nvPicPr>
        <xdr:cNvPr id="3" name="Picture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2620625"/>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171450</xdr:colOff>
      <xdr:row>118</xdr:row>
      <xdr:rowOff>57150</xdr:rowOff>
    </xdr:from>
    <xdr:to>
      <xdr:col>1</xdr:col>
      <xdr:colOff>704850</xdr:colOff>
      <xdr:row>132</xdr:row>
      <xdr:rowOff>95250</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8087975"/>
          <a:ext cx="31146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97</xdr:row>
      <xdr:rowOff>114300</xdr:rowOff>
    </xdr:from>
    <xdr:to>
      <xdr:col>1</xdr:col>
      <xdr:colOff>438150</xdr:colOff>
      <xdr:row>111</xdr:row>
      <xdr:rowOff>85725</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5144750"/>
          <a:ext cx="288607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54</xdr:row>
      <xdr:rowOff>104775</xdr:rowOff>
    </xdr:from>
    <xdr:to>
      <xdr:col>1</xdr:col>
      <xdr:colOff>1019175</xdr:colOff>
      <xdr:row>69</xdr:row>
      <xdr:rowOff>19050</xdr:rowOff>
    </xdr:to>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324850"/>
          <a:ext cx="31146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19050</xdr:rowOff>
    </xdr:from>
    <xdr:to>
      <xdr:col>1</xdr:col>
      <xdr:colOff>819150</xdr:colOff>
      <xdr:row>47</xdr:row>
      <xdr:rowOff>123825</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381625"/>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54</xdr:row>
      <xdr:rowOff>57150</xdr:rowOff>
    </xdr:from>
    <xdr:to>
      <xdr:col>1</xdr:col>
      <xdr:colOff>1009650</xdr:colOff>
      <xdr:row>68</xdr:row>
      <xdr:rowOff>95250</xdr:rowOff>
    </xdr:to>
    <xdr:pic>
      <xdr:nvPicPr>
        <xdr:cNvPr id="2" name="Picture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277225"/>
          <a:ext cx="31051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34</xdr:row>
      <xdr:rowOff>57150</xdr:rowOff>
    </xdr:from>
    <xdr:to>
      <xdr:col>1</xdr:col>
      <xdr:colOff>857250</xdr:colOff>
      <xdr:row>48</xdr:row>
      <xdr:rowOff>19050</xdr:rowOff>
    </xdr:to>
    <xdr:pic>
      <xdr:nvPicPr>
        <xdr:cNvPr id="3" name="Picture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5419725"/>
          <a:ext cx="28765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71</xdr:row>
      <xdr:rowOff>85725</xdr:rowOff>
    </xdr:from>
    <xdr:to>
      <xdr:col>1</xdr:col>
      <xdr:colOff>914400</xdr:colOff>
      <xdr:row>84</xdr:row>
      <xdr:rowOff>104775</xdr:rowOff>
    </xdr:to>
    <xdr:pic>
      <xdr:nvPicPr>
        <xdr:cNvPr id="2" name="Picture 3">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1068050"/>
          <a:ext cx="2952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52</xdr:row>
      <xdr:rowOff>66675</xdr:rowOff>
    </xdr:from>
    <xdr:to>
      <xdr:col>1</xdr:col>
      <xdr:colOff>1000125</xdr:colOff>
      <xdr:row>66</xdr:row>
      <xdr:rowOff>104775</xdr:rowOff>
    </xdr:to>
    <xdr:pic>
      <xdr:nvPicPr>
        <xdr:cNvPr id="3" name="Picture 5">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34375"/>
          <a:ext cx="30289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95250</xdr:colOff>
      <xdr:row>68</xdr:row>
      <xdr:rowOff>19050</xdr:rowOff>
    </xdr:from>
    <xdr:to>
      <xdr:col>1</xdr:col>
      <xdr:colOff>1009650</xdr:colOff>
      <xdr:row>81</xdr:row>
      <xdr:rowOff>123825</xdr:rowOff>
    </xdr:to>
    <xdr:pic>
      <xdr:nvPicPr>
        <xdr:cNvPr id="2" name="Picture 3">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001375"/>
          <a:ext cx="30670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48</xdr:row>
      <xdr:rowOff>57150</xdr:rowOff>
    </xdr:from>
    <xdr:to>
      <xdr:col>1</xdr:col>
      <xdr:colOff>990600</xdr:colOff>
      <xdr:row>62</xdr:row>
      <xdr:rowOff>95250</xdr:rowOff>
    </xdr:to>
    <xdr:pic>
      <xdr:nvPicPr>
        <xdr:cNvPr id="3" name="Picture 4">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181975"/>
          <a:ext cx="30289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64</xdr:row>
      <xdr:rowOff>95250</xdr:rowOff>
    </xdr:from>
    <xdr:to>
      <xdr:col>1</xdr:col>
      <xdr:colOff>47625</xdr:colOff>
      <xdr:row>76</xdr:row>
      <xdr:rowOff>85725</xdr:rowOff>
    </xdr:to>
    <xdr:pic>
      <xdr:nvPicPr>
        <xdr:cNvPr id="3" name="Picture 2">
          <a:extLst>
            <a:ext uri="{FF2B5EF4-FFF2-40B4-BE49-F238E27FC236}">
              <a16:creationId xmlns:a16="http://schemas.microsoft.com/office/drawing/2014/main" id="{00000000-0008-0000-0E00-00000E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2401550"/>
          <a:ext cx="25622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99061</xdr:colOff>
      <xdr:row>48</xdr:row>
      <xdr:rowOff>60960</xdr:rowOff>
    </xdr:from>
    <xdr:to>
      <xdr:col>0</xdr:col>
      <xdr:colOff>2511381</xdr:colOff>
      <xdr:row>60</xdr:row>
      <xdr:rowOff>7620</xdr:rowOff>
    </xdr:to>
    <xdr:pic>
      <xdr:nvPicPr>
        <xdr:cNvPr id="4" name="Picture 3">
          <a:extLst>
            <a:ext uri="{FF2B5EF4-FFF2-40B4-BE49-F238E27FC236}">
              <a16:creationId xmlns:a16="http://schemas.microsoft.com/office/drawing/2014/main" id="{B982FEB0-34BF-427F-A2C0-6B99CC4E03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1" y="9540240"/>
          <a:ext cx="241232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103</xdr:row>
      <xdr:rowOff>0</xdr:rowOff>
    </xdr:from>
    <xdr:to>
      <xdr:col>1</xdr:col>
      <xdr:colOff>171450</xdr:colOff>
      <xdr:row>115</xdr:row>
      <xdr:rowOff>0</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278100"/>
          <a:ext cx="27051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85</xdr:row>
      <xdr:rowOff>0</xdr:rowOff>
    </xdr:from>
    <xdr:to>
      <xdr:col>1</xdr:col>
      <xdr:colOff>200025</xdr:colOff>
      <xdr:row>98</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706350"/>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130</xdr:row>
      <xdr:rowOff>133350</xdr:rowOff>
    </xdr:from>
    <xdr:to>
      <xdr:col>1</xdr:col>
      <xdr:colOff>257175</xdr:colOff>
      <xdr:row>142</xdr:row>
      <xdr:rowOff>114300</xdr:rowOff>
    </xdr:to>
    <xdr:pic>
      <xdr:nvPicPr>
        <xdr:cNvPr id="3" name="Picture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9078575"/>
          <a:ext cx="27241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175261</xdr:colOff>
      <xdr:row>112</xdr:row>
      <xdr:rowOff>22860</xdr:rowOff>
    </xdr:from>
    <xdr:to>
      <xdr:col>1</xdr:col>
      <xdr:colOff>180605</xdr:colOff>
      <xdr:row>124</xdr:row>
      <xdr:rowOff>68580</xdr:rowOff>
    </xdr:to>
    <xdr:pic>
      <xdr:nvPicPr>
        <xdr:cNvPr id="4" name="Picture 3">
          <a:extLst>
            <a:ext uri="{FF2B5EF4-FFF2-40B4-BE49-F238E27FC236}">
              <a16:creationId xmlns:a16="http://schemas.microsoft.com/office/drawing/2014/main" id="{CB185F50-9AE9-4FBC-9278-F686F7BE14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1" y="15140940"/>
          <a:ext cx="264948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110</xdr:row>
      <xdr:rowOff>85725</xdr:rowOff>
    </xdr:from>
    <xdr:to>
      <xdr:col>1</xdr:col>
      <xdr:colOff>304800</xdr:colOff>
      <xdr:row>122</xdr:row>
      <xdr:rowOff>114300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6078200"/>
          <a:ext cx="27336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92</xdr:row>
      <xdr:rowOff>0</xdr:rowOff>
    </xdr:from>
    <xdr:to>
      <xdr:col>1</xdr:col>
      <xdr:colOff>190500</xdr:colOff>
      <xdr:row>105</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420725"/>
          <a:ext cx="27622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107</xdr:row>
      <xdr:rowOff>142875</xdr:rowOff>
    </xdr:from>
    <xdr:to>
      <xdr:col>1</xdr:col>
      <xdr:colOff>152400</xdr:colOff>
      <xdr:row>119</xdr:row>
      <xdr:rowOff>125730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4850"/>
          <a:ext cx="2724150" cy="1697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89</xdr:row>
      <xdr:rowOff>0</xdr:rowOff>
    </xdr:from>
    <xdr:to>
      <xdr:col>1</xdr:col>
      <xdr:colOff>190500</xdr:colOff>
      <xdr:row>101</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230225"/>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75</xdr:row>
      <xdr:rowOff>76200</xdr:rowOff>
    </xdr:from>
    <xdr:to>
      <xdr:col>1</xdr:col>
      <xdr:colOff>381000</xdr:colOff>
      <xdr:row>89</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306175"/>
          <a:ext cx="28765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58</xdr:row>
      <xdr:rowOff>0</xdr:rowOff>
    </xdr:from>
    <xdr:to>
      <xdr:col>1</xdr:col>
      <xdr:colOff>228600</xdr:colOff>
      <xdr:row>71</xdr:row>
      <xdr:rowOff>38100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8801100"/>
          <a:ext cx="27717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81</xdr:row>
      <xdr:rowOff>104775</xdr:rowOff>
    </xdr:from>
    <xdr:to>
      <xdr:col>1</xdr:col>
      <xdr:colOff>266700</xdr:colOff>
      <xdr:row>93</xdr:row>
      <xdr:rowOff>104775</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192000"/>
          <a:ext cx="27241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62</xdr:row>
      <xdr:rowOff>95250</xdr:rowOff>
    </xdr:from>
    <xdr:to>
      <xdr:col>1</xdr:col>
      <xdr:colOff>200025</xdr:colOff>
      <xdr:row>75</xdr:row>
      <xdr:rowOff>66675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467850"/>
          <a:ext cx="27432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sServlet/pdf/product-labels-jg9o5k7l"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latest%20updates/189ea834-ae3f-48eb-9d73-a9cc9cd9317e/franklin-templeton-update-on-reliance-broadcast-july-23-2020-kcg9m1gq-en-in.pdf" TargetMode="External"/><Relationship Id="rId2" Type="http://schemas.openxmlformats.org/officeDocument/2006/relationships/hyperlink" Target="https://www.franklintempletonindia.com/download/en-in/valuation-policy/bb813425-1311-487d-86cb-619298c228dd/Fair%20Valuation%20Reliance%20Broadcast%20Network%20limited.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6" Type="http://schemas.openxmlformats.org/officeDocument/2006/relationships/drawing" Target="../drawings/drawing37.xml"/><Relationship Id="rId5" Type="http://schemas.openxmlformats.org/officeDocument/2006/relationships/printerSettings" Target="../printerSettings/printerSettings38.bin"/><Relationship Id="rId4"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valuation-policy/bb813425-1311-487d-86cb-619298c228dd/Fair%20Valuation%20Reliance%20Broadcast%20Network%20limited.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9"/>
  <sheetViews>
    <sheetView tabSelected="1" workbookViewId="0">
      <selection sqref="A1:G1"/>
    </sheetView>
  </sheetViews>
  <sheetFormatPr defaultColWidth="9.42578125" defaultRowHeight="11.25" x14ac:dyDescent="0.2"/>
  <cols>
    <col min="1" max="1" width="38.5703125" style="7" bestFit="1" customWidth="1"/>
    <col min="2" max="2" width="50.5703125"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989</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991</v>
      </c>
      <c r="B7" s="21" t="s">
        <v>992</v>
      </c>
      <c r="C7" s="21" t="s">
        <v>75</v>
      </c>
      <c r="D7" s="24">
        <v>750</v>
      </c>
      <c r="E7" s="22">
        <v>7896.5501711999996</v>
      </c>
      <c r="F7" s="23">
        <v>2.3375640263097002</v>
      </c>
      <c r="G7" s="22">
        <v>6.6749000000000001</v>
      </c>
    </row>
    <row r="8" spans="1:9" x14ac:dyDescent="0.2">
      <c r="A8" s="21" t="s">
        <v>993</v>
      </c>
      <c r="B8" s="21" t="s">
        <v>994</v>
      </c>
      <c r="C8" s="21" t="s">
        <v>28</v>
      </c>
      <c r="D8" s="24">
        <v>500</v>
      </c>
      <c r="E8" s="22">
        <v>5354.7234246999997</v>
      </c>
      <c r="F8" s="23">
        <v>1.58512370301504</v>
      </c>
      <c r="G8" s="22">
        <v>6.7995999999999999</v>
      </c>
    </row>
    <row r="9" spans="1:9" x14ac:dyDescent="0.2">
      <c r="A9" s="20" t="s">
        <v>29</v>
      </c>
      <c r="B9" s="20"/>
      <c r="C9" s="20"/>
      <c r="D9" s="20"/>
      <c r="E9" s="25">
        <f>SUM(E6:E8)</f>
        <v>13251.273595899998</v>
      </c>
      <c r="F9" s="26">
        <f>SUM(F6:F8)</f>
        <v>3.92268772932474</v>
      </c>
      <c r="G9" s="25"/>
      <c r="H9" s="14"/>
      <c r="I9" s="14"/>
    </row>
    <row r="10" spans="1:9" x14ac:dyDescent="0.2">
      <c r="A10" s="21"/>
      <c r="B10" s="21"/>
      <c r="C10" s="21"/>
      <c r="D10" s="21"/>
      <c r="E10" s="22"/>
      <c r="F10" s="23"/>
      <c r="G10" s="22"/>
    </row>
    <row r="11" spans="1:9" x14ac:dyDescent="0.2">
      <c r="A11" s="20" t="s">
        <v>30</v>
      </c>
      <c r="B11" s="21"/>
      <c r="C11" s="21"/>
      <c r="D11" s="21"/>
      <c r="E11" s="22"/>
      <c r="F11" s="23"/>
      <c r="G11" s="22"/>
    </row>
    <row r="12" spans="1:9" x14ac:dyDescent="0.2">
      <c r="A12" s="20" t="s">
        <v>31</v>
      </c>
      <c r="B12" s="21"/>
      <c r="C12" s="21"/>
      <c r="D12" s="21"/>
      <c r="E12" s="22"/>
      <c r="F12" s="23"/>
      <c r="G12" s="22"/>
    </row>
    <row r="13" spans="1:9" x14ac:dyDescent="0.2">
      <c r="A13" s="21" t="s">
        <v>995</v>
      </c>
      <c r="B13" s="21" t="s">
        <v>996</v>
      </c>
      <c r="C13" s="21" t="s">
        <v>33</v>
      </c>
      <c r="D13" s="24">
        <v>4000</v>
      </c>
      <c r="E13" s="22">
        <v>19873.240000000002</v>
      </c>
      <c r="F13" s="23">
        <v>5.8829450713360698</v>
      </c>
      <c r="G13" s="22">
        <v>6.4675000000000002</v>
      </c>
    </row>
    <row r="14" spans="1:9" x14ac:dyDescent="0.2">
      <c r="A14" s="21" t="s">
        <v>997</v>
      </c>
      <c r="B14" s="21" t="s">
        <v>998</v>
      </c>
      <c r="C14" s="21" t="s">
        <v>33</v>
      </c>
      <c r="D14" s="24">
        <v>3000</v>
      </c>
      <c r="E14" s="22">
        <v>14838.315000000001</v>
      </c>
      <c r="F14" s="23">
        <v>4.3924892013673702</v>
      </c>
      <c r="G14" s="22">
        <v>6.52</v>
      </c>
    </row>
    <row r="15" spans="1:9" x14ac:dyDescent="0.2">
      <c r="A15" s="21" t="s">
        <v>999</v>
      </c>
      <c r="B15" s="21" t="s">
        <v>1000</v>
      </c>
      <c r="C15" s="21" t="s">
        <v>1001</v>
      </c>
      <c r="D15" s="24">
        <v>2500</v>
      </c>
      <c r="E15" s="22">
        <v>12398.05</v>
      </c>
      <c r="F15" s="23">
        <v>3.6701135366793798</v>
      </c>
      <c r="G15" s="22">
        <v>6.5247999999999999</v>
      </c>
    </row>
    <row r="16" spans="1:9" x14ac:dyDescent="0.2">
      <c r="A16" s="21" t="s">
        <v>1002</v>
      </c>
      <c r="B16" s="21" t="s">
        <v>1003</v>
      </c>
      <c r="C16" s="21" t="s">
        <v>1001</v>
      </c>
      <c r="D16" s="24">
        <v>2000</v>
      </c>
      <c r="E16" s="22">
        <v>9939.82</v>
      </c>
      <c r="F16" s="23">
        <v>2.9424198107086501</v>
      </c>
      <c r="G16" s="22">
        <v>6.4996</v>
      </c>
    </row>
    <row r="17" spans="1:9" x14ac:dyDescent="0.2">
      <c r="A17" s="21" t="s">
        <v>1004</v>
      </c>
      <c r="B17" s="21" t="s">
        <v>1005</v>
      </c>
      <c r="C17" s="21" t="s">
        <v>33</v>
      </c>
      <c r="D17" s="24">
        <v>2000</v>
      </c>
      <c r="E17" s="22">
        <v>9929.0499999999993</v>
      </c>
      <c r="F17" s="23">
        <v>2.9392316381500598</v>
      </c>
      <c r="G17" s="22">
        <v>6.5205000000000002</v>
      </c>
    </row>
    <row r="18" spans="1:9" x14ac:dyDescent="0.2">
      <c r="A18" s="21" t="s">
        <v>1006</v>
      </c>
      <c r="B18" s="21" t="s">
        <v>1007</v>
      </c>
      <c r="C18" s="21" t="s">
        <v>32</v>
      </c>
      <c r="D18" s="24">
        <v>2000</v>
      </c>
      <c r="E18" s="22">
        <v>9927.6299999999992</v>
      </c>
      <c r="F18" s="23">
        <v>2.9388112848507899</v>
      </c>
      <c r="G18" s="22">
        <v>6.4897</v>
      </c>
    </row>
    <row r="19" spans="1:9" x14ac:dyDescent="0.2">
      <c r="A19" s="21" t="s">
        <v>1008</v>
      </c>
      <c r="B19" s="21" t="s">
        <v>1009</v>
      </c>
      <c r="C19" s="21" t="s">
        <v>33</v>
      </c>
      <c r="D19" s="24">
        <v>1500</v>
      </c>
      <c r="E19" s="22">
        <v>7437.84</v>
      </c>
      <c r="F19" s="23">
        <v>2.2017750587919398</v>
      </c>
      <c r="G19" s="22">
        <v>6.4901999999999997</v>
      </c>
    </row>
    <row r="20" spans="1:9" x14ac:dyDescent="0.2">
      <c r="A20" s="21" t="s">
        <v>1010</v>
      </c>
      <c r="B20" s="21" t="s">
        <v>1011</v>
      </c>
      <c r="C20" s="21" t="s">
        <v>1001</v>
      </c>
      <c r="D20" s="24">
        <v>1000</v>
      </c>
      <c r="E20" s="22">
        <v>4976.8500000000004</v>
      </c>
      <c r="F20" s="23">
        <v>1.47326430809867</v>
      </c>
      <c r="G20" s="22">
        <v>6.53</v>
      </c>
    </row>
    <row r="21" spans="1:9" x14ac:dyDescent="0.2">
      <c r="A21" s="21" t="s">
        <v>1012</v>
      </c>
      <c r="B21" s="21" t="s">
        <v>1013</v>
      </c>
      <c r="C21" s="21" t="s">
        <v>33</v>
      </c>
      <c r="D21" s="24">
        <v>1000</v>
      </c>
      <c r="E21" s="22">
        <v>4975.32</v>
      </c>
      <c r="F21" s="23">
        <v>1.47281139221988</v>
      </c>
      <c r="G21" s="22">
        <v>6.4669999999999996</v>
      </c>
    </row>
    <row r="22" spans="1:9" x14ac:dyDescent="0.2">
      <c r="A22" s="21" t="s">
        <v>1014</v>
      </c>
      <c r="B22" s="21" t="s">
        <v>1015</v>
      </c>
      <c r="C22" s="21" t="s">
        <v>32</v>
      </c>
      <c r="D22" s="24">
        <v>1000</v>
      </c>
      <c r="E22" s="22">
        <v>4965.62</v>
      </c>
      <c r="F22" s="23">
        <v>1.46993996475299</v>
      </c>
      <c r="G22" s="22">
        <v>6.4798</v>
      </c>
    </row>
    <row r="23" spans="1:9" x14ac:dyDescent="0.2">
      <c r="A23" s="21" t="s">
        <v>1016</v>
      </c>
      <c r="B23" s="21" t="s">
        <v>1017</v>
      </c>
      <c r="C23" s="21" t="s">
        <v>32</v>
      </c>
      <c r="D23" s="24">
        <v>500</v>
      </c>
      <c r="E23" s="22">
        <v>2479.2725</v>
      </c>
      <c r="F23" s="23">
        <v>0.73392279942143501</v>
      </c>
      <c r="G23" s="22">
        <v>6.4926000000000004</v>
      </c>
    </row>
    <row r="24" spans="1:9" x14ac:dyDescent="0.2">
      <c r="A24" s="20" t="s">
        <v>29</v>
      </c>
      <c r="B24" s="20"/>
      <c r="C24" s="20"/>
      <c r="D24" s="20"/>
      <c r="E24" s="25">
        <f>SUM(E12:E23)</f>
        <v>101741.00749999999</v>
      </c>
      <c r="F24" s="26">
        <f>SUM(F12:F23)</f>
        <v>30.117724066377235</v>
      </c>
      <c r="G24" s="25"/>
      <c r="H24" s="14"/>
      <c r="I24" s="14"/>
    </row>
    <row r="25" spans="1:9" x14ac:dyDescent="0.2">
      <c r="A25" s="21"/>
      <c r="B25" s="21"/>
      <c r="C25" s="21"/>
      <c r="D25" s="21"/>
      <c r="E25" s="22"/>
      <c r="F25" s="23"/>
      <c r="G25" s="22"/>
    </row>
    <row r="26" spans="1:9" x14ac:dyDescent="0.2">
      <c r="A26" s="20" t="s">
        <v>1018</v>
      </c>
      <c r="B26" s="21"/>
      <c r="C26" s="21"/>
      <c r="D26" s="21"/>
      <c r="E26" s="22"/>
      <c r="F26" s="23"/>
      <c r="G26" s="22"/>
    </row>
    <row r="27" spans="1:9" x14ac:dyDescent="0.2">
      <c r="A27" s="21" t="s">
        <v>1019</v>
      </c>
      <c r="B27" s="21" t="s">
        <v>1020</v>
      </c>
      <c r="C27" s="21" t="s">
        <v>33</v>
      </c>
      <c r="D27" s="24">
        <v>3500</v>
      </c>
      <c r="E27" s="22">
        <v>17376.2225</v>
      </c>
      <c r="F27" s="23">
        <v>5.1437693357909398</v>
      </c>
      <c r="G27" s="22">
        <v>6.5000999999999998</v>
      </c>
    </row>
    <row r="28" spans="1:9" x14ac:dyDescent="0.2">
      <c r="A28" s="21" t="s">
        <v>1021</v>
      </c>
      <c r="B28" s="21" t="s">
        <v>1022</v>
      </c>
      <c r="C28" s="21" t="s">
        <v>32</v>
      </c>
      <c r="D28" s="24">
        <v>3000</v>
      </c>
      <c r="E28" s="22">
        <v>14795.745000000001</v>
      </c>
      <c r="F28" s="23">
        <v>4.3798874830925998</v>
      </c>
      <c r="G28" s="22">
        <v>6.63</v>
      </c>
    </row>
    <row r="29" spans="1:9" x14ac:dyDescent="0.2">
      <c r="A29" s="21" t="s">
        <v>1023</v>
      </c>
      <c r="B29" s="21" t="s">
        <v>1024</v>
      </c>
      <c r="C29" s="21" t="s">
        <v>32</v>
      </c>
      <c r="D29" s="24">
        <v>2000</v>
      </c>
      <c r="E29" s="22">
        <v>9934.84</v>
      </c>
      <c r="F29" s="23">
        <v>2.9409456139266901</v>
      </c>
      <c r="G29" s="22">
        <v>6.6497999999999999</v>
      </c>
    </row>
    <row r="30" spans="1:9" x14ac:dyDescent="0.2">
      <c r="A30" s="21" t="s">
        <v>1025</v>
      </c>
      <c r="B30" s="21" t="s">
        <v>1026</v>
      </c>
      <c r="C30" s="21" t="s">
        <v>1027</v>
      </c>
      <c r="D30" s="24">
        <v>2000</v>
      </c>
      <c r="E30" s="22">
        <v>9910.7999999999993</v>
      </c>
      <c r="F30" s="23">
        <v>2.9338292101840202</v>
      </c>
      <c r="G30" s="22">
        <v>6.5701999999999998</v>
      </c>
    </row>
    <row r="31" spans="1:9" x14ac:dyDescent="0.2">
      <c r="A31" s="21" t="s">
        <v>1028</v>
      </c>
      <c r="B31" s="21" t="s">
        <v>1029</v>
      </c>
      <c r="C31" s="21" t="s">
        <v>1027</v>
      </c>
      <c r="D31" s="24">
        <v>2000</v>
      </c>
      <c r="E31" s="22">
        <v>9906</v>
      </c>
      <c r="F31" s="23">
        <v>2.9324082976230899</v>
      </c>
      <c r="G31" s="22">
        <v>6.5350000000000001</v>
      </c>
    </row>
    <row r="32" spans="1:9" x14ac:dyDescent="0.2">
      <c r="A32" s="21" t="s">
        <v>1030</v>
      </c>
      <c r="B32" s="21" t="s">
        <v>1031</v>
      </c>
      <c r="C32" s="21" t="s">
        <v>32</v>
      </c>
      <c r="D32" s="24">
        <v>2000</v>
      </c>
      <c r="E32" s="22">
        <v>9905.43</v>
      </c>
      <c r="F32" s="23">
        <v>2.9322395642564798</v>
      </c>
      <c r="G32" s="22">
        <v>6.5750000000000002</v>
      </c>
    </row>
    <row r="33" spans="1:9" x14ac:dyDescent="0.2">
      <c r="A33" s="21" t="s">
        <v>1032</v>
      </c>
      <c r="B33" s="21" t="s">
        <v>1033</v>
      </c>
      <c r="C33" s="21" t="s">
        <v>32</v>
      </c>
      <c r="D33" s="24">
        <v>2000</v>
      </c>
      <c r="E33" s="22">
        <v>9876.77</v>
      </c>
      <c r="F33" s="23">
        <v>2.9237555321739102</v>
      </c>
      <c r="G33" s="22">
        <v>6.6</v>
      </c>
    </row>
    <row r="34" spans="1:9" x14ac:dyDescent="0.2">
      <c r="A34" s="21" t="s">
        <v>1034</v>
      </c>
      <c r="B34" s="21" t="s">
        <v>1035</v>
      </c>
      <c r="C34" s="21" t="s">
        <v>33</v>
      </c>
      <c r="D34" s="24">
        <v>1900</v>
      </c>
      <c r="E34" s="22">
        <v>9403.5370000000003</v>
      </c>
      <c r="F34" s="23">
        <v>2.7836674667681902</v>
      </c>
      <c r="G34" s="22">
        <v>8.9153000000000002</v>
      </c>
    </row>
    <row r="35" spans="1:9" x14ac:dyDescent="0.2">
      <c r="A35" s="21" t="s">
        <v>1036</v>
      </c>
      <c r="B35" s="21" t="s">
        <v>1037</v>
      </c>
      <c r="C35" s="21" t="s">
        <v>1027</v>
      </c>
      <c r="D35" s="24">
        <v>1500</v>
      </c>
      <c r="E35" s="22">
        <v>7454.4</v>
      </c>
      <c r="F35" s="23">
        <v>2.2066772071271501</v>
      </c>
      <c r="G35" s="22">
        <v>6.5674999999999999</v>
      </c>
    </row>
    <row r="36" spans="1:9" x14ac:dyDescent="0.2">
      <c r="A36" s="21" t="s">
        <v>1038</v>
      </c>
      <c r="B36" s="21" t="s">
        <v>1039</v>
      </c>
      <c r="C36" s="21" t="s">
        <v>33</v>
      </c>
      <c r="D36" s="24">
        <v>1500</v>
      </c>
      <c r="E36" s="22">
        <v>7452.09</v>
      </c>
      <c r="F36" s="23">
        <v>2.2059933929572</v>
      </c>
      <c r="G36" s="22">
        <v>6.7050999999999998</v>
      </c>
    </row>
    <row r="37" spans="1:9" x14ac:dyDescent="0.2">
      <c r="A37" s="21" t="s">
        <v>1040</v>
      </c>
      <c r="B37" s="21" t="s">
        <v>1041</v>
      </c>
      <c r="C37" s="21" t="s">
        <v>1001</v>
      </c>
      <c r="D37" s="24">
        <v>1500</v>
      </c>
      <c r="E37" s="22">
        <v>7446.4049999999997</v>
      </c>
      <c r="F37" s="23">
        <v>2.2043104996428502</v>
      </c>
      <c r="G37" s="22">
        <v>6.5677000000000003</v>
      </c>
    </row>
    <row r="38" spans="1:9" x14ac:dyDescent="0.2">
      <c r="A38" s="21" t="s">
        <v>1042</v>
      </c>
      <c r="B38" s="21" t="s">
        <v>1043</v>
      </c>
      <c r="C38" s="21" t="s">
        <v>33</v>
      </c>
      <c r="D38" s="24">
        <v>1000</v>
      </c>
      <c r="E38" s="22">
        <v>4979.2049999999999</v>
      </c>
      <c r="F38" s="23">
        <v>1.4739614433238799</v>
      </c>
      <c r="G38" s="22">
        <v>6.9298000000000002</v>
      </c>
    </row>
    <row r="39" spans="1:9" x14ac:dyDescent="0.2">
      <c r="A39" s="21" t="s">
        <v>1044</v>
      </c>
      <c r="B39" s="21" t="s">
        <v>1045</v>
      </c>
      <c r="C39" s="21" t="s">
        <v>33</v>
      </c>
      <c r="D39" s="24">
        <v>1000</v>
      </c>
      <c r="E39" s="22">
        <v>4976.0749999999998</v>
      </c>
      <c r="F39" s="23">
        <v>1.4730348899247701</v>
      </c>
      <c r="G39" s="22">
        <v>6.7496999999999998</v>
      </c>
    </row>
    <row r="40" spans="1:9" x14ac:dyDescent="0.2">
      <c r="A40" s="21" t="s">
        <v>1046</v>
      </c>
      <c r="B40" s="21" t="s">
        <v>1047</v>
      </c>
      <c r="C40" s="21" t="s">
        <v>33</v>
      </c>
      <c r="D40" s="24">
        <v>1000</v>
      </c>
      <c r="E40" s="22">
        <v>4964.1949999999997</v>
      </c>
      <c r="F40" s="23">
        <v>1.46951813133647</v>
      </c>
      <c r="G40" s="22">
        <v>6.7503000000000002</v>
      </c>
    </row>
    <row r="41" spans="1:9" x14ac:dyDescent="0.2">
      <c r="A41" s="21" t="s">
        <v>1048</v>
      </c>
      <c r="B41" s="21" t="s">
        <v>1049</v>
      </c>
      <c r="C41" s="21" t="s">
        <v>1027</v>
      </c>
      <c r="D41" s="24">
        <v>1000</v>
      </c>
      <c r="E41" s="22">
        <v>4963.6099999999997</v>
      </c>
      <c r="F41" s="23">
        <v>1.4693449576180999</v>
      </c>
      <c r="G41" s="22">
        <v>6.6902999999999997</v>
      </c>
    </row>
    <row r="42" spans="1:9" x14ac:dyDescent="0.2">
      <c r="A42" s="21" t="s">
        <v>1050</v>
      </c>
      <c r="B42" s="21" t="s">
        <v>1051</v>
      </c>
      <c r="C42" s="21" t="s">
        <v>33</v>
      </c>
      <c r="D42" s="24">
        <v>1000</v>
      </c>
      <c r="E42" s="22">
        <v>4962.76</v>
      </c>
      <c r="F42" s="23">
        <v>1.46909333768544</v>
      </c>
      <c r="G42" s="22">
        <v>6.6802999999999999</v>
      </c>
    </row>
    <row r="43" spans="1:9" x14ac:dyDescent="0.2">
      <c r="A43" s="21" t="s">
        <v>1052</v>
      </c>
      <c r="B43" s="21" t="s">
        <v>1053</v>
      </c>
      <c r="C43" s="21" t="s">
        <v>1027</v>
      </c>
      <c r="D43" s="24">
        <v>1000</v>
      </c>
      <c r="E43" s="22">
        <v>4931.2150000000001</v>
      </c>
      <c r="F43" s="23">
        <v>1.4597552779490699</v>
      </c>
      <c r="G43" s="22">
        <v>6.8802000000000003</v>
      </c>
    </row>
    <row r="44" spans="1:9" x14ac:dyDescent="0.2">
      <c r="A44" s="21" t="s">
        <v>1054</v>
      </c>
      <c r="B44" s="21" t="s">
        <v>1055</v>
      </c>
      <c r="C44" s="21" t="s">
        <v>33</v>
      </c>
      <c r="D44" s="24">
        <v>700</v>
      </c>
      <c r="E44" s="22">
        <v>3468.1675</v>
      </c>
      <c r="F44" s="23">
        <v>1.02665890920116</v>
      </c>
      <c r="G44" s="22">
        <v>6.7003000000000004</v>
      </c>
    </row>
    <row r="45" spans="1:9" x14ac:dyDescent="0.2">
      <c r="A45" s="21" t="s">
        <v>1056</v>
      </c>
      <c r="B45" s="21" t="s">
        <v>1057</v>
      </c>
      <c r="C45" s="21" t="s">
        <v>33</v>
      </c>
      <c r="D45" s="24">
        <v>500</v>
      </c>
      <c r="E45" s="22">
        <v>2497.6975000000002</v>
      </c>
      <c r="F45" s="23">
        <v>0.73937703149126199</v>
      </c>
      <c r="G45" s="22">
        <v>6.7332000000000001</v>
      </c>
    </row>
    <row r="46" spans="1:9" x14ac:dyDescent="0.2">
      <c r="A46" s="21" t="s">
        <v>1058</v>
      </c>
      <c r="B46" s="21" t="s">
        <v>1059</v>
      </c>
      <c r="C46" s="21" t="s">
        <v>33</v>
      </c>
      <c r="D46" s="24">
        <v>300</v>
      </c>
      <c r="E46" s="22">
        <v>1485.5474999999999</v>
      </c>
      <c r="F46" s="23">
        <v>0.43975689637727</v>
      </c>
      <c r="G46" s="22">
        <v>6.7</v>
      </c>
    </row>
    <row r="47" spans="1:9" x14ac:dyDescent="0.2">
      <c r="A47" s="20" t="s">
        <v>29</v>
      </c>
      <c r="B47" s="20"/>
      <c r="C47" s="20"/>
      <c r="D47" s="20"/>
      <c r="E47" s="25">
        <f>SUM(E26:E46)</f>
        <v>150690.712</v>
      </c>
      <c r="F47" s="26">
        <f>SUM(F26:F46)</f>
        <v>44.60798447845054</v>
      </c>
      <c r="G47" s="25"/>
      <c r="H47" s="14"/>
      <c r="I47" s="14"/>
    </row>
    <row r="48" spans="1:9" x14ac:dyDescent="0.2">
      <c r="A48" s="21"/>
      <c r="B48" s="21"/>
      <c r="C48" s="21"/>
      <c r="D48" s="21"/>
      <c r="E48" s="22"/>
      <c r="F48" s="23"/>
      <c r="G48" s="22"/>
    </row>
    <row r="49" spans="1:9" x14ac:dyDescent="0.2">
      <c r="A49" s="20" t="s">
        <v>36</v>
      </c>
      <c r="B49" s="21"/>
      <c r="C49" s="21"/>
      <c r="D49" s="21"/>
      <c r="E49" s="22"/>
      <c r="F49" s="23"/>
      <c r="G49" s="22"/>
    </row>
    <row r="50" spans="1:9" x14ac:dyDescent="0.2">
      <c r="A50" s="21" t="s">
        <v>1060</v>
      </c>
      <c r="B50" s="21" t="s">
        <v>1061</v>
      </c>
      <c r="C50" s="21" t="s">
        <v>38</v>
      </c>
      <c r="D50" s="24">
        <v>46000000</v>
      </c>
      <c r="E50" s="22">
        <v>45478.957999999999</v>
      </c>
      <c r="F50" s="23">
        <v>13.4628380583941</v>
      </c>
      <c r="G50" s="22">
        <v>5.8897000000000004</v>
      </c>
    </row>
    <row r="51" spans="1:9" x14ac:dyDescent="0.2">
      <c r="A51" s="21" t="s">
        <v>133</v>
      </c>
      <c r="B51" s="21" t="s">
        <v>132</v>
      </c>
      <c r="C51" s="21" t="s">
        <v>38</v>
      </c>
      <c r="D51" s="24">
        <v>20000000</v>
      </c>
      <c r="E51" s="22">
        <v>19753.78</v>
      </c>
      <c r="F51" s="23">
        <v>5.8475821099758702</v>
      </c>
      <c r="G51" s="22">
        <v>5.9086999999999996</v>
      </c>
    </row>
    <row r="52" spans="1:9" x14ac:dyDescent="0.2">
      <c r="A52" s="21" t="s">
        <v>1062</v>
      </c>
      <c r="B52" s="21" t="s">
        <v>1063</v>
      </c>
      <c r="C52" s="21" t="s">
        <v>38</v>
      </c>
      <c r="D52" s="24">
        <v>2500000</v>
      </c>
      <c r="E52" s="22">
        <v>2486.0075000000002</v>
      </c>
      <c r="F52" s="23">
        <v>0.73591651735849295</v>
      </c>
      <c r="G52" s="22">
        <v>5.8703000000000003</v>
      </c>
    </row>
    <row r="53" spans="1:9" x14ac:dyDescent="0.2">
      <c r="A53" s="20" t="s">
        <v>29</v>
      </c>
      <c r="B53" s="20"/>
      <c r="C53" s="20"/>
      <c r="D53" s="20"/>
      <c r="E53" s="25">
        <f>SUM(E49:E52)</f>
        <v>67718.745500000005</v>
      </c>
      <c r="F53" s="26">
        <f>SUM(F49:F52)</f>
        <v>20.046336685728463</v>
      </c>
      <c r="G53" s="25"/>
      <c r="H53" s="14"/>
      <c r="I53" s="14"/>
    </row>
    <row r="54" spans="1:9" x14ac:dyDescent="0.2">
      <c r="A54" s="21"/>
      <c r="B54" s="21"/>
      <c r="C54" s="21"/>
      <c r="D54" s="21"/>
      <c r="E54" s="22"/>
      <c r="F54" s="23"/>
      <c r="G54" s="22"/>
    </row>
    <row r="55" spans="1:9" x14ac:dyDescent="0.2">
      <c r="A55" s="20" t="s">
        <v>37</v>
      </c>
      <c r="B55" s="21"/>
      <c r="C55" s="21"/>
      <c r="D55" s="21"/>
      <c r="E55" s="22"/>
      <c r="F55" s="23"/>
      <c r="G55" s="22"/>
    </row>
    <row r="56" spans="1:9" x14ac:dyDescent="0.2">
      <c r="A56" s="21" t="s">
        <v>1064</v>
      </c>
      <c r="B56" s="21" t="s">
        <v>1065</v>
      </c>
      <c r="C56" s="21" t="s">
        <v>38</v>
      </c>
      <c r="D56" s="24">
        <v>1000000</v>
      </c>
      <c r="E56" s="22">
        <v>1028.8741110999999</v>
      </c>
      <c r="F56" s="23">
        <v>0.30457086418324397</v>
      </c>
      <c r="G56" s="22">
        <v>6.0907499999999999</v>
      </c>
    </row>
    <row r="57" spans="1:9" x14ac:dyDescent="0.2">
      <c r="A57" s="20" t="s">
        <v>29</v>
      </c>
      <c r="B57" s="20"/>
      <c r="C57" s="20"/>
      <c r="D57" s="20"/>
      <c r="E57" s="25">
        <f>SUM(E56:E56)</f>
        <v>1028.8741110999999</v>
      </c>
      <c r="F57" s="26">
        <f>SUM(F56:F56)</f>
        <v>0.30457086418324397</v>
      </c>
      <c r="G57" s="25"/>
      <c r="H57" s="14"/>
      <c r="I57" s="14"/>
    </row>
    <row r="58" spans="1:9" x14ac:dyDescent="0.2">
      <c r="A58" s="21"/>
      <c r="B58" s="21"/>
      <c r="C58" s="21"/>
      <c r="D58" s="21"/>
      <c r="E58" s="22"/>
      <c r="F58" s="23"/>
      <c r="G58" s="22"/>
    </row>
    <row r="59" spans="1:9" x14ac:dyDescent="0.2">
      <c r="A59" s="20" t="s">
        <v>1066</v>
      </c>
      <c r="B59" s="21"/>
      <c r="C59" s="21"/>
      <c r="D59" s="21"/>
      <c r="E59" s="22"/>
      <c r="F59" s="23"/>
      <c r="G59" s="22"/>
    </row>
    <row r="60" spans="1:9" x14ac:dyDescent="0.2">
      <c r="A60" s="21" t="s">
        <v>1067</v>
      </c>
      <c r="B60" s="21" t="s">
        <v>1068</v>
      </c>
      <c r="C60" s="21" t="s">
        <v>1069</v>
      </c>
      <c r="D60" s="24">
        <v>5135.567</v>
      </c>
      <c r="E60" s="22">
        <v>570.97862499999997</v>
      </c>
      <c r="F60" s="23">
        <v>0.16902306255960201</v>
      </c>
      <c r="G60" s="22">
        <v>5.97</v>
      </c>
    </row>
    <row r="61" spans="1:9" x14ac:dyDescent="0.2">
      <c r="A61" s="20" t="s">
        <v>29</v>
      </c>
      <c r="B61" s="20"/>
      <c r="C61" s="20"/>
      <c r="D61" s="20"/>
      <c r="E61" s="25">
        <f>SUM(E60:E60)</f>
        <v>570.97862499999997</v>
      </c>
      <c r="F61" s="26">
        <f>SUM(F60:F60)</f>
        <v>0.16902306255960201</v>
      </c>
      <c r="G61" s="25"/>
      <c r="H61" s="14"/>
      <c r="I61" s="14"/>
    </row>
    <row r="62" spans="1:9" x14ac:dyDescent="0.2">
      <c r="A62" s="21"/>
      <c r="B62" s="21"/>
      <c r="C62" s="21"/>
      <c r="D62" s="21"/>
      <c r="E62" s="22"/>
      <c r="F62" s="23"/>
      <c r="G62" s="22"/>
    </row>
    <row r="63" spans="1:9" x14ac:dyDescent="0.2">
      <c r="A63" s="20" t="s">
        <v>40</v>
      </c>
      <c r="B63" s="20"/>
      <c r="C63" s="20"/>
      <c r="D63" s="20"/>
      <c r="E63" s="25">
        <f>E9+E24+E47+E53+E57+E61</f>
        <v>335001.59133199998</v>
      </c>
      <c r="F63" s="26">
        <f>F9+F24+F47+F53+F57+F61</f>
        <v>99.168326886623831</v>
      </c>
      <c r="G63" s="25"/>
      <c r="H63" s="14"/>
      <c r="I63" s="14"/>
    </row>
    <row r="64" spans="1:9" x14ac:dyDescent="0.2">
      <c r="A64" s="20"/>
      <c r="B64" s="20"/>
      <c r="C64" s="20"/>
      <c r="D64" s="20"/>
      <c r="E64" s="25"/>
      <c r="F64" s="26"/>
      <c r="G64" s="25"/>
      <c r="H64" s="14"/>
      <c r="I64" s="14"/>
    </row>
    <row r="65" spans="1:9" x14ac:dyDescent="0.2">
      <c r="A65" s="20" t="s">
        <v>42</v>
      </c>
      <c r="B65" s="20"/>
      <c r="C65" s="20"/>
      <c r="D65" s="20"/>
      <c r="E65" s="25">
        <f>E67-(E9+E24+E47+E53+E57+E61)</f>
        <v>2809.4838866000064</v>
      </c>
      <c r="F65" s="26">
        <f>F67-(F9+F24+F47+F53+F57+F61)</f>
        <v>0.83167311337616923</v>
      </c>
      <c r="G65" s="25"/>
      <c r="H65" s="14"/>
      <c r="I65" s="14"/>
    </row>
    <row r="66" spans="1:9" x14ac:dyDescent="0.2">
      <c r="A66" s="20"/>
      <c r="B66" s="20"/>
      <c r="C66" s="20"/>
      <c r="D66" s="20"/>
      <c r="E66" s="25"/>
      <c r="F66" s="26"/>
      <c r="G66" s="25"/>
      <c r="H66" s="14"/>
      <c r="I66" s="14"/>
    </row>
    <row r="67" spans="1:9" x14ac:dyDescent="0.2">
      <c r="A67" s="27" t="s">
        <v>41</v>
      </c>
      <c r="B67" s="27"/>
      <c r="C67" s="27"/>
      <c r="D67" s="27"/>
      <c r="E67" s="28">
        <v>337811.07521859999</v>
      </c>
      <c r="F67" s="29">
        <v>100</v>
      </c>
      <c r="G67" s="28"/>
      <c r="H67" s="14"/>
      <c r="I67" s="14"/>
    </row>
    <row r="69" spans="1:9" x14ac:dyDescent="0.2">
      <c r="A69" s="14" t="s">
        <v>1070</v>
      </c>
    </row>
    <row r="70" spans="1:9" x14ac:dyDescent="0.2">
      <c r="A70" s="14" t="s">
        <v>43</v>
      </c>
    </row>
    <row r="71" spans="1:9" x14ac:dyDescent="0.2">
      <c r="A71" s="14" t="s">
        <v>1071</v>
      </c>
    </row>
    <row r="72" spans="1:9" x14ac:dyDescent="0.2">
      <c r="A72" s="14"/>
      <c r="D72" s="32"/>
    </row>
    <row r="73" spans="1:9" x14ac:dyDescent="0.2">
      <c r="A73" s="14" t="s">
        <v>1072</v>
      </c>
      <c r="D73" s="32"/>
    </row>
    <row r="74" spans="1:9" x14ac:dyDescent="0.2">
      <c r="A74" s="14" t="s">
        <v>1073</v>
      </c>
      <c r="D74" s="32"/>
    </row>
    <row r="76" spans="1:9" x14ac:dyDescent="0.2">
      <c r="A76" s="14" t="s">
        <v>44</v>
      </c>
    </row>
    <row r="77" spans="1:9" x14ac:dyDescent="0.2">
      <c r="A77" s="14" t="s">
        <v>45</v>
      </c>
    </row>
    <row r="78" spans="1:9" x14ac:dyDescent="0.2">
      <c r="A78" s="14" t="s">
        <v>46</v>
      </c>
      <c r="B78" s="14"/>
      <c r="C78" s="30" t="s">
        <v>48</v>
      </c>
      <c r="D78" s="14" t="s">
        <v>47</v>
      </c>
    </row>
    <row r="79" spans="1:9" x14ac:dyDescent="0.2">
      <c r="A79" s="7" t="s">
        <v>1074</v>
      </c>
      <c r="C79" s="31">
        <v>5669.4795000000004</v>
      </c>
      <c r="D79" s="31">
        <v>5855.9210999999996</v>
      </c>
    </row>
    <row r="80" spans="1:9" x14ac:dyDescent="0.2">
      <c r="A80" s="7" t="s">
        <v>1075</v>
      </c>
      <c r="C80" s="31">
        <v>1509.3204000000001</v>
      </c>
      <c r="D80" s="31">
        <v>1509.2342000000001</v>
      </c>
    </row>
    <row r="81" spans="1:4" x14ac:dyDescent="0.2">
      <c r="A81" s="7" t="s">
        <v>1076</v>
      </c>
      <c r="C81" s="31">
        <v>1245.1316999999999</v>
      </c>
      <c r="D81" s="31">
        <v>1244.7141999999999</v>
      </c>
    </row>
    <row r="82" spans="1:4" x14ac:dyDescent="0.2">
      <c r="A82" s="7" t="s">
        <v>1077</v>
      </c>
      <c r="C82" s="31">
        <v>1000</v>
      </c>
      <c r="D82" s="31">
        <v>1000</v>
      </c>
    </row>
    <row r="83" spans="1:4" x14ac:dyDescent="0.2">
      <c r="A83" s="7" t="s">
        <v>1078</v>
      </c>
      <c r="C83" s="31">
        <v>1055.4568999999999</v>
      </c>
      <c r="D83" s="31">
        <v>1055.0988</v>
      </c>
    </row>
    <row r="84" spans="1:4" x14ac:dyDescent="0.2">
      <c r="A84" s="7" t="s">
        <v>1079</v>
      </c>
      <c r="C84" s="31">
        <v>3752.6779000000001</v>
      </c>
      <c r="D84" s="31">
        <v>3888.9364999999998</v>
      </c>
    </row>
    <row r="85" spans="1:4" x14ac:dyDescent="0.2">
      <c r="A85" s="7" t="s">
        <v>1080</v>
      </c>
      <c r="C85" s="31">
        <v>1000</v>
      </c>
      <c r="D85" s="31">
        <v>1000</v>
      </c>
    </row>
    <row r="86" spans="1:4" x14ac:dyDescent="0.2">
      <c r="A86" s="7" t="s">
        <v>1081</v>
      </c>
      <c r="C86" s="31">
        <v>1026.6507999999999</v>
      </c>
      <c r="D86" s="31">
        <v>1030.3127999999999</v>
      </c>
    </row>
    <row r="87" spans="1:4" x14ac:dyDescent="0.2">
      <c r="A87" s="7" t="s">
        <v>1082</v>
      </c>
      <c r="C87" s="31">
        <v>3781.9032999999999</v>
      </c>
      <c r="D87" s="31">
        <v>3920.5859999999998</v>
      </c>
    </row>
    <row r="88" spans="1:4" x14ac:dyDescent="0.2">
      <c r="A88" s="7" t="s">
        <v>1083</v>
      </c>
      <c r="C88" s="31">
        <v>1001.6033</v>
      </c>
      <c r="D88" s="31">
        <v>1002.272</v>
      </c>
    </row>
    <row r="89" spans="1:4" x14ac:dyDescent="0.2">
      <c r="A89" s="7" t="s">
        <v>1084</v>
      </c>
      <c r="C89" s="31">
        <v>1022.1556</v>
      </c>
      <c r="D89" s="31">
        <v>1021.8643</v>
      </c>
    </row>
    <row r="90" spans="1:4" x14ac:dyDescent="0.2">
      <c r="A90" s="7" t="s">
        <v>1085</v>
      </c>
      <c r="C90" s="31">
        <v>15.9611</v>
      </c>
      <c r="D90" s="31">
        <v>16.545300000000001</v>
      </c>
    </row>
    <row r="91" spans="1:4" x14ac:dyDescent="0.2">
      <c r="A91" s="7" t="s">
        <v>1086</v>
      </c>
      <c r="C91" s="31">
        <v>15.9611</v>
      </c>
      <c r="D91" s="31">
        <v>16.545300000000001</v>
      </c>
    </row>
    <row r="92" spans="1:4" x14ac:dyDescent="0.2">
      <c r="A92" s="7" t="s">
        <v>1087</v>
      </c>
      <c r="C92" s="31">
        <v>10</v>
      </c>
      <c r="D92" s="31">
        <v>10</v>
      </c>
    </row>
    <row r="93" spans="1:4" x14ac:dyDescent="0.2">
      <c r="A93" s="7" t="s">
        <v>1088</v>
      </c>
      <c r="C93" s="31">
        <v>10</v>
      </c>
      <c r="D93" s="31">
        <v>10</v>
      </c>
    </row>
    <row r="95" spans="1:4" x14ac:dyDescent="0.2">
      <c r="A95" s="14" t="s">
        <v>54</v>
      </c>
    </row>
    <row r="96" spans="1:4" x14ac:dyDescent="0.2">
      <c r="A96" s="101" t="s">
        <v>58</v>
      </c>
      <c r="B96" s="102"/>
      <c r="C96" s="33" t="s">
        <v>59</v>
      </c>
    </row>
    <row r="97" spans="1:9" x14ac:dyDescent="0.2">
      <c r="A97" s="97" t="s">
        <v>1075</v>
      </c>
      <c r="B97" s="98"/>
      <c r="C97" s="34">
        <v>48.927534350000002</v>
      </c>
    </row>
    <row r="98" spans="1:9" x14ac:dyDescent="0.2">
      <c r="A98" s="97" t="s">
        <v>1076</v>
      </c>
      <c r="B98" s="98"/>
      <c r="C98" s="34">
        <v>40.705344119999999</v>
      </c>
    </row>
    <row r="99" spans="1:9" x14ac:dyDescent="0.2">
      <c r="A99" s="97" t="s">
        <v>1077</v>
      </c>
      <c r="B99" s="98"/>
      <c r="C99" s="34">
        <v>33.647877999999999</v>
      </c>
    </row>
    <row r="100" spans="1:9" x14ac:dyDescent="0.2">
      <c r="A100" s="97" t="s">
        <v>1078</v>
      </c>
      <c r="B100" s="98"/>
      <c r="C100" s="34">
        <v>35.909152460000001</v>
      </c>
    </row>
    <row r="101" spans="1:9" x14ac:dyDescent="0.2">
      <c r="A101" s="97" t="s">
        <v>1080</v>
      </c>
      <c r="B101" s="98"/>
      <c r="C101" s="34">
        <v>35.651768009999998</v>
      </c>
    </row>
    <row r="102" spans="1:9" x14ac:dyDescent="0.2">
      <c r="A102" s="97" t="s">
        <v>1081</v>
      </c>
      <c r="B102" s="98"/>
      <c r="C102" s="34">
        <v>32.997537790000003</v>
      </c>
    </row>
    <row r="103" spans="1:9" x14ac:dyDescent="0.2">
      <c r="A103" s="97" t="s">
        <v>1083</v>
      </c>
      <c r="B103" s="98"/>
      <c r="C103" s="34">
        <v>35.334150510000001</v>
      </c>
    </row>
    <row r="104" spans="1:9" x14ac:dyDescent="0.2">
      <c r="A104" s="97" t="s">
        <v>1084</v>
      </c>
      <c r="B104" s="98"/>
      <c r="C104" s="34">
        <v>37.059536129999998</v>
      </c>
    </row>
    <row r="105" spans="1:9" x14ac:dyDescent="0.2">
      <c r="A105" s="7" t="s">
        <v>60</v>
      </c>
    </row>
    <row r="106" spans="1:9" x14ac:dyDescent="0.2">
      <c r="A106" s="7" t="s">
        <v>53</v>
      </c>
    </row>
    <row r="108" spans="1:9" x14ac:dyDescent="0.2">
      <c r="A108" s="14" t="s">
        <v>1089</v>
      </c>
      <c r="D108" s="32">
        <v>0.139687934316579</v>
      </c>
      <c r="E108" s="10" t="s">
        <v>56</v>
      </c>
    </row>
    <row r="110" spans="1:9" x14ac:dyDescent="0.2">
      <c r="A110" s="14" t="s">
        <v>57</v>
      </c>
      <c r="D110" s="30" t="s">
        <v>55</v>
      </c>
    </row>
    <row r="112" spans="1:9" x14ac:dyDescent="0.2">
      <c r="A112" s="69" t="s">
        <v>1090</v>
      </c>
      <c r="B112" s="64"/>
      <c r="C112" s="64"/>
      <c r="D112" s="64"/>
      <c r="E112" s="11"/>
      <c r="G112" s="11"/>
      <c r="H112" s="64"/>
      <c r="I112" s="64"/>
    </row>
    <row r="113" spans="1:9" x14ac:dyDescent="0.2">
      <c r="A113" s="64"/>
      <c r="B113" s="64"/>
      <c r="C113" s="64"/>
      <c r="D113" s="64"/>
      <c r="E113" s="11"/>
      <c r="G113" s="11"/>
      <c r="H113" s="64"/>
      <c r="I113" s="64"/>
    </row>
    <row r="114" spans="1:9" x14ac:dyDescent="0.2">
      <c r="A114" s="69" t="s">
        <v>959</v>
      </c>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9" t="s">
        <v>1091</v>
      </c>
      <c r="B130" s="64"/>
      <c r="C130" s="64"/>
      <c r="D130" s="64"/>
      <c r="E130" s="11"/>
      <c r="G130" s="11"/>
      <c r="H130" s="64"/>
      <c r="I130" s="64"/>
    </row>
    <row r="131" spans="1:9" x14ac:dyDescent="0.2">
      <c r="A131" s="64"/>
      <c r="B131" s="64"/>
      <c r="C131" s="64"/>
      <c r="D131" s="64"/>
      <c r="E131" s="11"/>
      <c r="G131" s="11"/>
      <c r="H131" s="64"/>
      <c r="I131" s="64"/>
    </row>
    <row r="132" spans="1:9" x14ac:dyDescent="0.2">
      <c r="A132" s="69" t="s">
        <v>1378</v>
      </c>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t="s">
        <v>958</v>
      </c>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74"/>
      <c r="B150" s="64"/>
      <c r="C150" s="64"/>
      <c r="D150" s="64"/>
      <c r="E150" s="11"/>
      <c r="G150" s="11"/>
      <c r="H150" s="64"/>
      <c r="I150" s="64"/>
    </row>
    <row r="151" spans="1:9" x14ac:dyDescent="0.2">
      <c r="A151" s="7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74"/>
      <c r="B164" s="64"/>
      <c r="C164" s="64"/>
      <c r="D164" s="64"/>
      <c r="E164" s="11"/>
      <c r="G164" s="11"/>
      <c r="H164" s="64"/>
      <c r="I164" s="64"/>
    </row>
    <row r="165" spans="1:9" x14ac:dyDescent="0.2">
      <c r="A165" s="74"/>
      <c r="B165" s="64"/>
      <c r="C165" s="64"/>
      <c r="D165" s="64"/>
      <c r="E165" s="11"/>
      <c r="G165" s="11"/>
      <c r="H165" s="64"/>
      <c r="I165" s="64"/>
    </row>
    <row r="166" spans="1:9" x14ac:dyDescent="0.2">
      <c r="A166" s="64"/>
      <c r="B166" s="64"/>
      <c r="C166" s="64"/>
      <c r="D166" s="64"/>
      <c r="E166" s="11"/>
      <c r="G166" s="11"/>
      <c r="H166" s="64"/>
      <c r="I166" s="64"/>
    </row>
    <row r="167" spans="1:9" x14ac:dyDescent="0.2">
      <c r="A167" s="7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sheetData>
  <mergeCells count="10">
    <mergeCell ref="A101:B101"/>
    <mergeCell ref="A102:B102"/>
    <mergeCell ref="A103:B103"/>
    <mergeCell ref="A104:B104"/>
    <mergeCell ref="A1:G1"/>
    <mergeCell ref="A96:B96"/>
    <mergeCell ref="A97:B97"/>
    <mergeCell ref="A98:B98"/>
    <mergeCell ref="A99:B99"/>
    <mergeCell ref="A100:B100"/>
  </mergeCells>
  <conditionalFormatting sqref="F2:F3">
    <cfRule type="cellIs" dxfId="126" priority="2" stopIfTrue="1" operator="between">
      <formula>0.009</formula>
      <formula>-0.009</formula>
    </cfRule>
  </conditionalFormatting>
  <conditionalFormatting sqref="F5:F65536">
    <cfRule type="cellIs" dxfId="1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3"/>
  <sheetViews>
    <sheetView workbookViewId="0">
      <selection sqref="A1:G1"/>
    </sheetView>
  </sheetViews>
  <sheetFormatPr defaultColWidth="9.42578125" defaultRowHeight="11.25" x14ac:dyDescent="0.2"/>
  <cols>
    <col min="1" max="1" width="32.42578125" style="7" bestFit="1" customWidth="1"/>
    <col min="2" max="2" width="26" style="7" bestFit="1" customWidth="1"/>
    <col min="3" max="3" width="20.42578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1330</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37</v>
      </c>
      <c r="B5" s="17"/>
      <c r="C5" s="17"/>
      <c r="D5" s="17"/>
      <c r="E5" s="18"/>
      <c r="F5" s="19"/>
      <c r="G5" s="18"/>
    </row>
    <row r="6" spans="1:9" x14ac:dyDescent="0.2">
      <c r="A6" s="21" t="s">
        <v>81</v>
      </c>
      <c r="B6" s="21" t="s">
        <v>80</v>
      </c>
      <c r="C6" s="21" t="s">
        <v>38</v>
      </c>
      <c r="D6" s="24">
        <v>1500000</v>
      </c>
      <c r="E6" s="22">
        <v>1526.191</v>
      </c>
      <c r="F6" s="23">
        <v>56.431538700904902</v>
      </c>
      <c r="G6" s="22">
        <v>6.90990653781249</v>
      </c>
    </row>
    <row r="7" spans="1:9" x14ac:dyDescent="0.2">
      <c r="A7" s="21" t="s">
        <v>83</v>
      </c>
      <c r="B7" s="21" t="s">
        <v>82</v>
      </c>
      <c r="C7" s="21" t="s">
        <v>38</v>
      </c>
      <c r="D7" s="24">
        <v>450000</v>
      </c>
      <c r="E7" s="22">
        <v>465.98537499999998</v>
      </c>
      <c r="F7" s="23">
        <v>17.2300005198355</v>
      </c>
      <c r="G7" s="22">
        <v>6.8957572881999898</v>
      </c>
    </row>
    <row r="8" spans="1:9" x14ac:dyDescent="0.2">
      <c r="A8" s="21" t="s">
        <v>66</v>
      </c>
      <c r="B8" s="21" t="s">
        <v>65</v>
      </c>
      <c r="C8" s="21" t="s">
        <v>38</v>
      </c>
      <c r="D8" s="24">
        <v>300000</v>
      </c>
      <c r="E8" s="22">
        <v>311.58293329999998</v>
      </c>
      <c r="F8" s="23">
        <v>11.520906858355501</v>
      </c>
      <c r="G8" s="22">
        <v>6.9056869152000004</v>
      </c>
    </row>
    <row r="9" spans="1:9" x14ac:dyDescent="0.2">
      <c r="A9" s="20" t="s">
        <v>29</v>
      </c>
      <c r="B9" s="20"/>
      <c r="C9" s="20"/>
      <c r="D9" s="20"/>
      <c r="E9" s="25">
        <f>SUM(E6:E8)</f>
        <v>2303.7593083000002</v>
      </c>
      <c r="F9" s="26">
        <f>SUM(F6:F8)</f>
        <v>85.182446079095897</v>
      </c>
      <c r="G9" s="25"/>
      <c r="H9" s="14"/>
      <c r="I9" s="14"/>
    </row>
    <row r="10" spans="1:9" x14ac:dyDescent="0.2">
      <c r="A10" s="21"/>
      <c r="B10" s="21"/>
      <c r="C10" s="21"/>
      <c r="D10" s="21"/>
      <c r="E10" s="22"/>
      <c r="F10" s="23"/>
      <c r="G10" s="22"/>
    </row>
    <row r="11" spans="1:9" x14ac:dyDescent="0.2">
      <c r="A11" s="20" t="s">
        <v>1066</v>
      </c>
      <c r="B11" s="21"/>
      <c r="C11" s="21"/>
      <c r="D11" s="21"/>
      <c r="E11" s="22"/>
      <c r="F11" s="23"/>
      <c r="G11" s="22"/>
    </row>
    <row r="12" spans="1:9" x14ac:dyDescent="0.2">
      <c r="A12" s="21" t="s">
        <v>1067</v>
      </c>
      <c r="B12" s="21" t="s">
        <v>1068</v>
      </c>
      <c r="C12" s="21" t="s">
        <v>1069</v>
      </c>
      <c r="D12" s="24">
        <v>72.486999999999995</v>
      </c>
      <c r="E12" s="22">
        <v>8.0591933999999998</v>
      </c>
      <c r="F12" s="23">
        <v>0.297991984129232</v>
      </c>
      <c r="G12" s="22">
        <v>5.97</v>
      </c>
    </row>
    <row r="13" spans="1:9" x14ac:dyDescent="0.2">
      <c r="A13" s="20" t="s">
        <v>29</v>
      </c>
      <c r="B13" s="20"/>
      <c r="C13" s="20"/>
      <c r="D13" s="20"/>
      <c r="E13" s="25">
        <f>SUM(E12:E12)</f>
        <v>8.0591933999999998</v>
      </c>
      <c r="F13" s="26">
        <f>SUM(F12:F12)</f>
        <v>0.297991984129232</v>
      </c>
      <c r="G13" s="25"/>
      <c r="H13" s="14"/>
      <c r="I13" s="14"/>
    </row>
    <row r="14" spans="1:9" x14ac:dyDescent="0.2">
      <c r="A14" s="21"/>
      <c r="B14" s="21"/>
      <c r="C14" s="21"/>
      <c r="D14" s="21"/>
      <c r="E14" s="22"/>
      <c r="F14" s="23"/>
      <c r="G14" s="22"/>
    </row>
    <row r="15" spans="1:9" x14ac:dyDescent="0.2">
      <c r="A15" s="20" t="s">
        <v>40</v>
      </c>
      <c r="B15" s="20"/>
      <c r="C15" s="20"/>
      <c r="D15" s="20"/>
      <c r="E15" s="25">
        <f>E9+E13</f>
        <v>2311.8185017000001</v>
      </c>
      <c r="F15" s="26">
        <f>F9+F13</f>
        <v>85.480438063225122</v>
      </c>
      <c r="G15" s="25"/>
      <c r="H15" s="14"/>
      <c r="I15" s="14"/>
    </row>
    <row r="16" spans="1:9" x14ac:dyDescent="0.2">
      <c r="A16" s="20"/>
      <c r="B16" s="20"/>
      <c r="C16" s="20"/>
      <c r="D16" s="20"/>
      <c r="E16" s="25"/>
      <c r="F16" s="26"/>
      <c r="G16" s="25"/>
      <c r="H16" s="14"/>
      <c r="I16" s="14"/>
    </row>
    <row r="17" spans="1:9" x14ac:dyDescent="0.2">
      <c r="A17" s="20" t="s">
        <v>42</v>
      </c>
      <c r="B17" s="20"/>
      <c r="C17" s="20"/>
      <c r="D17" s="20"/>
      <c r="E17" s="25">
        <f>E19-(E9+E13)</f>
        <v>392.68156180000005</v>
      </c>
      <c r="F17" s="26">
        <f>F19-(F9+F13)</f>
        <v>14.519561936774878</v>
      </c>
      <c r="G17" s="25"/>
      <c r="H17" s="14"/>
      <c r="I17" s="14"/>
    </row>
    <row r="18" spans="1:9" x14ac:dyDescent="0.2">
      <c r="A18" s="20"/>
      <c r="B18" s="20"/>
      <c r="C18" s="20"/>
      <c r="D18" s="20"/>
      <c r="E18" s="25"/>
      <c r="F18" s="26"/>
      <c r="G18" s="25"/>
      <c r="H18" s="14"/>
      <c r="I18" s="14"/>
    </row>
    <row r="19" spans="1:9" x14ac:dyDescent="0.2">
      <c r="A19" s="27" t="s">
        <v>41</v>
      </c>
      <c r="B19" s="27"/>
      <c r="C19" s="27"/>
      <c r="D19" s="27"/>
      <c r="E19" s="28">
        <v>2704.5000635000001</v>
      </c>
      <c r="F19" s="29">
        <v>100</v>
      </c>
      <c r="G19" s="28"/>
      <c r="H19" s="14"/>
      <c r="I19" s="14"/>
    </row>
    <row r="21" spans="1:9" x14ac:dyDescent="0.2">
      <c r="A21" s="14" t="s">
        <v>1071</v>
      </c>
    </row>
    <row r="23" spans="1:9" x14ac:dyDescent="0.2">
      <c r="A23" s="14" t="s">
        <v>44</v>
      </c>
    </row>
    <row r="24" spans="1:9" x14ac:dyDescent="0.2">
      <c r="A24" s="14" t="s">
        <v>45</v>
      </c>
    </row>
    <row r="25" spans="1:9" x14ac:dyDescent="0.2">
      <c r="A25" s="14" t="s">
        <v>46</v>
      </c>
      <c r="B25" s="14"/>
      <c r="C25" s="30" t="s">
        <v>949</v>
      </c>
      <c r="D25" s="14" t="s">
        <v>47</v>
      </c>
    </row>
    <row r="26" spans="1:9" x14ac:dyDescent="0.2">
      <c r="A26" s="7" t="s">
        <v>49</v>
      </c>
      <c r="C26" s="90" t="s">
        <v>947</v>
      </c>
      <c r="D26" s="31">
        <v>10.5825</v>
      </c>
    </row>
    <row r="27" spans="1:9" x14ac:dyDescent="0.2">
      <c r="A27" s="7" t="s">
        <v>50</v>
      </c>
      <c r="C27" s="90" t="s">
        <v>947</v>
      </c>
      <c r="D27" s="31">
        <v>10.5825</v>
      </c>
    </row>
    <row r="28" spans="1:9" x14ac:dyDescent="0.2">
      <c r="A28" s="7" t="s">
        <v>51</v>
      </c>
      <c r="C28" s="90" t="s">
        <v>947</v>
      </c>
      <c r="D28" s="31">
        <v>10.605</v>
      </c>
    </row>
    <row r="29" spans="1:9" x14ac:dyDescent="0.2">
      <c r="A29" s="7" t="s">
        <v>52</v>
      </c>
      <c r="C29" s="90" t="s">
        <v>947</v>
      </c>
      <c r="D29" s="31">
        <v>10.605</v>
      </c>
    </row>
    <row r="31" spans="1:9" x14ac:dyDescent="0.2">
      <c r="A31" s="7" t="s">
        <v>1331</v>
      </c>
    </row>
    <row r="32" spans="1:9" x14ac:dyDescent="0.2">
      <c r="A32" s="7" t="s">
        <v>53</v>
      </c>
    </row>
    <row r="34" spans="1:9" x14ac:dyDescent="0.2">
      <c r="A34" s="14" t="s">
        <v>54</v>
      </c>
      <c r="D34" s="30" t="s">
        <v>55</v>
      </c>
    </row>
    <row r="36" spans="1:9" x14ac:dyDescent="0.2">
      <c r="A36" s="14" t="s">
        <v>1089</v>
      </c>
      <c r="D36" s="32">
        <v>27.280022145467001</v>
      </c>
      <c r="E36" s="10" t="s">
        <v>56</v>
      </c>
    </row>
    <row r="38" spans="1:9" x14ac:dyDescent="0.2">
      <c r="A38" s="14" t="s">
        <v>57</v>
      </c>
      <c r="D38" s="30" t="s">
        <v>55</v>
      </c>
    </row>
    <row r="40" spans="1:9" x14ac:dyDescent="0.2">
      <c r="A40" s="69" t="s">
        <v>955</v>
      </c>
      <c r="B40" s="64"/>
      <c r="C40" s="64"/>
      <c r="D40" s="64"/>
      <c r="E40" s="11"/>
      <c r="G40" s="11"/>
      <c r="H40" s="64"/>
      <c r="I40" s="64"/>
    </row>
    <row r="41" spans="1:9" x14ac:dyDescent="0.2">
      <c r="A41" s="69"/>
      <c r="B41" s="64"/>
      <c r="C41" s="64"/>
      <c r="D41" s="64"/>
      <c r="E41" s="11"/>
      <c r="G41" s="11"/>
      <c r="H41" s="64"/>
      <c r="I41" s="64"/>
    </row>
    <row r="42" spans="1:9" x14ac:dyDescent="0.2">
      <c r="A42" s="69" t="s">
        <v>959</v>
      </c>
      <c r="B42" s="64"/>
      <c r="C42" s="64"/>
      <c r="D42" s="64"/>
      <c r="E42" s="11"/>
      <c r="G42" s="11"/>
      <c r="H42" s="64"/>
      <c r="I42" s="64"/>
    </row>
    <row r="43" spans="1:9" x14ac:dyDescent="0.2">
      <c r="A43" s="64"/>
      <c r="B43" s="64"/>
      <c r="C43" s="64"/>
      <c r="D43" s="64"/>
      <c r="E43" s="11"/>
      <c r="G43" s="11"/>
      <c r="H43" s="64"/>
      <c r="I43" s="64"/>
    </row>
    <row r="44" spans="1:9" x14ac:dyDescent="0.2">
      <c r="A44" s="64"/>
      <c r="B44" s="64"/>
      <c r="C44" s="64"/>
      <c r="D44" s="64"/>
      <c r="E44" s="11"/>
      <c r="G44" s="11"/>
      <c r="H44" s="64"/>
      <c r="I44" s="64"/>
    </row>
    <row r="45" spans="1:9" x14ac:dyDescent="0.2">
      <c r="A45" s="64"/>
      <c r="B45" s="64"/>
      <c r="C45" s="64"/>
      <c r="D45" s="64"/>
      <c r="E45" s="11"/>
      <c r="G45" s="11"/>
      <c r="H45" s="64"/>
      <c r="I45" s="64"/>
    </row>
    <row r="46" spans="1:9" x14ac:dyDescent="0.2">
      <c r="A46" s="64"/>
      <c r="B46" s="64"/>
      <c r="C46" s="64"/>
      <c r="D46" s="64"/>
      <c r="E46" s="11"/>
      <c r="G46" s="11"/>
      <c r="H46" s="64"/>
      <c r="I46" s="64"/>
    </row>
    <row r="47" spans="1:9" x14ac:dyDescent="0.2">
      <c r="A47" s="64"/>
      <c r="B47" s="64"/>
      <c r="C47" s="64"/>
      <c r="D47" s="64"/>
      <c r="E47" s="11"/>
      <c r="G47" s="11"/>
      <c r="H47" s="64"/>
      <c r="I47" s="64"/>
    </row>
    <row r="48" spans="1:9" x14ac:dyDescent="0.2">
      <c r="A48" s="64"/>
      <c r="B48" s="64"/>
      <c r="C48" s="64"/>
      <c r="D48" s="64"/>
      <c r="E48" s="11"/>
      <c r="G48" s="11"/>
      <c r="H48" s="64"/>
      <c r="I48" s="64"/>
    </row>
    <row r="49" spans="1:9" x14ac:dyDescent="0.2">
      <c r="A49" s="64"/>
      <c r="B49" s="64"/>
      <c r="C49" s="64"/>
      <c r="D49" s="64"/>
      <c r="E49" s="11"/>
      <c r="G49" s="11"/>
      <c r="H49" s="64"/>
      <c r="I49" s="64"/>
    </row>
    <row r="50" spans="1:9" x14ac:dyDescent="0.2">
      <c r="A50" s="64"/>
      <c r="B50" s="64"/>
      <c r="C50" s="64"/>
      <c r="D50" s="64"/>
      <c r="E50" s="11"/>
      <c r="G50" s="11"/>
      <c r="H50" s="64"/>
      <c r="I50" s="64"/>
    </row>
    <row r="51" spans="1:9" x14ac:dyDescent="0.2">
      <c r="A51" s="64"/>
      <c r="B51" s="64"/>
      <c r="C51" s="64"/>
      <c r="D51" s="64"/>
      <c r="E51" s="11"/>
      <c r="G51" s="11"/>
      <c r="H51" s="64"/>
      <c r="I51" s="64"/>
    </row>
    <row r="52" spans="1:9" x14ac:dyDescent="0.2">
      <c r="A52" s="64"/>
      <c r="B52" s="64"/>
      <c r="C52" s="64"/>
      <c r="D52" s="64"/>
      <c r="E52" s="11"/>
      <c r="G52" s="11"/>
      <c r="H52" s="64"/>
      <c r="I52" s="64"/>
    </row>
    <row r="53" spans="1:9" x14ac:dyDescent="0.2">
      <c r="A53" s="64"/>
      <c r="B53" s="64"/>
      <c r="C53" s="64"/>
      <c r="D53" s="64"/>
      <c r="E53" s="11"/>
      <c r="G53" s="11"/>
      <c r="H53" s="64"/>
      <c r="I53" s="64"/>
    </row>
    <row r="54" spans="1:9" x14ac:dyDescent="0.2">
      <c r="A54" s="64"/>
      <c r="B54" s="64"/>
      <c r="C54" s="64"/>
      <c r="D54" s="64"/>
      <c r="E54" s="11"/>
      <c r="G54" s="11"/>
      <c r="H54" s="64"/>
      <c r="I54" s="64"/>
    </row>
    <row r="55" spans="1:9" x14ac:dyDescent="0.2">
      <c r="A55" s="64"/>
      <c r="B55" s="64"/>
      <c r="C55" s="64"/>
      <c r="D55" s="64"/>
      <c r="E55" s="11"/>
      <c r="G55" s="11"/>
      <c r="H55" s="64"/>
      <c r="I55" s="64"/>
    </row>
    <row r="56" spans="1:9" x14ac:dyDescent="0.2">
      <c r="A56" s="64"/>
      <c r="B56" s="64"/>
      <c r="C56" s="64"/>
      <c r="D56" s="64"/>
      <c r="E56" s="11"/>
      <c r="G56" s="11"/>
      <c r="H56" s="64"/>
      <c r="I56" s="64"/>
    </row>
    <row r="57" spans="1:9" x14ac:dyDescent="0.2">
      <c r="A57" s="64"/>
      <c r="B57" s="64"/>
      <c r="C57" s="64"/>
      <c r="D57" s="64"/>
      <c r="E57" s="11"/>
      <c r="G57" s="11"/>
      <c r="H57" s="64"/>
      <c r="I57" s="64"/>
    </row>
    <row r="58" spans="1:9" x14ac:dyDescent="0.2">
      <c r="A58" s="64"/>
      <c r="B58" s="64"/>
      <c r="C58" s="64"/>
      <c r="D58" s="64"/>
      <c r="E58" s="11"/>
      <c r="G58" s="11"/>
      <c r="H58" s="64"/>
      <c r="I58" s="64"/>
    </row>
    <row r="59" spans="1:9" x14ac:dyDescent="0.2">
      <c r="A59" s="69" t="s">
        <v>1332</v>
      </c>
      <c r="B59" s="64"/>
      <c r="C59" s="64"/>
      <c r="D59" s="64"/>
      <c r="E59" s="11"/>
      <c r="G59" s="11"/>
      <c r="H59" s="64"/>
      <c r="I59" s="64"/>
    </row>
    <row r="60" spans="1:9" x14ac:dyDescent="0.2">
      <c r="A60" s="64"/>
      <c r="B60" s="64"/>
      <c r="C60" s="64"/>
      <c r="D60" s="64"/>
      <c r="E60" s="11"/>
      <c r="G60" s="11"/>
      <c r="H60" s="64"/>
      <c r="I60" s="64"/>
    </row>
    <row r="61" spans="1:9" x14ac:dyDescent="0.2">
      <c r="A61" s="69" t="s">
        <v>960</v>
      </c>
      <c r="B61" s="64"/>
      <c r="C61" s="64"/>
      <c r="D61" s="64"/>
      <c r="E61" s="11"/>
      <c r="G61" s="11"/>
      <c r="H61" s="64"/>
      <c r="I61" s="64"/>
    </row>
    <row r="62" spans="1:9" x14ac:dyDescent="0.2">
      <c r="A62" s="64"/>
      <c r="B62" s="64"/>
      <c r="C62" s="64"/>
      <c r="D62" s="64"/>
      <c r="E62" s="11"/>
      <c r="G62" s="11"/>
      <c r="H62" s="64"/>
      <c r="I62" s="64"/>
    </row>
    <row r="63" spans="1:9" x14ac:dyDescent="0.2">
      <c r="A63" s="64"/>
      <c r="B63" s="64"/>
      <c r="C63" s="64"/>
      <c r="D63" s="64"/>
      <c r="E63" s="11"/>
      <c r="G63" s="11"/>
      <c r="H63" s="64"/>
      <c r="I63" s="64"/>
    </row>
    <row r="64" spans="1:9" x14ac:dyDescent="0.2">
      <c r="A64" s="64"/>
      <c r="B64" s="64"/>
      <c r="C64" s="64"/>
      <c r="D64" s="64"/>
      <c r="E64" s="11"/>
      <c r="G64" s="11"/>
      <c r="H64" s="64"/>
      <c r="I64" s="64"/>
    </row>
    <row r="65" spans="1:9" x14ac:dyDescent="0.2">
      <c r="A65" s="64"/>
      <c r="B65" s="64"/>
      <c r="C65" s="64"/>
      <c r="D65" s="64"/>
      <c r="E65" s="11"/>
      <c r="G65" s="11"/>
      <c r="H65" s="64"/>
      <c r="I65" s="64"/>
    </row>
    <row r="66" spans="1:9" x14ac:dyDescent="0.2">
      <c r="A66" s="64"/>
      <c r="B66" s="64"/>
      <c r="C66" s="64"/>
      <c r="D66" s="64"/>
      <c r="E66" s="11"/>
      <c r="G66" s="11"/>
      <c r="H66" s="64"/>
      <c r="I66" s="64"/>
    </row>
    <row r="67" spans="1:9" x14ac:dyDescent="0.2">
      <c r="A67" s="64"/>
      <c r="B67" s="64"/>
      <c r="C67" s="64"/>
      <c r="D67" s="64"/>
      <c r="E67" s="11"/>
      <c r="G67" s="11"/>
      <c r="H67" s="64"/>
      <c r="I67" s="64"/>
    </row>
    <row r="68" spans="1:9" x14ac:dyDescent="0.2">
      <c r="A68" s="64"/>
      <c r="B68" s="64"/>
      <c r="C68" s="64"/>
      <c r="D68" s="64"/>
      <c r="E68" s="11"/>
      <c r="G68" s="11"/>
      <c r="H68" s="64"/>
      <c r="I68" s="64"/>
    </row>
    <row r="69" spans="1:9" x14ac:dyDescent="0.2">
      <c r="A69" s="64"/>
      <c r="B69" s="64"/>
      <c r="C69" s="64"/>
      <c r="D69" s="64"/>
      <c r="E69" s="11"/>
      <c r="G69" s="11"/>
      <c r="H69" s="64"/>
      <c r="I69" s="64"/>
    </row>
    <row r="70" spans="1:9" x14ac:dyDescent="0.2">
      <c r="A70" s="6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4"/>
      <c r="B73" s="64"/>
      <c r="C73" s="64"/>
      <c r="D73" s="64"/>
      <c r="E73" s="11"/>
      <c r="G73" s="11"/>
      <c r="H73" s="64"/>
      <c r="I73" s="64"/>
    </row>
    <row r="74" spans="1:9" x14ac:dyDescent="0.2">
      <c r="A74" s="64"/>
      <c r="B74" s="64"/>
      <c r="C74" s="64"/>
      <c r="D74" s="64"/>
      <c r="E74" s="11"/>
      <c r="G74" s="11"/>
      <c r="H74" s="64"/>
      <c r="I74" s="64"/>
    </row>
    <row r="75" spans="1:9" x14ac:dyDescent="0.2">
      <c r="A75" s="64"/>
      <c r="B75" s="64"/>
      <c r="C75" s="64"/>
      <c r="D75" s="64"/>
      <c r="E75" s="11"/>
      <c r="G75" s="11"/>
      <c r="H75" s="64"/>
      <c r="I75" s="64"/>
    </row>
    <row r="76" spans="1:9" x14ac:dyDescent="0.2">
      <c r="A76" s="64"/>
      <c r="B76" s="64"/>
      <c r="C76" s="64"/>
      <c r="D76" s="64"/>
      <c r="E76" s="11"/>
      <c r="G76" s="11"/>
      <c r="H76" s="64"/>
      <c r="I76" s="64"/>
    </row>
    <row r="77" spans="1:9" x14ac:dyDescent="0.2">
      <c r="A77" s="104"/>
      <c r="B77" s="104"/>
      <c r="C77" s="104"/>
      <c r="D77" s="104"/>
      <c r="E77" s="104"/>
      <c r="F77" s="104"/>
      <c r="G77" s="104"/>
      <c r="H77" s="64"/>
      <c r="I77" s="64"/>
    </row>
    <row r="78" spans="1:9" x14ac:dyDescent="0.2">
      <c r="A78" s="64" t="s">
        <v>958</v>
      </c>
      <c r="B78" s="64"/>
      <c r="C78" s="64"/>
      <c r="D78" s="64"/>
      <c r="E78" s="11"/>
      <c r="G78" s="11"/>
      <c r="H78" s="64"/>
      <c r="I78" s="64"/>
    </row>
    <row r="79" spans="1:9" x14ac:dyDescent="0.2">
      <c r="A79" s="64"/>
      <c r="B79" s="64"/>
      <c r="C79" s="64"/>
      <c r="D79" s="64"/>
      <c r="E79" s="11"/>
      <c r="G79" s="11"/>
      <c r="H79" s="64"/>
      <c r="I79" s="64"/>
    </row>
    <row r="80" spans="1:9" x14ac:dyDescent="0.2">
      <c r="A80" s="64"/>
      <c r="B80" s="64"/>
      <c r="C80" s="64"/>
      <c r="D80" s="64"/>
      <c r="E80" s="11"/>
      <c r="G80" s="11"/>
      <c r="H80" s="64"/>
      <c r="I80" s="64"/>
    </row>
    <row r="81" spans="1:9" x14ac:dyDescent="0.2">
      <c r="A81" s="64"/>
      <c r="B81" s="64"/>
      <c r="C81" s="64"/>
      <c r="D81" s="64"/>
      <c r="E81" s="11"/>
      <c r="G81" s="11"/>
      <c r="H81" s="64"/>
      <c r="I81" s="64"/>
    </row>
    <row r="82" spans="1:9" x14ac:dyDescent="0.2">
      <c r="A82" s="74"/>
      <c r="B82" s="64"/>
      <c r="C82" s="64"/>
      <c r="D82" s="64"/>
      <c r="E82" s="11"/>
      <c r="G82" s="11"/>
      <c r="H82" s="64"/>
      <c r="I82" s="64"/>
    </row>
    <row r="83" spans="1:9" x14ac:dyDescent="0.2">
      <c r="A83" s="64"/>
      <c r="B83" s="64"/>
      <c r="C83" s="64"/>
      <c r="D83" s="64"/>
      <c r="E83" s="11"/>
      <c r="G83" s="11"/>
      <c r="H83" s="64"/>
      <c r="I83" s="64"/>
    </row>
    <row r="84" spans="1:9" x14ac:dyDescent="0.2">
      <c r="A84" s="64"/>
      <c r="B84" s="64"/>
      <c r="C84" s="64"/>
      <c r="D84" s="64"/>
      <c r="E84" s="11"/>
      <c r="G84" s="11"/>
      <c r="H84" s="64"/>
      <c r="I84" s="64"/>
    </row>
    <row r="85" spans="1:9" x14ac:dyDescent="0.2">
      <c r="A85" s="64"/>
      <c r="B85" s="64"/>
      <c r="C85" s="64"/>
      <c r="D85" s="64"/>
      <c r="E85" s="11"/>
      <c r="G85" s="11"/>
      <c r="H85" s="64"/>
      <c r="I85" s="64"/>
    </row>
    <row r="86" spans="1:9" x14ac:dyDescent="0.2">
      <c r="A86" s="64"/>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sheetData>
  <mergeCells count="2">
    <mergeCell ref="A1:G1"/>
    <mergeCell ref="A77:G77"/>
  </mergeCells>
  <conditionalFormatting sqref="F2:F3">
    <cfRule type="cellIs" dxfId="100" priority="3" stopIfTrue="1" operator="between">
      <formula>0.009</formula>
      <formula>-0.009</formula>
    </cfRule>
  </conditionalFormatting>
  <conditionalFormatting sqref="F5:F76">
    <cfRule type="cellIs" dxfId="99" priority="1" stopIfTrue="1" operator="between">
      <formula>0.009</formula>
      <formula>-0.009</formula>
    </cfRule>
  </conditionalFormatting>
  <conditionalFormatting sqref="F78:F65536">
    <cfRule type="cellIs" dxfId="98"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8"/>
  <sheetViews>
    <sheetView workbookViewId="0">
      <selection sqref="A1:G1"/>
    </sheetView>
  </sheetViews>
  <sheetFormatPr defaultColWidth="9.42578125" defaultRowHeight="11.25" x14ac:dyDescent="0.2"/>
  <cols>
    <col min="1" max="1" width="32.42578125" style="7" bestFit="1" customWidth="1"/>
    <col min="2" max="2" width="32.5703125"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1333</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990</v>
      </c>
      <c r="D4" s="13" t="s">
        <v>1</v>
      </c>
      <c r="E4" s="53" t="s">
        <v>6</v>
      </c>
      <c r="F4" s="12" t="s">
        <v>3</v>
      </c>
      <c r="G4" s="12" t="s">
        <v>5</v>
      </c>
    </row>
    <row r="5" spans="1:7" x14ac:dyDescent="0.2">
      <c r="A5" s="16" t="s">
        <v>37</v>
      </c>
      <c r="B5" s="17"/>
      <c r="C5" s="17"/>
      <c r="D5" s="17"/>
      <c r="E5" s="18"/>
      <c r="F5" s="19"/>
      <c r="G5" s="18"/>
    </row>
    <row r="6" spans="1:7" x14ac:dyDescent="0.2">
      <c r="A6" s="21" t="s">
        <v>81</v>
      </c>
      <c r="B6" s="21" t="s">
        <v>80</v>
      </c>
      <c r="C6" s="21" t="s">
        <v>38</v>
      </c>
      <c r="D6" s="24">
        <v>4300000</v>
      </c>
      <c r="E6" s="22">
        <v>4375.0808667000001</v>
      </c>
      <c r="F6" s="23">
        <v>28.540480805502099</v>
      </c>
      <c r="G6" s="22">
        <v>6.90990653781249</v>
      </c>
    </row>
    <row r="7" spans="1:7" x14ac:dyDescent="0.2">
      <c r="A7" s="21" t="s">
        <v>1212</v>
      </c>
      <c r="B7" s="21" t="s">
        <v>1213</v>
      </c>
      <c r="C7" s="21" t="s">
        <v>38</v>
      </c>
      <c r="D7" s="24">
        <v>2500000</v>
      </c>
      <c r="E7" s="22">
        <v>2539.2529166999998</v>
      </c>
      <c r="F7" s="23">
        <v>16.564607909534399</v>
      </c>
      <c r="G7" s="22">
        <v>6.88194542784648</v>
      </c>
    </row>
    <row r="8" spans="1:7" x14ac:dyDescent="0.2">
      <c r="A8" s="21" t="s">
        <v>85</v>
      </c>
      <c r="B8" s="21" t="s">
        <v>84</v>
      </c>
      <c r="C8" s="21" t="s">
        <v>38</v>
      </c>
      <c r="D8" s="24">
        <v>1500000</v>
      </c>
      <c r="E8" s="22">
        <v>1552.3729166999999</v>
      </c>
      <c r="F8" s="23">
        <v>10.126777260114</v>
      </c>
      <c r="G8" s="22">
        <v>6.4595881528124801</v>
      </c>
    </row>
    <row r="9" spans="1:7" x14ac:dyDescent="0.2">
      <c r="A9" s="21" t="s">
        <v>87</v>
      </c>
      <c r="B9" s="21" t="s">
        <v>86</v>
      </c>
      <c r="C9" s="21" t="s">
        <v>38</v>
      </c>
      <c r="D9" s="24">
        <v>1000000</v>
      </c>
      <c r="E9" s="22">
        <v>1032.9667778</v>
      </c>
      <c r="F9" s="23">
        <v>6.7384739603131401</v>
      </c>
      <c r="G9" s="22">
        <v>6.9339435378125103</v>
      </c>
    </row>
    <row r="10" spans="1:7" x14ac:dyDescent="0.2">
      <c r="A10" s="21" t="s">
        <v>83</v>
      </c>
      <c r="B10" s="21" t="s">
        <v>82</v>
      </c>
      <c r="C10" s="21" t="s">
        <v>38</v>
      </c>
      <c r="D10" s="24">
        <v>950000</v>
      </c>
      <c r="E10" s="22">
        <v>983.74690280000004</v>
      </c>
      <c r="F10" s="23">
        <v>6.4173921470879902</v>
      </c>
      <c r="G10" s="22">
        <v>6.8957572881999898</v>
      </c>
    </row>
    <row r="11" spans="1:7" x14ac:dyDescent="0.2">
      <c r="A11" s="21" t="s">
        <v>66</v>
      </c>
      <c r="B11" s="21" t="s">
        <v>65</v>
      </c>
      <c r="C11" s="21" t="s">
        <v>38</v>
      </c>
      <c r="D11" s="24">
        <v>600000</v>
      </c>
      <c r="E11" s="22">
        <v>623.16586670000004</v>
      </c>
      <c r="F11" s="23">
        <v>4.0651713646176502</v>
      </c>
      <c r="G11" s="22">
        <v>6.9056869152000004</v>
      </c>
    </row>
    <row r="12" spans="1:7" x14ac:dyDescent="0.2">
      <c r="A12" s="21" t="s">
        <v>1334</v>
      </c>
      <c r="B12" s="21" t="s">
        <v>1335</v>
      </c>
      <c r="C12" s="21" t="s">
        <v>38</v>
      </c>
      <c r="D12" s="24">
        <v>500000</v>
      </c>
      <c r="E12" s="22">
        <v>534.0061111</v>
      </c>
      <c r="F12" s="23">
        <v>3.4835450196754998</v>
      </c>
      <c r="G12" s="22">
        <v>6.45161582580001</v>
      </c>
    </row>
    <row r="13" spans="1:7" x14ac:dyDescent="0.2">
      <c r="A13" s="21" t="s">
        <v>64</v>
      </c>
      <c r="B13" s="21" t="s">
        <v>63</v>
      </c>
      <c r="C13" s="21" t="s">
        <v>38</v>
      </c>
      <c r="D13" s="24">
        <v>500000</v>
      </c>
      <c r="E13" s="22">
        <v>519.76038889999995</v>
      </c>
      <c r="F13" s="23">
        <v>3.3906142205892</v>
      </c>
      <c r="G13" s="22">
        <v>6.9264058460125</v>
      </c>
    </row>
    <row r="14" spans="1:7" x14ac:dyDescent="0.2">
      <c r="A14" s="21" t="s">
        <v>68</v>
      </c>
      <c r="B14" s="21" t="s">
        <v>67</v>
      </c>
      <c r="C14" s="21" t="s">
        <v>38</v>
      </c>
      <c r="D14" s="24">
        <v>500000</v>
      </c>
      <c r="E14" s="22">
        <v>518.8543889</v>
      </c>
      <c r="F14" s="23">
        <v>3.3847040039789</v>
      </c>
      <c r="G14" s="22">
        <v>6.9367558460124998</v>
      </c>
    </row>
    <row r="15" spans="1:7" x14ac:dyDescent="0.2">
      <c r="A15" s="21" t="s">
        <v>89</v>
      </c>
      <c r="B15" s="21" t="s">
        <v>88</v>
      </c>
      <c r="C15" s="21" t="s">
        <v>38</v>
      </c>
      <c r="D15" s="24">
        <v>500000</v>
      </c>
      <c r="E15" s="22">
        <v>518.49938889999999</v>
      </c>
      <c r="F15" s="23">
        <v>3.38238819062718</v>
      </c>
      <c r="G15" s="22">
        <v>6.9216177832000101</v>
      </c>
    </row>
    <row r="16" spans="1:7" x14ac:dyDescent="0.2">
      <c r="A16" s="21" t="s">
        <v>70</v>
      </c>
      <c r="B16" s="21" t="s">
        <v>69</v>
      </c>
      <c r="C16" s="21" t="s">
        <v>38</v>
      </c>
      <c r="D16" s="24">
        <v>500000</v>
      </c>
      <c r="E16" s="22">
        <v>517.37888889999999</v>
      </c>
      <c r="F16" s="23">
        <v>3.3750787008790102</v>
      </c>
      <c r="G16" s="22">
        <v>6.95787119405</v>
      </c>
    </row>
    <row r="17" spans="1:9" x14ac:dyDescent="0.2">
      <c r="A17" s="21" t="s">
        <v>91</v>
      </c>
      <c r="B17" s="21" t="s">
        <v>90</v>
      </c>
      <c r="C17" s="21" t="s">
        <v>38</v>
      </c>
      <c r="D17" s="24">
        <v>472400</v>
      </c>
      <c r="E17" s="22">
        <v>489.29554350000001</v>
      </c>
      <c r="F17" s="23">
        <v>3.1918793030247801</v>
      </c>
      <c r="G17" s="22">
        <v>6.8694855207999996</v>
      </c>
    </row>
    <row r="18" spans="1:9" x14ac:dyDescent="0.2">
      <c r="A18" s="21" t="s">
        <v>72</v>
      </c>
      <c r="B18" s="21" t="s">
        <v>71</v>
      </c>
      <c r="C18" s="21" t="s">
        <v>38</v>
      </c>
      <c r="D18" s="24">
        <v>209575</v>
      </c>
      <c r="E18" s="22">
        <v>216.68972199999999</v>
      </c>
      <c r="F18" s="23">
        <v>1.4135576095431801</v>
      </c>
      <c r="G18" s="22">
        <v>6.9026650312500104</v>
      </c>
    </row>
    <row r="19" spans="1:9" x14ac:dyDescent="0.2">
      <c r="A19" s="21" t="s">
        <v>93</v>
      </c>
      <c r="B19" s="21" t="s">
        <v>92</v>
      </c>
      <c r="C19" s="21" t="s">
        <v>38</v>
      </c>
      <c r="D19" s="24">
        <v>52560</v>
      </c>
      <c r="E19" s="22">
        <v>55.407998599999999</v>
      </c>
      <c r="F19" s="23">
        <v>0.36144952943632502</v>
      </c>
      <c r="G19" s="22">
        <v>6.9019328561999904</v>
      </c>
    </row>
    <row r="20" spans="1:9" x14ac:dyDescent="0.2">
      <c r="A20" s="21" t="s">
        <v>95</v>
      </c>
      <c r="B20" s="21" t="s">
        <v>94</v>
      </c>
      <c r="C20" s="21" t="s">
        <v>38</v>
      </c>
      <c r="D20" s="24">
        <v>50000</v>
      </c>
      <c r="E20" s="22">
        <v>52.7883833</v>
      </c>
      <c r="F20" s="23">
        <v>0.34436068411771398</v>
      </c>
      <c r="G20" s="22">
        <v>6.9104150312500101</v>
      </c>
    </row>
    <row r="21" spans="1:9" x14ac:dyDescent="0.2">
      <c r="A21" s="20" t="s">
        <v>29</v>
      </c>
      <c r="B21" s="20"/>
      <c r="C21" s="20"/>
      <c r="D21" s="20"/>
      <c r="E21" s="25">
        <f>SUM(E6:E20)</f>
        <v>14529.267061499997</v>
      </c>
      <c r="F21" s="26">
        <f>SUM(F6:F20)</f>
        <v>94.780480709041086</v>
      </c>
      <c r="G21" s="25"/>
      <c r="H21" s="14"/>
      <c r="I21" s="14"/>
    </row>
    <row r="22" spans="1:9" x14ac:dyDescent="0.2">
      <c r="A22" s="21"/>
      <c r="B22" s="21"/>
      <c r="C22" s="21"/>
      <c r="D22" s="21"/>
      <c r="E22" s="22"/>
      <c r="F22" s="23"/>
      <c r="G22" s="22"/>
    </row>
    <row r="23" spans="1:9" x14ac:dyDescent="0.2">
      <c r="A23" s="20" t="s">
        <v>40</v>
      </c>
      <c r="B23" s="20"/>
      <c r="C23" s="20"/>
      <c r="D23" s="20"/>
      <c r="E23" s="25">
        <f>E21</f>
        <v>14529.267061499997</v>
      </c>
      <c r="F23" s="26">
        <f>F21</f>
        <v>94.780480709041086</v>
      </c>
      <c r="G23" s="25"/>
      <c r="H23" s="14"/>
      <c r="I23" s="14"/>
    </row>
    <row r="24" spans="1:9" x14ac:dyDescent="0.2">
      <c r="A24" s="20"/>
      <c r="B24" s="20"/>
      <c r="C24" s="20"/>
      <c r="D24" s="20"/>
      <c r="E24" s="25"/>
      <c r="F24" s="26"/>
      <c r="G24" s="25"/>
      <c r="H24" s="14"/>
      <c r="I24" s="14"/>
    </row>
    <row r="25" spans="1:9" x14ac:dyDescent="0.2">
      <c r="A25" s="20" t="s">
        <v>337</v>
      </c>
      <c r="B25" s="20"/>
      <c r="C25" s="20"/>
      <c r="D25" s="20"/>
      <c r="E25" s="25">
        <v>5.3333330800000018</v>
      </c>
      <c r="F25" s="26">
        <f>E25/E29*100</f>
        <v>3.4791560438950549E-2</v>
      </c>
      <c r="G25" s="25"/>
      <c r="H25" s="14"/>
      <c r="I25" s="14"/>
    </row>
    <row r="26" spans="1:9" x14ac:dyDescent="0.2">
      <c r="A26" s="20"/>
      <c r="B26" s="20"/>
      <c r="C26" s="20"/>
      <c r="D26" s="20"/>
      <c r="E26" s="25"/>
      <c r="F26" s="26"/>
      <c r="G26" s="25"/>
      <c r="H26" s="14"/>
      <c r="I26" s="14"/>
    </row>
    <row r="27" spans="1:9" x14ac:dyDescent="0.2">
      <c r="A27" s="20" t="s">
        <v>42</v>
      </c>
      <c r="B27" s="20"/>
      <c r="C27" s="20"/>
      <c r="D27" s="20"/>
      <c r="E27" s="25">
        <f>E29-(E21)-E25</f>
        <v>794.78699912000377</v>
      </c>
      <c r="F27" s="25">
        <f>F29-(F21)-F25</f>
        <v>5.1847277305199633</v>
      </c>
      <c r="G27" s="25"/>
      <c r="H27" s="14"/>
      <c r="I27" s="14"/>
    </row>
    <row r="28" spans="1:9" x14ac:dyDescent="0.2">
      <c r="A28" s="20"/>
      <c r="B28" s="20"/>
      <c r="C28" s="20"/>
      <c r="D28" s="20"/>
      <c r="E28" s="25"/>
      <c r="F28" s="26"/>
      <c r="G28" s="25"/>
      <c r="H28" s="14"/>
      <c r="I28" s="14"/>
    </row>
    <row r="29" spans="1:9" x14ac:dyDescent="0.2">
      <c r="A29" s="27" t="s">
        <v>41</v>
      </c>
      <c r="B29" s="27"/>
      <c r="C29" s="27"/>
      <c r="D29" s="27"/>
      <c r="E29" s="28">
        <v>15329.387393700001</v>
      </c>
      <c r="F29" s="29">
        <v>100</v>
      </c>
      <c r="G29" s="28"/>
      <c r="H29" s="14"/>
      <c r="I29" s="14"/>
    </row>
    <row r="31" spans="1:9" x14ac:dyDescent="0.2">
      <c r="A31" s="81" t="s">
        <v>1214</v>
      </c>
      <c r="B31" s="81"/>
      <c r="C31" s="81"/>
      <c r="D31" s="81"/>
      <c r="E31" s="82"/>
      <c r="F31" s="82"/>
      <c r="G31" s="82"/>
    </row>
    <row r="32" spans="1:9" x14ac:dyDescent="0.2">
      <c r="A32" s="80"/>
      <c r="B32" s="80"/>
      <c r="C32" s="80"/>
      <c r="D32" s="80"/>
      <c r="E32" s="26"/>
      <c r="F32" s="26"/>
      <c r="G32" s="26"/>
    </row>
    <row r="33" spans="1:7" x14ac:dyDescent="0.2">
      <c r="A33" s="83" t="s">
        <v>1215</v>
      </c>
      <c r="B33" s="59"/>
      <c r="C33" s="59"/>
      <c r="D33" s="80"/>
      <c r="E33" s="84" t="s">
        <v>1216</v>
      </c>
      <c r="F33" s="83" t="s">
        <v>3</v>
      </c>
      <c r="G33" s="26"/>
    </row>
    <row r="34" spans="1:7" x14ac:dyDescent="0.2">
      <c r="A34" s="59" t="s">
        <v>1217</v>
      </c>
      <c r="B34" s="59"/>
      <c r="C34" s="59"/>
      <c r="D34" s="80"/>
      <c r="E34" s="85">
        <v>1000</v>
      </c>
      <c r="F34" s="86">
        <f>E34/$E$29*100</f>
        <v>6.5234178921655754</v>
      </c>
      <c r="G34" s="26"/>
    </row>
    <row r="35" spans="1:7" x14ac:dyDescent="0.2">
      <c r="A35" s="59" t="s">
        <v>1217</v>
      </c>
      <c r="B35" s="59"/>
      <c r="C35" s="59"/>
      <c r="D35" s="80"/>
      <c r="E35" s="85">
        <v>1000</v>
      </c>
      <c r="F35" s="86">
        <f t="shared" ref="F35:F37" si="0">E35/$E$29*100</f>
        <v>6.5234178921655754</v>
      </c>
      <c r="G35" s="26"/>
    </row>
    <row r="36" spans="1:7" x14ac:dyDescent="0.2">
      <c r="A36" s="59" t="s">
        <v>1217</v>
      </c>
      <c r="B36" s="59"/>
      <c r="C36" s="59"/>
      <c r="D36" s="80"/>
      <c r="E36" s="85">
        <v>1500</v>
      </c>
      <c r="F36" s="86">
        <f t="shared" si="0"/>
        <v>9.7851268382483632</v>
      </c>
      <c r="G36" s="26"/>
    </row>
    <row r="37" spans="1:7" x14ac:dyDescent="0.2">
      <c r="A37" s="59" t="s">
        <v>1217</v>
      </c>
      <c r="B37" s="59"/>
      <c r="C37" s="59"/>
      <c r="D37" s="80"/>
      <c r="E37" s="85">
        <v>1500</v>
      </c>
      <c r="F37" s="86">
        <f t="shared" si="0"/>
        <v>9.7851268382483632</v>
      </c>
      <c r="G37" s="26"/>
    </row>
    <row r="38" spans="1:7" x14ac:dyDescent="0.2">
      <c r="A38" s="60" t="s">
        <v>1218</v>
      </c>
      <c r="B38" s="61"/>
      <c r="C38" s="61"/>
      <c r="D38" s="60"/>
      <c r="E38" s="87">
        <f>SUM(E34:E37)</f>
        <v>5000</v>
      </c>
      <c r="F38" s="87">
        <f>SUM(F34:F37)</f>
        <v>32.617089460827877</v>
      </c>
      <c r="G38" s="29"/>
    </row>
    <row r="40" spans="1:7" x14ac:dyDescent="0.2">
      <c r="A40" s="14" t="s">
        <v>1219</v>
      </c>
    </row>
    <row r="41" spans="1:7" x14ac:dyDescent="0.2">
      <c r="A41" s="14"/>
    </row>
    <row r="42" spans="1:7" ht="33.75" customHeight="1" x14ac:dyDescent="0.2">
      <c r="A42" s="103" t="s">
        <v>1220</v>
      </c>
      <c r="B42" s="103"/>
      <c r="C42" s="103"/>
      <c r="D42" s="103"/>
      <c r="E42" s="103"/>
      <c r="F42" s="103"/>
      <c r="G42" s="103"/>
    </row>
    <row r="43" spans="1:7" x14ac:dyDescent="0.2">
      <c r="A43" s="14" t="s">
        <v>44</v>
      </c>
    </row>
    <row r="44" spans="1:7" x14ac:dyDescent="0.2">
      <c r="A44" s="14" t="s">
        <v>45</v>
      </c>
    </row>
    <row r="45" spans="1:7" x14ac:dyDescent="0.2">
      <c r="A45" s="14" t="s">
        <v>46</v>
      </c>
      <c r="B45" s="14"/>
      <c r="C45" s="30" t="s">
        <v>48</v>
      </c>
      <c r="D45" s="14" t="s">
        <v>47</v>
      </c>
    </row>
    <row r="46" spans="1:7" x14ac:dyDescent="0.2">
      <c r="A46" s="7" t="s">
        <v>1336</v>
      </c>
      <c r="C46" s="31">
        <v>55.832000000000001</v>
      </c>
      <c r="D46" s="31">
        <v>58.940100000000001</v>
      </c>
    </row>
    <row r="47" spans="1:7" x14ac:dyDescent="0.2">
      <c r="A47" s="7" t="s">
        <v>1337</v>
      </c>
      <c r="C47" s="31">
        <v>10.6355</v>
      </c>
      <c r="D47" s="31">
        <v>10.943</v>
      </c>
    </row>
    <row r="48" spans="1:7" x14ac:dyDescent="0.2">
      <c r="A48" s="7" t="s">
        <v>1338</v>
      </c>
      <c r="C48" s="31">
        <v>60.9587</v>
      </c>
      <c r="D48" s="31">
        <v>64.522900000000007</v>
      </c>
    </row>
    <row r="49" spans="1:5" x14ac:dyDescent="0.2">
      <c r="A49" s="7" t="s">
        <v>1339</v>
      </c>
      <c r="C49" s="31">
        <v>11.913500000000001</v>
      </c>
      <c r="D49" s="31">
        <v>12.2418</v>
      </c>
    </row>
    <row r="51" spans="1:5" x14ac:dyDescent="0.2">
      <c r="A51" s="14" t="s">
        <v>54</v>
      </c>
    </row>
    <row r="52" spans="1:5" x14ac:dyDescent="0.2">
      <c r="A52" s="101" t="s">
        <v>58</v>
      </c>
      <c r="B52" s="102"/>
      <c r="C52" s="33" t="s">
        <v>59</v>
      </c>
    </row>
    <row r="53" spans="1:5" x14ac:dyDescent="0.2">
      <c r="A53" s="97" t="s">
        <v>1337</v>
      </c>
      <c r="B53" s="98"/>
      <c r="C53" s="34">
        <v>0.27500000000000002</v>
      </c>
    </row>
    <row r="54" spans="1:5" x14ac:dyDescent="0.2">
      <c r="A54" s="97" t="s">
        <v>1339</v>
      </c>
      <c r="B54" s="98"/>
      <c r="C54" s="34">
        <v>0.35499999999999998</v>
      </c>
    </row>
    <row r="55" spans="1:5" x14ac:dyDescent="0.2">
      <c r="A55" s="7" t="s">
        <v>60</v>
      </c>
    </row>
    <row r="56" spans="1:5" x14ac:dyDescent="0.2">
      <c r="A56" s="7" t="s">
        <v>53</v>
      </c>
    </row>
    <row r="58" spans="1:5" x14ac:dyDescent="0.2">
      <c r="A58" s="69" t="s">
        <v>1221</v>
      </c>
    </row>
    <row r="59" spans="1:5" x14ac:dyDescent="0.2">
      <c r="A59" s="69"/>
    </row>
    <row r="60" spans="1:5" x14ac:dyDescent="0.2">
      <c r="A60" s="64" t="s">
        <v>1340</v>
      </c>
    </row>
    <row r="61" spans="1:5" x14ac:dyDescent="0.2">
      <c r="A61" s="64" t="s">
        <v>1341</v>
      </c>
    </row>
    <row r="63" spans="1:5" x14ac:dyDescent="0.2">
      <c r="A63" s="14" t="s">
        <v>362</v>
      </c>
      <c r="D63" s="32">
        <v>20.394253795051</v>
      </c>
      <c r="E63" s="10" t="s">
        <v>56</v>
      </c>
    </row>
    <row r="65" spans="1:9" x14ac:dyDescent="0.2">
      <c r="A65" s="14" t="s">
        <v>363</v>
      </c>
      <c r="D65" s="30" t="s">
        <v>55</v>
      </c>
    </row>
    <row r="67" spans="1:9" x14ac:dyDescent="0.2">
      <c r="A67" s="69" t="s">
        <v>1224</v>
      </c>
      <c r="B67" s="64"/>
      <c r="C67" s="64"/>
      <c r="D67" s="64"/>
      <c r="E67" s="11"/>
      <c r="G67" s="11"/>
      <c r="H67" s="64"/>
      <c r="I67" s="64"/>
    </row>
    <row r="68" spans="1:9" x14ac:dyDescent="0.2">
      <c r="A68" s="69"/>
      <c r="B68" s="64"/>
      <c r="C68" s="64"/>
      <c r="D68" s="64"/>
      <c r="E68" s="11"/>
      <c r="G68" s="11"/>
      <c r="H68" s="64"/>
      <c r="I68" s="64"/>
    </row>
    <row r="69" spans="1:9" x14ac:dyDescent="0.2">
      <c r="A69" s="69" t="s">
        <v>959</v>
      </c>
      <c r="B69" s="64"/>
      <c r="C69" s="64"/>
      <c r="D69" s="64"/>
      <c r="E69" s="11"/>
      <c r="G69" s="11"/>
      <c r="H69" s="64"/>
      <c r="I69" s="64"/>
    </row>
    <row r="70" spans="1:9" x14ac:dyDescent="0.2">
      <c r="A70" s="7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4"/>
      <c r="B73" s="64"/>
      <c r="C73" s="64"/>
      <c r="D73" s="64"/>
      <c r="E73" s="11"/>
      <c r="G73" s="11"/>
      <c r="H73" s="64"/>
      <c r="I73" s="64"/>
    </row>
    <row r="74" spans="1:9" x14ac:dyDescent="0.2">
      <c r="A74" s="64"/>
      <c r="B74" s="64"/>
      <c r="C74" s="64"/>
      <c r="D74" s="64"/>
      <c r="E74" s="11"/>
      <c r="G74" s="11"/>
      <c r="H74" s="64"/>
      <c r="I74" s="64"/>
    </row>
    <row r="75" spans="1:9" x14ac:dyDescent="0.2">
      <c r="A75" s="64"/>
      <c r="B75" s="64"/>
      <c r="C75" s="64"/>
      <c r="D75" s="64"/>
      <c r="E75" s="11"/>
      <c r="G75" s="11"/>
      <c r="H75" s="64"/>
      <c r="I75" s="64"/>
    </row>
    <row r="76" spans="1:9" x14ac:dyDescent="0.2">
      <c r="A76" s="64"/>
      <c r="B76" s="64"/>
      <c r="C76" s="64"/>
      <c r="D76" s="64"/>
      <c r="E76" s="11"/>
      <c r="G76" s="11"/>
      <c r="H76" s="64"/>
      <c r="I76" s="64"/>
    </row>
    <row r="77" spans="1:9" x14ac:dyDescent="0.2">
      <c r="A77" s="64"/>
      <c r="B77" s="64"/>
      <c r="C77" s="64"/>
      <c r="D77" s="64"/>
      <c r="E77" s="11"/>
      <c r="G77" s="11"/>
      <c r="H77" s="64"/>
      <c r="I77" s="64"/>
    </row>
    <row r="78" spans="1:9" x14ac:dyDescent="0.2">
      <c r="A78" s="64"/>
      <c r="B78" s="64"/>
      <c r="C78" s="64"/>
      <c r="D78" s="64"/>
      <c r="E78" s="11"/>
      <c r="G78" s="11"/>
      <c r="H78" s="64"/>
      <c r="I78" s="64"/>
    </row>
    <row r="79" spans="1:9" x14ac:dyDescent="0.2">
      <c r="A79" s="64"/>
      <c r="B79" s="64"/>
      <c r="C79" s="64"/>
      <c r="D79" s="64"/>
      <c r="E79" s="11"/>
      <c r="G79" s="11"/>
      <c r="H79" s="64"/>
      <c r="I79" s="64"/>
    </row>
    <row r="80" spans="1:9" x14ac:dyDescent="0.2">
      <c r="A80" s="64"/>
      <c r="B80" s="64"/>
      <c r="C80" s="64"/>
      <c r="D80" s="64"/>
      <c r="E80" s="11"/>
      <c r="G80" s="11"/>
      <c r="H80" s="64"/>
      <c r="I80" s="64"/>
    </row>
    <row r="81" spans="1:9" x14ac:dyDescent="0.2">
      <c r="A81" s="64"/>
      <c r="B81" s="64"/>
      <c r="C81" s="64"/>
      <c r="D81" s="64"/>
      <c r="E81" s="11"/>
      <c r="G81" s="11"/>
      <c r="H81" s="64"/>
      <c r="I81" s="64"/>
    </row>
    <row r="82" spans="1:9" x14ac:dyDescent="0.2">
      <c r="A82" s="64"/>
      <c r="B82" s="64"/>
      <c r="C82" s="64"/>
      <c r="D82" s="64"/>
      <c r="E82" s="11"/>
      <c r="G82" s="11"/>
      <c r="H82" s="64"/>
      <c r="I82" s="64"/>
    </row>
    <row r="83" spans="1:9" x14ac:dyDescent="0.2">
      <c r="A83" s="64"/>
      <c r="B83" s="64"/>
      <c r="C83" s="64"/>
      <c r="D83" s="64"/>
      <c r="E83" s="11"/>
      <c r="G83" s="11"/>
      <c r="H83" s="64"/>
      <c r="I83" s="64"/>
    </row>
    <row r="84" spans="1:9" x14ac:dyDescent="0.2">
      <c r="A84" s="91" t="s">
        <v>1342</v>
      </c>
      <c r="B84" s="92"/>
      <c r="C84" s="92"/>
      <c r="D84" s="92"/>
      <c r="E84" s="92"/>
      <c r="F84" s="92"/>
      <c r="G84" s="92"/>
      <c r="H84" s="64"/>
      <c r="I84" s="64"/>
    </row>
    <row r="85" spans="1:9" x14ac:dyDescent="0.2">
      <c r="A85" s="64"/>
      <c r="B85" s="64"/>
      <c r="C85" s="64"/>
      <c r="D85" s="64"/>
      <c r="E85" s="11"/>
      <c r="G85" s="11"/>
      <c r="H85" s="64"/>
      <c r="I85" s="64"/>
    </row>
    <row r="86" spans="1:9" x14ac:dyDescent="0.2">
      <c r="A86" s="69" t="s">
        <v>960</v>
      </c>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t="s">
        <v>958</v>
      </c>
      <c r="B103" s="64"/>
      <c r="C103" s="64"/>
      <c r="D103" s="64"/>
      <c r="E103" s="11"/>
      <c r="G103" s="11"/>
      <c r="H103" s="64"/>
      <c r="I103" s="64"/>
    </row>
    <row r="104" spans="1:9" x14ac:dyDescent="0.2">
      <c r="A104" s="7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7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sheetData>
  <mergeCells count="5">
    <mergeCell ref="A1:G1"/>
    <mergeCell ref="A42:G42"/>
    <mergeCell ref="A52:B52"/>
    <mergeCell ref="A53:B53"/>
    <mergeCell ref="A54:B54"/>
  </mergeCells>
  <conditionalFormatting sqref="F2:F3">
    <cfRule type="cellIs" dxfId="97" priority="5" stopIfTrue="1" operator="between">
      <formula>0.009</formula>
      <formula>-0.009</formula>
    </cfRule>
  </conditionalFormatting>
  <conditionalFormatting sqref="F5:F26 F28:F37">
    <cfRule type="cellIs" dxfId="96" priority="1" stopIfTrue="1" operator="between">
      <formula>0.009</formula>
      <formula>-0.009</formula>
    </cfRule>
  </conditionalFormatting>
  <conditionalFormatting sqref="F39:F41">
    <cfRule type="cellIs" dxfId="95" priority="4" stopIfTrue="1" operator="between">
      <formula>0.009</formula>
      <formula>-0.009</formula>
    </cfRule>
  </conditionalFormatting>
  <conditionalFormatting sqref="F43:F83">
    <cfRule type="cellIs" dxfId="94" priority="2" stopIfTrue="1" operator="between">
      <formula>0.009</formula>
      <formula>-0.009</formula>
    </cfRule>
  </conditionalFormatting>
  <conditionalFormatting sqref="F85:F65540">
    <cfRule type="cellIs" dxfId="93" priority="3"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2"/>
  <sheetViews>
    <sheetView workbookViewId="0">
      <selection sqref="A1:G1"/>
    </sheetView>
  </sheetViews>
  <sheetFormatPr defaultColWidth="9.42578125" defaultRowHeight="11.25" x14ac:dyDescent="0.2"/>
  <cols>
    <col min="1" max="1" width="38.5703125" style="7" bestFit="1" customWidth="1"/>
    <col min="2" max="2" width="60.42578125" style="7" bestFit="1" customWidth="1"/>
    <col min="3" max="3" width="25.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1343</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4</v>
      </c>
      <c r="D4" s="13" t="s">
        <v>1</v>
      </c>
      <c r="E4" s="53" t="s">
        <v>6</v>
      </c>
      <c r="F4" s="12" t="s">
        <v>3</v>
      </c>
      <c r="G4" s="12" t="s">
        <v>5</v>
      </c>
    </row>
    <row r="5" spans="1:7" x14ac:dyDescent="0.2">
      <c r="A5" s="16" t="s">
        <v>134</v>
      </c>
      <c r="B5" s="17"/>
      <c r="C5" s="17"/>
      <c r="D5" s="17"/>
      <c r="E5" s="18"/>
      <c r="F5" s="19"/>
      <c r="G5" s="18"/>
    </row>
    <row r="6" spans="1:7" x14ac:dyDescent="0.2">
      <c r="A6" s="20" t="s">
        <v>26</v>
      </c>
      <c r="B6" s="21"/>
      <c r="C6" s="21"/>
      <c r="D6" s="21"/>
      <c r="E6" s="22"/>
      <c r="F6" s="23"/>
      <c r="G6" s="22"/>
    </row>
    <row r="7" spans="1:7" x14ac:dyDescent="0.2">
      <c r="A7" s="21" t="s">
        <v>136</v>
      </c>
      <c r="B7" s="21" t="s">
        <v>135</v>
      </c>
      <c r="C7" s="21" t="s">
        <v>137</v>
      </c>
      <c r="D7" s="24">
        <v>110000</v>
      </c>
      <c r="E7" s="22">
        <v>2117.5</v>
      </c>
      <c r="F7" s="23">
        <v>4.1123163109860297</v>
      </c>
      <c r="G7" s="22"/>
    </row>
    <row r="8" spans="1:7" x14ac:dyDescent="0.2">
      <c r="A8" s="21" t="s">
        <v>139</v>
      </c>
      <c r="B8" s="21" t="s">
        <v>138</v>
      </c>
      <c r="C8" s="21" t="s">
        <v>137</v>
      </c>
      <c r="D8" s="24">
        <v>115800</v>
      </c>
      <c r="E8" s="22">
        <v>1652.4659999999999</v>
      </c>
      <c r="F8" s="23">
        <v>3.2091914451711201</v>
      </c>
      <c r="G8" s="22"/>
    </row>
    <row r="9" spans="1:7" x14ac:dyDescent="0.2">
      <c r="A9" s="21" t="s">
        <v>141</v>
      </c>
      <c r="B9" s="21" t="s">
        <v>140</v>
      </c>
      <c r="C9" s="21" t="s">
        <v>142</v>
      </c>
      <c r="D9" s="24">
        <v>27100</v>
      </c>
      <c r="E9" s="22">
        <v>905.41099999999994</v>
      </c>
      <c r="F9" s="23">
        <v>1.7583643085932299</v>
      </c>
      <c r="G9" s="22"/>
    </row>
    <row r="10" spans="1:7" x14ac:dyDescent="0.2">
      <c r="A10" s="21" t="s">
        <v>144</v>
      </c>
      <c r="B10" s="21" t="s">
        <v>143</v>
      </c>
      <c r="C10" s="21" t="s">
        <v>145</v>
      </c>
      <c r="D10" s="24">
        <v>48000</v>
      </c>
      <c r="E10" s="22">
        <v>894.96</v>
      </c>
      <c r="F10" s="23">
        <v>1.7380678185029801</v>
      </c>
      <c r="G10" s="22"/>
    </row>
    <row r="11" spans="1:7" x14ac:dyDescent="0.2">
      <c r="A11" s="21" t="s">
        <v>147</v>
      </c>
      <c r="B11" s="21" t="s">
        <v>146</v>
      </c>
      <c r="C11" s="21" t="s">
        <v>137</v>
      </c>
      <c r="D11" s="24">
        <v>75000</v>
      </c>
      <c r="E11" s="22">
        <v>888.75</v>
      </c>
      <c r="F11" s="23">
        <v>1.7260076134067699</v>
      </c>
      <c r="G11" s="22"/>
    </row>
    <row r="12" spans="1:7" x14ac:dyDescent="0.2">
      <c r="A12" s="21" t="s">
        <v>149</v>
      </c>
      <c r="B12" s="21" t="s">
        <v>148</v>
      </c>
      <c r="C12" s="21" t="s">
        <v>150</v>
      </c>
      <c r="D12" s="24">
        <v>57000</v>
      </c>
      <c r="E12" s="22">
        <v>855.05700000000002</v>
      </c>
      <c r="F12" s="23">
        <v>1.6605737180272899</v>
      </c>
      <c r="G12" s="22"/>
    </row>
    <row r="13" spans="1:7" x14ac:dyDescent="0.2">
      <c r="A13" s="21" t="s">
        <v>152</v>
      </c>
      <c r="B13" s="21" t="s">
        <v>151</v>
      </c>
      <c r="C13" s="21" t="s">
        <v>153</v>
      </c>
      <c r="D13" s="24">
        <v>53000</v>
      </c>
      <c r="E13" s="22">
        <v>744.65</v>
      </c>
      <c r="F13" s="23">
        <v>1.4461564774383699</v>
      </c>
      <c r="G13" s="22"/>
    </row>
    <row r="14" spans="1:7" x14ac:dyDescent="0.2">
      <c r="A14" s="21" t="s">
        <v>155</v>
      </c>
      <c r="B14" s="21" t="s">
        <v>154</v>
      </c>
      <c r="C14" s="21" t="s">
        <v>150</v>
      </c>
      <c r="D14" s="24">
        <v>38000</v>
      </c>
      <c r="E14" s="22">
        <v>595.65</v>
      </c>
      <c r="F14" s="23">
        <v>1.1567892376098401</v>
      </c>
      <c r="G14" s="22"/>
    </row>
    <row r="15" spans="1:7" x14ac:dyDescent="0.2">
      <c r="A15" s="21" t="s">
        <v>157</v>
      </c>
      <c r="B15" s="21" t="s">
        <v>156</v>
      </c>
      <c r="C15" s="21" t="s">
        <v>158</v>
      </c>
      <c r="D15" s="24">
        <v>34500</v>
      </c>
      <c r="E15" s="22">
        <v>539.54549999999995</v>
      </c>
      <c r="F15" s="23">
        <v>1.04783081944232</v>
      </c>
      <c r="G15" s="22"/>
    </row>
    <row r="16" spans="1:7" x14ac:dyDescent="0.2">
      <c r="A16" s="21" t="s">
        <v>160</v>
      </c>
      <c r="B16" s="21" t="s">
        <v>159</v>
      </c>
      <c r="C16" s="21" t="s">
        <v>161</v>
      </c>
      <c r="D16" s="24">
        <v>220000</v>
      </c>
      <c r="E16" s="22">
        <v>511.54399999999998</v>
      </c>
      <c r="F16" s="23">
        <v>0.99345017000568503</v>
      </c>
      <c r="G16" s="22"/>
    </row>
    <row r="17" spans="1:7" x14ac:dyDescent="0.2">
      <c r="A17" s="21" t="s">
        <v>163</v>
      </c>
      <c r="B17" s="21" t="s">
        <v>162</v>
      </c>
      <c r="C17" s="21" t="s">
        <v>164</v>
      </c>
      <c r="D17" s="24">
        <v>132000</v>
      </c>
      <c r="E17" s="22">
        <v>468.00599999999997</v>
      </c>
      <c r="F17" s="23">
        <v>0.90889667411538499</v>
      </c>
      <c r="G17" s="22"/>
    </row>
    <row r="18" spans="1:7" x14ac:dyDescent="0.2">
      <c r="A18" s="21" t="s">
        <v>166</v>
      </c>
      <c r="B18" s="21" t="s">
        <v>165</v>
      </c>
      <c r="C18" s="21" t="s">
        <v>167</v>
      </c>
      <c r="D18" s="24">
        <v>3900</v>
      </c>
      <c r="E18" s="22">
        <v>453.99900000000002</v>
      </c>
      <c r="F18" s="23">
        <v>0.88169421150949101</v>
      </c>
      <c r="G18" s="22"/>
    </row>
    <row r="19" spans="1:7" x14ac:dyDescent="0.2">
      <c r="A19" s="21" t="s">
        <v>169</v>
      </c>
      <c r="B19" s="21" t="s">
        <v>168</v>
      </c>
      <c r="C19" s="21" t="s">
        <v>170</v>
      </c>
      <c r="D19" s="24">
        <v>23000</v>
      </c>
      <c r="E19" s="22">
        <v>421.42899999999997</v>
      </c>
      <c r="F19" s="23">
        <v>0.81844125176978999</v>
      </c>
      <c r="G19" s="22"/>
    </row>
    <row r="20" spans="1:7" x14ac:dyDescent="0.2">
      <c r="A20" s="21" t="s">
        <v>172</v>
      </c>
      <c r="B20" s="21" t="s">
        <v>171</v>
      </c>
      <c r="C20" s="21" t="s">
        <v>173</v>
      </c>
      <c r="D20" s="24">
        <v>6000</v>
      </c>
      <c r="E20" s="22">
        <v>418.62</v>
      </c>
      <c r="F20" s="23">
        <v>0.81298599957731799</v>
      </c>
      <c r="G20" s="22"/>
    </row>
    <row r="21" spans="1:7" x14ac:dyDescent="0.2">
      <c r="A21" s="21" t="s">
        <v>175</v>
      </c>
      <c r="B21" s="21" t="s">
        <v>174</v>
      </c>
      <c r="C21" s="21" t="s">
        <v>137</v>
      </c>
      <c r="D21" s="24">
        <v>53000</v>
      </c>
      <c r="E21" s="22">
        <v>417.98450000000003</v>
      </c>
      <c r="F21" s="23">
        <v>0.81175181916851902</v>
      </c>
      <c r="G21" s="22"/>
    </row>
    <row r="22" spans="1:7" x14ac:dyDescent="0.2">
      <c r="A22" s="21" t="s">
        <v>177</v>
      </c>
      <c r="B22" s="21" t="s">
        <v>176</v>
      </c>
      <c r="C22" s="21" t="s">
        <v>178</v>
      </c>
      <c r="D22" s="24">
        <v>200000</v>
      </c>
      <c r="E22" s="22">
        <v>378.18</v>
      </c>
      <c r="F22" s="23">
        <v>0.73444901180103705</v>
      </c>
      <c r="G22" s="22"/>
    </row>
    <row r="23" spans="1:7" x14ac:dyDescent="0.2">
      <c r="A23" s="21" t="s">
        <v>180</v>
      </c>
      <c r="B23" s="21" t="s">
        <v>179</v>
      </c>
      <c r="C23" s="21" t="s">
        <v>181</v>
      </c>
      <c r="D23" s="24">
        <v>23000</v>
      </c>
      <c r="E23" s="22">
        <v>373.81900000000002</v>
      </c>
      <c r="F23" s="23">
        <v>0.72597967936551899</v>
      </c>
      <c r="G23" s="22"/>
    </row>
    <row r="24" spans="1:7" x14ac:dyDescent="0.2">
      <c r="A24" s="21" t="s">
        <v>183</v>
      </c>
      <c r="B24" s="21" t="s">
        <v>182</v>
      </c>
      <c r="C24" s="21" t="s">
        <v>184</v>
      </c>
      <c r="D24" s="24">
        <v>3000</v>
      </c>
      <c r="E24" s="22">
        <v>367.71</v>
      </c>
      <c r="F24" s="23">
        <v>0.71411562253254901</v>
      </c>
      <c r="G24" s="22"/>
    </row>
    <row r="25" spans="1:7" x14ac:dyDescent="0.2">
      <c r="A25" s="21" t="s">
        <v>186</v>
      </c>
      <c r="B25" s="21" t="s">
        <v>185</v>
      </c>
      <c r="C25" s="21" t="s">
        <v>187</v>
      </c>
      <c r="D25" s="24">
        <v>48000</v>
      </c>
      <c r="E25" s="22">
        <v>356.976</v>
      </c>
      <c r="F25" s="23">
        <v>0.69326952889282101</v>
      </c>
      <c r="G25" s="22"/>
    </row>
    <row r="26" spans="1:7" x14ac:dyDescent="0.2">
      <c r="A26" s="21" t="s">
        <v>189</v>
      </c>
      <c r="B26" s="21" t="s">
        <v>188</v>
      </c>
      <c r="C26" s="21" t="s">
        <v>184</v>
      </c>
      <c r="D26" s="24">
        <v>53000</v>
      </c>
      <c r="E26" s="22">
        <v>341.45249999999999</v>
      </c>
      <c r="F26" s="23">
        <v>0.66312192924531599</v>
      </c>
      <c r="G26" s="22"/>
    </row>
    <row r="27" spans="1:7" x14ac:dyDescent="0.2">
      <c r="A27" s="21" t="s">
        <v>191</v>
      </c>
      <c r="B27" s="21" t="s">
        <v>190</v>
      </c>
      <c r="C27" s="21" t="s">
        <v>170</v>
      </c>
      <c r="D27" s="24">
        <v>23500</v>
      </c>
      <c r="E27" s="22">
        <v>336.54349999999999</v>
      </c>
      <c r="F27" s="23">
        <v>0.65358834682707301</v>
      </c>
      <c r="G27" s="22"/>
    </row>
    <row r="28" spans="1:7" x14ac:dyDescent="0.2">
      <c r="A28" s="21" t="s">
        <v>193</v>
      </c>
      <c r="B28" s="21" t="s">
        <v>192</v>
      </c>
      <c r="C28" s="21" t="s">
        <v>194</v>
      </c>
      <c r="D28" s="24">
        <v>93000</v>
      </c>
      <c r="E28" s="22">
        <v>313.68900000000002</v>
      </c>
      <c r="F28" s="23">
        <v>0.60920349056760204</v>
      </c>
      <c r="G28" s="22"/>
    </row>
    <row r="29" spans="1:7" x14ac:dyDescent="0.2">
      <c r="A29" s="21" t="s">
        <v>196</v>
      </c>
      <c r="B29" s="21" t="s">
        <v>195</v>
      </c>
      <c r="C29" s="21" t="s">
        <v>197</v>
      </c>
      <c r="D29" s="24">
        <v>42300</v>
      </c>
      <c r="E29" s="22">
        <v>302.61419999999998</v>
      </c>
      <c r="F29" s="23">
        <v>0.58769554219409104</v>
      </c>
      <c r="G29" s="22"/>
    </row>
    <row r="30" spans="1:7" x14ac:dyDescent="0.2">
      <c r="A30" s="21" t="s">
        <v>199</v>
      </c>
      <c r="B30" s="21" t="s">
        <v>198</v>
      </c>
      <c r="C30" s="21" t="s">
        <v>200</v>
      </c>
      <c r="D30" s="24">
        <v>11500</v>
      </c>
      <c r="E30" s="22">
        <v>269.3415</v>
      </c>
      <c r="F30" s="23">
        <v>0.52307789547836803</v>
      </c>
      <c r="G30" s="22"/>
    </row>
    <row r="31" spans="1:7" x14ac:dyDescent="0.2">
      <c r="A31" s="21" t="s">
        <v>202</v>
      </c>
      <c r="B31" s="21" t="s">
        <v>201</v>
      </c>
      <c r="C31" s="21" t="s">
        <v>197</v>
      </c>
      <c r="D31" s="24">
        <v>78000</v>
      </c>
      <c r="E31" s="22">
        <v>246.87</v>
      </c>
      <c r="F31" s="23">
        <v>0.47943684896959698</v>
      </c>
      <c r="G31" s="22"/>
    </row>
    <row r="32" spans="1:7" x14ac:dyDescent="0.2">
      <c r="A32" s="21" t="s">
        <v>204</v>
      </c>
      <c r="B32" s="21" t="s">
        <v>203</v>
      </c>
      <c r="C32" s="21" t="s">
        <v>205</v>
      </c>
      <c r="D32" s="24">
        <v>4500</v>
      </c>
      <c r="E32" s="22">
        <v>236.22749999999999</v>
      </c>
      <c r="F32" s="23">
        <v>0.45876845400399202</v>
      </c>
      <c r="G32" s="22"/>
    </row>
    <row r="33" spans="1:7" x14ac:dyDescent="0.2">
      <c r="A33" s="21" t="s">
        <v>207</v>
      </c>
      <c r="B33" s="21" t="s">
        <v>206</v>
      </c>
      <c r="C33" s="21" t="s">
        <v>197</v>
      </c>
      <c r="D33" s="24">
        <v>170000</v>
      </c>
      <c r="E33" s="22">
        <v>232.76400000000001</v>
      </c>
      <c r="F33" s="23">
        <v>0.45204212222448698</v>
      </c>
      <c r="G33" s="22"/>
    </row>
    <row r="34" spans="1:7" x14ac:dyDescent="0.2">
      <c r="A34" s="21" t="s">
        <v>209</v>
      </c>
      <c r="B34" s="21" t="s">
        <v>208</v>
      </c>
      <c r="C34" s="21" t="s">
        <v>210</v>
      </c>
      <c r="D34" s="24">
        <v>8000</v>
      </c>
      <c r="E34" s="22">
        <v>231.88800000000001</v>
      </c>
      <c r="F34" s="23">
        <v>0.45034087590173699</v>
      </c>
      <c r="G34" s="22"/>
    </row>
    <row r="35" spans="1:7" x14ac:dyDescent="0.2">
      <c r="A35" s="21" t="s">
        <v>212</v>
      </c>
      <c r="B35" s="21" t="s">
        <v>211</v>
      </c>
      <c r="C35" s="21" t="s">
        <v>213</v>
      </c>
      <c r="D35" s="24">
        <v>31800</v>
      </c>
      <c r="E35" s="22">
        <v>225.92310000000001</v>
      </c>
      <c r="F35" s="23">
        <v>0.43875667020473602</v>
      </c>
      <c r="G35" s="22"/>
    </row>
    <row r="36" spans="1:7" x14ac:dyDescent="0.2">
      <c r="A36" s="21" t="s">
        <v>215</v>
      </c>
      <c r="B36" s="21" t="s">
        <v>214</v>
      </c>
      <c r="C36" s="21" t="s">
        <v>150</v>
      </c>
      <c r="D36" s="24">
        <v>15000</v>
      </c>
      <c r="E36" s="22">
        <v>225.45</v>
      </c>
      <c r="F36" s="23">
        <v>0.43783788066673002</v>
      </c>
      <c r="G36" s="22"/>
    </row>
    <row r="37" spans="1:7" x14ac:dyDescent="0.2">
      <c r="A37" s="21" t="s">
        <v>217</v>
      </c>
      <c r="B37" s="21" t="s">
        <v>216</v>
      </c>
      <c r="C37" s="21" t="s">
        <v>218</v>
      </c>
      <c r="D37" s="24">
        <v>22000</v>
      </c>
      <c r="E37" s="22">
        <v>222.244</v>
      </c>
      <c r="F37" s="23">
        <v>0.43161162985538598</v>
      </c>
      <c r="G37" s="22"/>
    </row>
    <row r="38" spans="1:7" x14ac:dyDescent="0.2">
      <c r="A38" s="21" t="s">
        <v>220</v>
      </c>
      <c r="B38" s="21" t="s">
        <v>219</v>
      </c>
      <c r="C38" s="21" t="s">
        <v>221</v>
      </c>
      <c r="D38" s="24">
        <v>70000</v>
      </c>
      <c r="E38" s="22">
        <v>219.87</v>
      </c>
      <c r="F38" s="23">
        <v>0.42700117463825199</v>
      </c>
      <c r="G38" s="22"/>
    </row>
    <row r="39" spans="1:7" x14ac:dyDescent="0.2">
      <c r="A39" s="21" t="s">
        <v>223</v>
      </c>
      <c r="B39" s="21" t="s">
        <v>222</v>
      </c>
      <c r="C39" s="21" t="s">
        <v>224</v>
      </c>
      <c r="D39" s="24">
        <v>15500</v>
      </c>
      <c r="E39" s="22">
        <v>213.1405</v>
      </c>
      <c r="F39" s="23">
        <v>0.41393206832666701</v>
      </c>
      <c r="G39" s="22"/>
    </row>
    <row r="40" spans="1:7" x14ac:dyDescent="0.2">
      <c r="A40" s="21" t="s">
        <v>226</v>
      </c>
      <c r="B40" s="21" t="s">
        <v>225</v>
      </c>
      <c r="C40" s="21" t="s">
        <v>227</v>
      </c>
      <c r="D40" s="24">
        <v>85000</v>
      </c>
      <c r="E40" s="22">
        <v>207.7825</v>
      </c>
      <c r="F40" s="23">
        <v>0.40352650006491397</v>
      </c>
      <c r="G40" s="22"/>
    </row>
    <row r="41" spans="1:7" x14ac:dyDescent="0.2">
      <c r="A41" s="21" t="s">
        <v>229</v>
      </c>
      <c r="B41" s="21" t="s">
        <v>228</v>
      </c>
      <c r="C41" s="21" t="s">
        <v>194</v>
      </c>
      <c r="D41" s="24">
        <v>3365</v>
      </c>
      <c r="E41" s="22">
        <v>207.132575</v>
      </c>
      <c r="F41" s="23">
        <v>0.40226430541158797</v>
      </c>
      <c r="G41" s="22"/>
    </row>
    <row r="42" spans="1:7" x14ac:dyDescent="0.2">
      <c r="A42" s="21" t="s">
        <v>231</v>
      </c>
      <c r="B42" s="21" t="s">
        <v>230</v>
      </c>
      <c r="C42" s="21" t="s">
        <v>145</v>
      </c>
      <c r="D42" s="24">
        <v>50000</v>
      </c>
      <c r="E42" s="22">
        <v>204.1</v>
      </c>
      <c r="F42" s="23">
        <v>0.396374856704722</v>
      </c>
      <c r="G42" s="22"/>
    </row>
    <row r="43" spans="1:7" x14ac:dyDescent="0.2">
      <c r="A43" s="21" t="s">
        <v>233</v>
      </c>
      <c r="B43" s="21" t="s">
        <v>232</v>
      </c>
      <c r="C43" s="21" t="s">
        <v>210</v>
      </c>
      <c r="D43" s="24">
        <v>21000</v>
      </c>
      <c r="E43" s="22">
        <v>204.09899999999999</v>
      </c>
      <c r="F43" s="23">
        <v>0.39637291464271002</v>
      </c>
      <c r="G43" s="22"/>
    </row>
    <row r="44" spans="1:7" x14ac:dyDescent="0.2">
      <c r="A44" s="21" t="s">
        <v>235</v>
      </c>
      <c r="B44" s="21" t="s">
        <v>234</v>
      </c>
      <c r="C44" s="21" t="s">
        <v>150</v>
      </c>
      <c r="D44" s="24">
        <v>25442</v>
      </c>
      <c r="E44" s="22">
        <v>200.87731099999999</v>
      </c>
      <c r="F44" s="23">
        <v>0.39011619482045501</v>
      </c>
      <c r="G44" s="22"/>
    </row>
    <row r="45" spans="1:7" x14ac:dyDescent="0.2">
      <c r="A45" s="21" t="s">
        <v>237</v>
      </c>
      <c r="B45" s="21" t="s">
        <v>236</v>
      </c>
      <c r="C45" s="21" t="s">
        <v>161</v>
      </c>
      <c r="D45" s="24">
        <v>5518</v>
      </c>
      <c r="E45" s="22">
        <v>180.228916</v>
      </c>
      <c r="F45" s="23">
        <v>0.35001573127656699</v>
      </c>
      <c r="G45" s="22"/>
    </row>
    <row r="46" spans="1:7" x14ac:dyDescent="0.2">
      <c r="A46" s="21" t="s">
        <v>239</v>
      </c>
      <c r="B46" s="21" t="s">
        <v>238</v>
      </c>
      <c r="C46" s="21" t="s">
        <v>240</v>
      </c>
      <c r="D46" s="24">
        <v>127000</v>
      </c>
      <c r="E46" s="22">
        <v>177.9016</v>
      </c>
      <c r="F46" s="23">
        <v>0.34549593928241401</v>
      </c>
      <c r="G46" s="22"/>
    </row>
    <row r="47" spans="1:7" x14ac:dyDescent="0.2">
      <c r="A47" s="21" t="s">
        <v>242</v>
      </c>
      <c r="B47" s="21" t="s">
        <v>241</v>
      </c>
      <c r="C47" s="21" t="s">
        <v>243</v>
      </c>
      <c r="D47" s="24">
        <v>23000</v>
      </c>
      <c r="E47" s="22">
        <v>171.69499999999999</v>
      </c>
      <c r="F47" s="23">
        <v>0.33344233719704702</v>
      </c>
      <c r="G47" s="22"/>
    </row>
    <row r="48" spans="1:7" x14ac:dyDescent="0.2">
      <c r="A48" s="21" t="s">
        <v>245</v>
      </c>
      <c r="B48" s="21" t="s">
        <v>244</v>
      </c>
      <c r="C48" s="21" t="s">
        <v>246</v>
      </c>
      <c r="D48" s="24">
        <v>37100</v>
      </c>
      <c r="E48" s="22">
        <v>152.35114999999999</v>
      </c>
      <c r="F48" s="23">
        <v>0.295875380940958</v>
      </c>
      <c r="G48" s="22"/>
    </row>
    <row r="49" spans="1:9" x14ac:dyDescent="0.2">
      <c r="A49" s="21" t="s">
        <v>248</v>
      </c>
      <c r="B49" s="21" t="s">
        <v>247</v>
      </c>
      <c r="C49" s="21" t="s">
        <v>249</v>
      </c>
      <c r="D49" s="24">
        <v>14673</v>
      </c>
      <c r="E49" s="22">
        <v>140.72874300000001</v>
      </c>
      <c r="F49" s="23">
        <v>0.27330394581509398</v>
      </c>
      <c r="G49" s="22"/>
    </row>
    <row r="50" spans="1:9" x14ac:dyDescent="0.2">
      <c r="A50" s="21" t="s">
        <v>251</v>
      </c>
      <c r="B50" s="21" t="s">
        <v>250</v>
      </c>
      <c r="C50" s="21" t="s">
        <v>173</v>
      </c>
      <c r="D50" s="24">
        <v>7659</v>
      </c>
      <c r="E50" s="22">
        <v>130.31788499999999</v>
      </c>
      <c r="F50" s="23">
        <v>0.253085413978135</v>
      </c>
      <c r="G50" s="22"/>
    </row>
    <row r="51" spans="1:9" x14ac:dyDescent="0.2">
      <c r="A51" s="21" t="s">
        <v>253</v>
      </c>
      <c r="B51" s="21" t="s">
        <v>252</v>
      </c>
      <c r="C51" s="21" t="s">
        <v>254</v>
      </c>
      <c r="D51" s="24">
        <v>6000</v>
      </c>
      <c r="E51" s="22">
        <v>113.44199999999999</v>
      </c>
      <c r="F51" s="23">
        <v>0.22031139879616399</v>
      </c>
      <c r="G51" s="22"/>
    </row>
    <row r="52" spans="1:9" x14ac:dyDescent="0.2">
      <c r="A52" s="21" t="s">
        <v>256</v>
      </c>
      <c r="B52" s="21" t="s">
        <v>255</v>
      </c>
      <c r="C52" s="21" t="s">
        <v>137</v>
      </c>
      <c r="D52" s="24">
        <v>12013</v>
      </c>
      <c r="E52" s="22">
        <v>100.716992</v>
      </c>
      <c r="F52" s="23">
        <v>0.195598644153506</v>
      </c>
      <c r="G52" s="22"/>
    </row>
    <row r="53" spans="1:9" x14ac:dyDescent="0.2">
      <c r="A53" s="21" t="s">
        <v>258</v>
      </c>
      <c r="B53" s="21" t="s">
        <v>257</v>
      </c>
      <c r="C53" s="21" t="s">
        <v>218</v>
      </c>
      <c r="D53" s="24">
        <v>6000</v>
      </c>
      <c r="E53" s="22">
        <v>89.531999999999996</v>
      </c>
      <c r="F53" s="23">
        <v>0.17387669608274001</v>
      </c>
      <c r="G53" s="22"/>
    </row>
    <row r="54" spans="1:9" x14ac:dyDescent="0.2">
      <c r="A54" s="20" t="s">
        <v>29</v>
      </c>
      <c r="B54" s="20"/>
      <c r="C54" s="20"/>
      <c r="D54" s="20"/>
      <c r="E54" s="25">
        <f>SUM(E7:E53)</f>
        <v>19261.180472</v>
      </c>
      <c r="F54" s="26">
        <f>SUM(F7:F53)</f>
        <v>37.406406906187115</v>
      </c>
      <c r="G54" s="25"/>
      <c r="H54" s="14"/>
      <c r="I54" s="14"/>
    </row>
    <row r="55" spans="1:9" x14ac:dyDescent="0.2">
      <c r="A55" s="21"/>
      <c r="B55" s="21"/>
      <c r="C55" s="21"/>
      <c r="D55" s="21"/>
      <c r="E55" s="22"/>
      <c r="F55" s="23"/>
      <c r="G55" s="22"/>
    </row>
    <row r="56" spans="1:9" x14ac:dyDescent="0.2">
      <c r="A56" s="20" t="s">
        <v>25</v>
      </c>
      <c r="B56" s="21"/>
      <c r="C56" s="21"/>
      <c r="D56" s="21"/>
      <c r="E56" s="22"/>
      <c r="F56" s="23"/>
      <c r="G56" s="22"/>
    </row>
    <row r="57" spans="1:9" x14ac:dyDescent="0.2">
      <c r="A57" s="20" t="s">
        <v>26</v>
      </c>
      <c r="B57" s="21"/>
      <c r="C57" s="21"/>
      <c r="D57" s="21"/>
      <c r="E57" s="22"/>
      <c r="F57" s="23"/>
      <c r="G57" s="22"/>
    </row>
    <row r="58" spans="1:9" x14ac:dyDescent="0.2">
      <c r="A58" s="21" t="s">
        <v>131</v>
      </c>
      <c r="B58" s="21" t="s">
        <v>130</v>
      </c>
      <c r="C58" s="21" t="s">
        <v>28</v>
      </c>
      <c r="D58" s="24">
        <v>5000</v>
      </c>
      <c r="E58" s="22">
        <v>5118.9789725999999</v>
      </c>
      <c r="F58" s="23">
        <v>9.9413746043057802</v>
      </c>
      <c r="G58" s="22">
        <v>6.9</v>
      </c>
    </row>
    <row r="59" spans="1:9" x14ac:dyDescent="0.2">
      <c r="A59" s="21" t="s">
        <v>1259</v>
      </c>
      <c r="B59" s="21" t="s">
        <v>1260</v>
      </c>
      <c r="C59" s="21" t="s">
        <v>100</v>
      </c>
      <c r="D59" s="24">
        <v>4500</v>
      </c>
      <c r="E59" s="22">
        <v>4615.1825547999997</v>
      </c>
      <c r="F59" s="23">
        <v>8.9629707193776706</v>
      </c>
      <c r="G59" s="22">
        <v>6.9108000000000001</v>
      </c>
    </row>
    <row r="60" spans="1:9" x14ac:dyDescent="0.2">
      <c r="A60" s="21" t="s">
        <v>117</v>
      </c>
      <c r="B60" s="21" t="s">
        <v>116</v>
      </c>
      <c r="C60" s="21" t="s">
        <v>103</v>
      </c>
      <c r="D60" s="24">
        <v>2500</v>
      </c>
      <c r="E60" s="22">
        <v>2721.7120205000001</v>
      </c>
      <c r="F60" s="23">
        <v>5.2857335233572096</v>
      </c>
      <c r="G60" s="22">
        <v>7.4417</v>
      </c>
    </row>
    <row r="61" spans="1:9" x14ac:dyDescent="0.2">
      <c r="A61" s="21" t="s">
        <v>1344</v>
      </c>
      <c r="B61" s="21" t="s">
        <v>1345</v>
      </c>
      <c r="C61" s="21" t="s">
        <v>28</v>
      </c>
      <c r="D61" s="24">
        <v>2500</v>
      </c>
      <c r="E61" s="22">
        <v>2709.2941096</v>
      </c>
      <c r="F61" s="23">
        <v>5.2616171703265397</v>
      </c>
      <c r="G61" s="22">
        <v>7.3550000000000004</v>
      </c>
    </row>
    <row r="62" spans="1:9" x14ac:dyDescent="0.2">
      <c r="A62" s="21" t="s">
        <v>260</v>
      </c>
      <c r="B62" s="21" t="s">
        <v>259</v>
      </c>
      <c r="C62" s="21" t="s">
        <v>28</v>
      </c>
      <c r="D62" s="24">
        <v>250</v>
      </c>
      <c r="E62" s="22">
        <v>2550.3657877000001</v>
      </c>
      <c r="F62" s="23">
        <v>4.9529685136904096</v>
      </c>
      <c r="G62" s="22">
        <v>7.1523000000000003</v>
      </c>
    </row>
    <row r="63" spans="1:9" x14ac:dyDescent="0.2">
      <c r="A63" s="21" t="s">
        <v>1233</v>
      </c>
      <c r="B63" s="21" t="s">
        <v>1234</v>
      </c>
      <c r="C63" s="21" t="s">
        <v>28</v>
      </c>
      <c r="D63" s="24">
        <v>2500</v>
      </c>
      <c r="E63" s="22">
        <v>2515.8021574999998</v>
      </c>
      <c r="F63" s="23">
        <v>4.8858438004727702</v>
      </c>
      <c r="G63" s="22">
        <v>6.98</v>
      </c>
    </row>
    <row r="64" spans="1:9" x14ac:dyDescent="0.2">
      <c r="A64" s="21" t="s">
        <v>77</v>
      </c>
      <c r="B64" s="21" t="s">
        <v>76</v>
      </c>
      <c r="C64" s="21" t="s">
        <v>28</v>
      </c>
      <c r="D64" s="24">
        <v>2500</v>
      </c>
      <c r="E64" s="22">
        <v>2511.5239726</v>
      </c>
      <c r="F64" s="23">
        <v>4.8775353000969996</v>
      </c>
      <c r="G64" s="22">
        <v>7.6</v>
      </c>
    </row>
    <row r="65" spans="1:9" x14ac:dyDescent="0.2">
      <c r="A65" s="21" t="s">
        <v>115</v>
      </c>
      <c r="B65" s="21" t="s">
        <v>114</v>
      </c>
      <c r="C65" s="21" t="s">
        <v>28</v>
      </c>
      <c r="D65" s="24">
        <v>2500</v>
      </c>
      <c r="E65" s="22">
        <v>1361.99</v>
      </c>
      <c r="F65" s="23">
        <v>2.6450690400943899</v>
      </c>
      <c r="G65" s="22">
        <v>6.5949999999999998</v>
      </c>
    </row>
    <row r="66" spans="1:9" x14ac:dyDescent="0.2">
      <c r="A66" s="21" t="s">
        <v>1240</v>
      </c>
      <c r="B66" s="21" t="s">
        <v>1241</v>
      </c>
      <c r="C66" s="21" t="s">
        <v>27</v>
      </c>
      <c r="D66" s="24">
        <v>1000</v>
      </c>
      <c r="E66" s="22">
        <v>1067.1825068000001</v>
      </c>
      <c r="F66" s="23">
        <v>2.0725346066175199</v>
      </c>
      <c r="G66" s="22">
        <v>7.8879000000000001</v>
      </c>
    </row>
    <row r="67" spans="1:9" x14ac:dyDescent="0.2">
      <c r="A67" s="21" t="s">
        <v>1263</v>
      </c>
      <c r="B67" s="21" t="s">
        <v>1264</v>
      </c>
      <c r="C67" s="21" t="s">
        <v>28</v>
      </c>
      <c r="D67" s="24">
        <v>5</v>
      </c>
      <c r="E67" s="22">
        <v>546.10839729999998</v>
      </c>
      <c r="F67" s="23">
        <v>1.06057637297909</v>
      </c>
      <c r="G67" s="22">
        <v>7.15</v>
      </c>
    </row>
    <row r="68" spans="1:9" x14ac:dyDescent="0.2">
      <c r="A68" s="21" t="s">
        <v>123</v>
      </c>
      <c r="B68" s="21" t="s">
        <v>122</v>
      </c>
      <c r="C68" s="21" t="s">
        <v>28</v>
      </c>
      <c r="D68" s="24">
        <v>500</v>
      </c>
      <c r="E68" s="22">
        <v>545.45179589999998</v>
      </c>
      <c r="F68" s="23">
        <v>1.0593012123429499</v>
      </c>
      <c r="G68" s="22">
        <v>7.375</v>
      </c>
    </row>
    <row r="69" spans="1:9" x14ac:dyDescent="0.2">
      <c r="A69" s="20" t="s">
        <v>29</v>
      </c>
      <c r="B69" s="20"/>
      <c r="C69" s="20"/>
      <c r="D69" s="20"/>
      <c r="E69" s="25">
        <f>SUM(E57:E68)</f>
        <v>26263.592275299998</v>
      </c>
      <c r="F69" s="26">
        <f>SUM(F57:F68)</f>
        <v>51.005524863661336</v>
      </c>
      <c r="G69" s="25"/>
      <c r="H69" s="14"/>
      <c r="I69" s="14"/>
    </row>
    <row r="70" spans="1:9" x14ac:dyDescent="0.2">
      <c r="A70" s="21"/>
      <c r="B70" s="21"/>
      <c r="C70" s="21"/>
      <c r="D70" s="21"/>
      <c r="E70" s="22"/>
      <c r="F70" s="23"/>
      <c r="G70" s="22"/>
    </row>
    <row r="71" spans="1:9" x14ac:dyDescent="0.2">
      <c r="A71" s="20" t="s">
        <v>37</v>
      </c>
      <c r="B71" s="21"/>
      <c r="C71" s="21"/>
      <c r="D71" s="21"/>
      <c r="E71" s="22"/>
      <c r="F71" s="23"/>
      <c r="G71" s="22"/>
    </row>
    <row r="72" spans="1:9" x14ac:dyDescent="0.2">
      <c r="A72" s="21" t="s">
        <v>64</v>
      </c>
      <c r="B72" s="21" t="s">
        <v>63</v>
      </c>
      <c r="C72" s="21" t="s">
        <v>38</v>
      </c>
      <c r="D72" s="24">
        <v>500000</v>
      </c>
      <c r="E72" s="22">
        <v>519.76038889999995</v>
      </c>
      <c r="F72" s="23">
        <v>1.00940690676643</v>
      </c>
      <c r="G72" s="22">
        <v>6.9264058460125</v>
      </c>
    </row>
    <row r="73" spans="1:9" x14ac:dyDescent="0.2">
      <c r="A73" s="21" t="s">
        <v>66</v>
      </c>
      <c r="B73" s="21" t="s">
        <v>65</v>
      </c>
      <c r="C73" s="21" t="s">
        <v>38</v>
      </c>
      <c r="D73" s="24">
        <v>500000</v>
      </c>
      <c r="E73" s="22">
        <v>519.30488890000004</v>
      </c>
      <c r="F73" s="23">
        <v>1.00852229751984</v>
      </c>
      <c r="G73" s="22">
        <v>6.9056869152000004</v>
      </c>
    </row>
    <row r="74" spans="1:9" x14ac:dyDescent="0.2">
      <c r="A74" s="21" t="s">
        <v>68</v>
      </c>
      <c r="B74" s="21" t="s">
        <v>67</v>
      </c>
      <c r="C74" s="21" t="s">
        <v>38</v>
      </c>
      <c r="D74" s="24">
        <v>500000</v>
      </c>
      <c r="E74" s="22">
        <v>518.8543889</v>
      </c>
      <c r="F74" s="23">
        <v>1.0076473985833101</v>
      </c>
      <c r="G74" s="22">
        <v>6.9367558460124998</v>
      </c>
    </row>
    <row r="75" spans="1:9" x14ac:dyDescent="0.2">
      <c r="A75" s="21" t="s">
        <v>89</v>
      </c>
      <c r="B75" s="21" t="s">
        <v>88</v>
      </c>
      <c r="C75" s="21" t="s">
        <v>38</v>
      </c>
      <c r="D75" s="24">
        <v>500000</v>
      </c>
      <c r="E75" s="22">
        <v>518.49938889999999</v>
      </c>
      <c r="F75" s="23">
        <v>1.0069579665689501</v>
      </c>
      <c r="G75" s="22">
        <v>6.9216177832000101</v>
      </c>
    </row>
    <row r="76" spans="1:9" x14ac:dyDescent="0.2">
      <c r="A76" s="21" t="s">
        <v>70</v>
      </c>
      <c r="B76" s="21" t="s">
        <v>69</v>
      </c>
      <c r="C76" s="21" t="s">
        <v>38</v>
      </c>
      <c r="D76" s="24">
        <v>500000</v>
      </c>
      <c r="E76" s="22">
        <v>517.37888889999999</v>
      </c>
      <c r="F76" s="23">
        <v>1.0047818860841999</v>
      </c>
      <c r="G76" s="22">
        <v>6.95787119405</v>
      </c>
    </row>
    <row r="77" spans="1:9" x14ac:dyDescent="0.2">
      <c r="A77" s="21" t="s">
        <v>85</v>
      </c>
      <c r="B77" s="21" t="s">
        <v>84</v>
      </c>
      <c r="C77" s="21" t="s">
        <v>38</v>
      </c>
      <c r="D77" s="24">
        <v>500000</v>
      </c>
      <c r="E77" s="22">
        <v>517.36333330000002</v>
      </c>
      <c r="F77" s="23">
        <v>1.00475167614436</v>
      </c>
      <c r="G77" s="22">
        <v>6.4595881528124801</v>
      </c>
    </row>
    <row r="78" spans="1:9" x14ac:dyDescent="0.2">
      <c r="A78" s="21" t="s">
        <v>87</v>
      </c>
      <c r="B78" s="21" t="s">
        <v>86</v>
      </c>
      <c r="C78" s="21" t="s">
        <v>38</v>
      </c>
      <c r="D78" s="24">
        <v>500000</v>
      </c>
      <c r="E78" s="22">
        <v>516.48338890000002</v>
      </c>
      <c r="F78" s="23">
        <v>1.0030427695522099</v>
      </c>
      <c r="G78" s="22">
        <v>6.9339435378125103</v>
      </c>
    </row>
    <row r="79" spans="1:9" x14ac:dyDescent="0.2">
      <c r="A79" s="21" t="s">
        <v>105</v>
      </c>
      <c r="B79" s="21" t="s">
        <v>104</v>
      </c>
      <c r="C79" s="21" t="s">
        <v>38</v>
      </c>
      <c r="D79" s="24">
        <v>454700</v>
      </c>
      <c r="E79" s="22">
        <v>468.1870083</v>
      </c>
      <c r="F79" s="23">
        <v>0.90924820345872104</v>
      </c>
      <c r="G79" s="22">
        <v>6.9122503778124997</v>
      </c>
    </row>
    <row r="80" spans="1:9" x14ac:dyDescent="0.2">
      <c r="A80" s="21" t="s">
        <v>83</v>
      </c>
      <c r="B80" s="21" t="s">
        <v>82</v>
      </c>
      <c r="C80" s="21" t="s">
        <v>38</v>
      </c>
      <c r="D80" s="24">
        <v>450000</v>
      </c>
      <c r="E80" s="22">
        <v>465.98537499999998</v>
      </c>
      <c r="F80" s="23">
        <v>0.90497249506183797</v>
      </c>
      <c r="G80" s="22">
        <v>6.8957572881999898</v>
      </c>
    </row>
    <row r="81" spans="1:9" x14ac:dyDescent="0.2">
      <c r="A81" s="21" t="s">
        <v>91</v>
      </c>
      <c r="B81" s="21" t="s">
        <v>90</v>
      </c>
      <c r="C81" s="21" t="s">
        <v>38</v>
      </c>
      <c r="D81" s="24">
        <v>236200</v>
      </c>
      <c r="E81" s="22">
        <v>244.64777169999999</v>
      </c>
      <c r="F81" s="23">
        <v>0.47512114380557102</v>
      </c>
      <c r="G81" s="22">
        <v>6.8694855207999996</v>
      </c>
    </row>
    <row r="82" spans="1:9" x14ac:dyDescent="0.2">
      <c r="A82" s="21" t="s">
        <v>72</v>
      </c>
      <c r="B82" s="21" t="s">
        <v>71</v>
      </c>
      <c r="C82" s="21" t="s">
        <v>38</v>
      </c>
      <c r="D82" s="24">
        <v>209575</v>
      </c>
      <c r="E82" s="22">
        <v>216.68972199999999</v>
      </c>
      <c r="F82" s="23">
        <v>0.42082487754598702</v>
      </c>
      <c r="G82" s="22">
        <v>6.9026650312500104</v>
      </c>
    </row>
    <row r="83" spans="1:9" x14ac:dyDescent="0.2">
      <c r="A83" s="20" t="s">
        <v>29</v>
      </c>
      <c r="B83" s="20"/>
      <c r="C83" s="20"/>
      <c r="D83" s="20"/>
      <c r="E83" s="25">
        <f>SUM(E72:E82)</f>
        <v>5023.1545436999995</v>
      </c>
      <c r="F83" s="26">
        <f>SUM(F72:F82)</f>
        <v>9.7552776210914178</v>
      </c>
      <c r="G83" s="25"/>
      <c r="H83" s="14"/>
      <c r="I83" s="14"/>
    </row>
    <row r="84" spans="1:9" x14ac:dyDescent="0.2">
      <c r="A84" s="21"/>
      <c r="B84" s="21"/>
      <c r="C84" s="21"/>
      <c r="D84" s="21"/>
      <c r="E84" s="22"/>
      <c r="F84" s="23"/>
      <c r="G84" s="22"/>
    </row>
    <row r="85" spans="1:9" x14ac:dyDescent="0.2">
      <c r="A85" s="20" t="s">
        <v>40</v>
      </c>
      <c r="B85" s="20"/>
      <c r="C85" s="20"/>
      <c r="D85" s="20"/>
      <c r="E85" s="25">
        <f>E54+E69+E83</f>
        <v>50547.927291</v>
      </c>
      <c r="F85" s="26">
        <f>F54+F69+F83</f>
        <v>98.167209390939874</v>
      </c>
      <c r="G85" s="25"/>
      <c r="H85" s="14"/>
      <c r="I85" s="14"/>
    </row>
    <row r="86" spans="1:9" x14ac:dyDescent="0.2">
      <c r="A86" s="20"/>
      <c r="B86" s="20"/>
      <c r="C86" s="20"/>
      <c r="D86" s="20"/>
      <c r="E86" s="25"/>
      <c r="F86" s="26"/>
      <c r="G86" s="25"/>
      <c r="H86" s="14"/>
      <c r="I86" s="14"/>
    </row>
    <row r="87" spans="1:9" x14ac:dyDescent="0.2">
      <c r="A87" s="20" t="s">
        <v>42</v>
      </c>
      <c r="B87" s="20"/>
      <c r="C87" s="20"/>
      <c r="D87" s="20"/>
      <c r="E87" s="25">
        <f>E89-(E54+E69+E83)</f>
        <v>943.73433880000084</v>
      </c>
      <c r="F87" s="26">
        <f>F89-(F54+F69+F83)</f>
        <v>1.832790609060126</v>
      </c>
      <c r="G87" s="25"/>
      <c r="H87" s="14"/>
      <c r="I87" s="14"/>
    </row>
    <row r="88" spans="1:9" x14ac:dyDescent="0.2">
      <c r="A88" s="20"/>
      <c r="B88" s="20"/>
      <c r="C88" s="20"/>
      <c r="D88" s="20"/>
      <c r="E88" s="25"/>
      <c r="F88" s="26"/>
      <c r="G88" s="25"/>
      <c r="H88" s="14"/>
      <c r="I88" s="14"/>
    </row>
    <row r="89" spans="1:9" x14ac:dyDescent="0.2">
      <c r="A89" s="27" t="s">
        <v>41</v>
      </c>
      <c r="B89" s="27"/>
      <c r="C89" s="27"/>
      <c r="D89" s="27"/>
      <c r="E89" s="28">
        <v>51491.661629800001</v>
      </c>
      <c r="F89" s="29">
        <v>100</v>
      </c>
      <c r="G89" s="28"/>
      <c r="H89" s="14"/>
      <c r="I89" s="14"/>
    </row>
    <row r="91" spans="1:9" x14ac:dyDescent="0.2">
      <c r="A91" s="14" t="s">
        <v>43</v>
      </c>
    </row>
    <row r="93" spans="1:9" x14ac:dyDescent="0.2">
      <c r="A93" s="14" t="s">
        <v>44</v>
      </c>
    </row>
    <row r="94" spans="1:9" x14ac:dyDescent="0.2">
      <c r="A94" s="14" t="s">
        <v>45</v>
      </c>
    </row>
    <row r="95" spans="1:9" x14ac:dyDescent="0.2">
      <c r="A95" s="14" t="s">
        <v>46</v>
      </c>
      <c r="B95" s="14"/>
      <c r="C95" s="30" t="s">
        <v>48</v>
      </c>
      <c r="D95" s="14" t="s">
        <v>47</v>
      </c>
    </row>
    <row r="96" spans="1:9" x14ac:dyDescent="0.2">
      <c r="A96" s="7" t="s">
        <v>49</v>
      </c>
      <c r="C96" s="31">
        <v>210.13980000000001</v>
      </c>
      <c r="D96" s="31">
        <v>213.8458</v>
      </c>
    </row>
    <row r="97" spans="1:9" x14ac:dyDescent="0.2">
      <c r="A97" s="7" t="s">
        <v>50</v>
      </c>
      <c r="C97" s="31">
        <v>18.8172</v>
      </c>
      <c r="D97" s="31">
        <v>17.588200000000001</v>
      </c>
    </row>
    <row r="98" spans="1:9" x14ac:dyDescent="0.2">
      <c r="A98" s="7" t="s">
        <v>51</v>
      </c>
      <c r="C98" s="31">
        <v>229.0301</v>
      </c>
      <c r="D98" s="31">
        <v>233.94560000000001</v>
      </c>
    </row>
    <row r="99" spans="1:9" x14ac:dyDescent="0.2">
      <c r="A99" s="7" t="s">
        <v>52</v>
      </c>
      <c r="C99" s="31">
        <v>20.763300000000001</v>
      </c>
      <c r="D99" s="31">
        <v>19.388000000000002</v>
      </c>
    </row>
    <row r="101" spans="1:9" x14ac:dyDescent="0.2">
      <c r="A101" s="14" t="s">
        <v>54</v>
      </c>
    </row>
    <row r="102" spans="1:9" x14ac:dyDescent="0.2">
      <c r="A102" s="101" t="s">
        <v>58</v>
      </c>
      <c r="B102" s="102"/>
      <c r="C102" s="33" t="s">
        <v>59</v>
      </c>
    </row>
    <row r="103" spans="1:9" x14ac:dyDescent="0.2">
      <c r="A103" s="97" t="s">
        <v>50</v>
      </c>
      <c r="B103" s="98"/>
      <c r="C103" s="34">
        <v>1.55</v>
      </c>
    </row>
    <row r="104" spans="1:9" x14ac:dyDescent="0.2">
      <c r="A104" s="97" t="s">
        <v>52</v>
      </c>
      <c r="B104" s="98"/>
      <c r="C104" s="34">
        <v>1.8</v>
      </c>
    </row>
    <row r="105" spans="1:9" x14ac:dyDescent="0.2">
      <c r="A105" s="7" t="s">
        <v>60</v>
      </c>
    </row>
    <row r="106" spans="1:9" x14ac:dyDescent="0.2">
      <c r="A106" s="7" t="s">
        <v>53</v>
      </c>
    </row>
    <row r="108" spans="1:9" x14ac:dyDescent="0.2">
      <c r="A108" s="14" t="s">
        <v>1089</v>
      </c>
      <c r="D108" s="32">
        <v>5.1130331706074896</v>
      </c>
      <c r="E108" s="10" t="s">
        <v>56</v>
      </c>
    </row>
    <row r="110" spans="1:9" x14ac:dyDescent="0.2">
      <c r="A110" s="14" t="s">
        <v>57</v>
      </c>
      <c r="D110" s="30" t="s">
        <v>55</v>
      </c>
    </row>
    <row r="112" spans="1:9" x14ac:dyDescent="0.2">
      <c r="A112" s="69" t="s">
        <v>1090</v>
      </c>
      <c r="B112" s="64"/>
      <c r="C112" s="64"/>
      <c r="D112" s="64"/>
      <c r="E112" s="11"/>
      <c r="G112" s="11"/>
      <c r="H112" s="64"/>
      <c r="I112" s="64"/>
    </row>
    <row r="113" spans="1:9" x14ac:dyDescent="0.2">
      <c r="A113" s="69"/>
      <c r="B113" s="64"/>
      <c r="C113" s="64"/>
      <c r="D113" s="64"/>
      <c r="E113" s="11"/>
      <c r="G113" s="11"/>
      <c r="H113" s="64"/>
      <c r="I113" s="64"/>
    </row>
    <row r="114" spans="1:9" x14ac:dyDescent="0.2">
      <c r="A114" s="69" t="s">
        <v>959</v>
      </c>
      <c r="B114" s="64"/>
      <c r="C114" s="64"/>
      <c r="D114" s="64"/>
      <c r="E114" s="11"/>
      <c r="G114" s="11"/>
      <c r="H114" s="64"/>
      <c r="I114" s="64"/>
    </row>
    <row r="115" spans="1:9" x14ac:dyDescent="0.2">
      <c r="A115" s="7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9" t="s">
        <v>1346</v>
      </c>
      <c r="B130" s="64"/>
      <c r="C130" s="64"/>
      <c r="D130" s="64"/>
      <c r="E130" s="11"/>
      <c r="G130" s="11"/>
      <c r="H130" s="64"/>
      <c r="I130" s="64"/>
    </row>
    <row r="131" spans="1:9" x14ac:dyDescent="0.2">
      <c r="A131" s="64"/>
      <c r="B131" s="64"/>
      <c r="C131" s="64"/>
      <c r="D131" s="64"/>
      <c r="E131" s="11"/>
      <c r="G131" s="11"/>
      <c r="H131" s="64"/>
      <c r="I131" s="64"/>
    </row>
    <row r="132" spans="1:9" x14ac:dyDescent="0.2">
      <c r="A132" s="69" t="s">
        <v>960</v>
      </c>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t="s">
        <v>958</v>
      </c>
      <c r="B147" s="64"/>
      <c r="C147" s="64"/>
      <c r="D147" s="64"/>
      <c r="E147" s="11"/>
      <c r="G147" s="11"/>
      <c r="H147" s="64"/>
      <c r="I147" s="64"/>
    </row>
    <row r="148" spans="1:9" x14ac:dyDescent="0.2">
      <c r="A148" s="7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7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sheetData>
  <mergeCells count="4">
    <mergeCell ref="A1:G1"/>
    <mergeCell ref="A102:B102"/>
    <mergeCell ref="A103:B103"/>
    <mergeCell ref="A104:B104"/>
  </mergeCells>
  <conditionalFormatting sqref="F2:F3">
    <cfRule type="cellIs" dxfId="92" priority="2" stopIfTrue="1" operator="between">
      <formula>0.009</formula>
      <formula>-0.009</formula>
    </cfRule>
  </conditionalFormatting>
  <conditionalFormatting sqref="F5:F65536">
    <cfRule type="cellIs" dxfId="91" priority="1" stopIfTrue="1" operator="between">
      <formula>0.009</formula>
      <formula>-0.009</formula>
    </cfRule>
  </conditionalFormatting>
  <hyperlinks>
    <hyperlink ref="A113"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8"/>
  <sheetViews>
    <sheetView workbookViewId="0">
      <selection sqref="A1:G1"/>
    </sheetView>
  </sheetViews>
  <sheetFormatPr defaultColWidth="9.42578125" defaultRowHeight="11.25" x14ac:dyDescent="0.2"/>
  <cols>
    <col min="1" max="1" width="38.5703125" style="7" bestFit="1" customWidth="1"/>
    <col min="2" max="2" width="52.5703125" style="7" bestFit="1" customWidth="1"/>
    <col min="3" max="3" width="25.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1347</v>
      </c>
      <c r="B1" s="100"/>
      <c r="C1" s="100"/>
      <c r="D1" s="100"/>
      <c r="E1" s="100"/>
      <c r="F1" s="100"/>
      <c r="G1" s="100"/>
    </row>
    <row r="2" spans="1:7" s="1" customFormat="1" ht="12" x14ac:dyDescent="0.2">
      <c r="A2" s="36"/>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4</v>
      </c>
      <c r="D4" s="13" t="s">
        <v>1</v>
      </c>
      <c r="E4" s="53" t="s">
        <v>6</v>
      </c>
      <c r="F4" s="12" t="s">
        <v>3</v>
      </c>
      <c r="G4" s="12" t="s">
        <v>5</v>
      </c>
    </row>
    <row r="5" spans="1:7" x14ac:dyDescent="0.2">
      <c r="A5" s="16" t="s">
        <v>134</v>
      </c>
      <c r="B5" s="17"/>
      <c r="C5" s="17"/>
      <c r="D5" s="17"/>
      <c r="E5" s="18"/>
      <c r="F5" s="19"/>
      <c r="G5" s="18"/>
    </row>
    <row r="6" spans="1:7" x14ac:dyDescent="0.2">
      <c r="A6" s="20" t="s">
        <v>26</v>
      </c>
      <c r="B6" s="21"/>
      <c r="C6" s="21"/>
      <c r="D6" s="21"/>
      <c r="E6" s="22"/>
      <c r="F6" s="23"/>
      <c r="G6" s="22"/>
    </row>
    <row r="7" spans="1:7" x14ac:dyDescent="0.2">
      <c r="A7" s="21" t="s">
        <v>136</v>
      </c>
      <c r="B7" s="21" t="s">
        <v>135</v>
      </c>
      <c r="C7" s="21" t="s">
        <v>137</v>
      </c>
      <c r="D7" s="24">
        <v>28000</v>
      </c>
      <c r="E7" s="22">
        <v>539</v>
      </c>
      <c r="F7" s="23">
        <v>2.68110837459967</v>
      </c>
      <c r="G7" s="22"/>
    </row>
    <row r="8" spans="1:7" x14ac:dyDescent="0.2">
      <c r="A8" s="21" t="s">
        <v>139</v>
      </c>
      <c r="B8" s="21" t="s">
        <v>138</v>
      </c>
      <c r="C8" s="21" t="s">
        <v>137</v>
      </c>
      <c r="D8" s="24">
        <v>34000</v>
      </c>
      <c r="E8" s="22">
        <v>485.18</v>
      </c>
      <c r="F8" s="23">
        <v>2.4133954753029099</v>
      </c>
      <c r="G8" s="22"/>
    </row>
    <row r="9" spans="1:7" x14ac:dyDescent="0.2">
      <c r="A9" s="21" t="s">
        <v>147</v>
      </c>
      <c r="B9" s="21" t="s">
        <v>146</v>
      </c>
      <c r="C9" s="21" t="s">
        <v>137</v>
      </c>
      <c r="D9" s="24">
        <v>19500</v>
      </c>
      <c r="E9" s="22">
        <v>231.07499999999999</v>
      </c>
      <c r="F9" s="23">
        <v>1.14941951328501</v>
      </c>
      <c r="G9" s="22"/>
    </row>
    <row r="10" spans="1:7" x14ac:dyDescent="0.2">
      <c r="A10" s="21" t="s">
        <v>149</v>
      </c>
      <c r="B10" s="21" t="s">
        <v>148</v>
      </c>
      <c r="C10" s="21" t="s">
        <v>150</v>
      </c>
      <c r="D10" s="24">
        <v>15000</v>
      </c>
      <c r="E10" s="22">
        <v>225.01499999999999</v>
      </c>
      <c r="F10" s="23">
        <v>1.11927569742216</v>
      </c>
      <c r="G10" s="22"/>
    </row>
    <row r="11" spans="1:7" x14ac:dyDescent="0.2">
      <c r="A11" s="21" t="s">
        <v>144</v>
      </c>
      <c r="B11" s="21" t="s">
        <v>143</v>
      </c>
      <c r="C11" s="21" t="s">
        <v>145</v>
      </c>
      <c r="D11" s="24">
        <v>11300</v>
      </c>
      <c r="E11" s="22">
        <v>210.6885</v>
      </c>
      <c r="F11" s="23">
        <v>1.04801243373255</v>
      </c>
      <c r="G11" s="22"/>
    </row>
    <row r="12" spans="1:7" x14ac:dyDescent="0.2">
      <c r="A12" s="21" t="s">
        <v>141</v>
      </c>
      <c r="B12" s="21" t="s">
        <v>140</v>
      </c>
      <c r="C12" s="21" t="s">
        <v>142</v>
      </c>
      <c r="D12" s="24">
        <v>6000</v>
      </c>
      <c r="E12" s="22">
        <v>200.46</v>
      </c>
      <c r="F12" s="23">
        <v>0.99713355245315505</v>
      </c>
      <c r="G12" s="22"/>
    </row>
    <row r="13" spans="1:7" x14ac:dyDescent="0.2">
      <c r="A13" s="21" t="s">
        <v>152</v>
      </c>
      <c r="B13" s="21" t="s">
        <v>151</v>
      </c>
      <c r="C13" s="21" t="s">
        <v>153</v>
      </c>
      <c r="D13" s="24">
        <v>11000</v>
      </c>
      <c r="E13" s="22">
        <v>154.55000000000001</v>
      </c>
      <c r="F13" s="23">
        <v>0.76876678904337603</v>
      </c>
      <c r="G13" s="22"/>
    </row>
    <row r="14" spans="1:7" x14ac:dyDescent="0.2">
      <c r="A14" s="21" t="s">
        <v>155</v>
      </c>
      <c r="B14" s="21" t="s">
        <v>154</v>
      </c>
      <c r="C14" s="21" t="s">
        <v>150</v>
      </c>
      <c r="D14" s="24">
        <v>9500</v>
      </c>
      <c r="E14" s="22">
        <v>148.91249999999999</v>
      </c>
      <c r="F14" s="23">
        <v>0.740724584104961</v>
      </c>
      <c r="G14" s="22"/>
    </row>
    <row r="15" spans="1:7" x14ac:dyDescent="0.2">
      <c r="A15" s="21" t="s">
        <v>177</v>
      </c>
      <c r="B15" s="21" t="s">
        <v>176</v>
      </c>
      <c r="C15" s="21" t="s">
        <v>178</v>
      </c>
      <c r="D15" s="24">
        <v>70000</v>
      </c>
      <c r="E15" s="22">
        <v>132.363</v>
      </c>
      <c r="F15" s="23">
        <v>0.65840361370526301</v>
      </c>
      <c r="G15" s="22"/>
    </row>
    <row r="16" spans="1:7" x14ac:dyDescent="0.2">
      <c r="A16" s="21" t="s">
        <v>163</v>
      </c>
      <c r="B16" s="21" t="s">
        <v>162</v>
      </c>
      <c r="C16" s="21" t="s">
        <v>164</v>
      </c>
      <c r="D16" s="24">
        <v>37000</v>
      </c>
      <c r="E16" s="22">
        <v>131.18350000000001</v>
      </c>
      <c r="F16" s="23">
        <v>0.65253651291149595</v>
      </c>
      <c r="G16" s="22"/>
    </row>
    <row r="17" spans="1:7" x14ac:dyDescent="0.2">
      <c r="A17" s="21" t="s">
        <v>157</v>
      </c>
      <c r="B17" s="21" t="s">
        <v>156</v>
      </c>
      <c r="C17" s="21" t="s">
        <v>158</v>
      </c>
      <c r="D17" s="24">
        <v>8200</v>
      </c>
      <c r="E17" s="22">
        <v>128.2398</v>
      </c>
      <c r="F17" s="23">
        <v>0.63789388077363096</v>
      </c>
      <c r="G17" s="22"/>
    </row>
    <row r="18" spans="1:7" x14ac:dyDescent="0.2">
      <c r="A18" s="21" t="s">
        <v>160</v>
      </c>
      <c r="B18" s="21" t="s">
        <v>159</v>
      </c>
      <c r="C18" s="21" t="s">
        <v>161</v>
      </c>
      <c r="D18" s="24">
        <v>53000</v>
      </c>
      <c r="E18" s="22">
        <v>123.23560000000001</v>
      </c>
      <c r="F18" s="23">
        <v>0.61300185381969496</v>
      </c>
      <c r="G18" s="22"/>
    </row>
    <row r="19" spans="1:7" x14ac:dyDescent="0.2">
      <c r="A19" s="21" t="s">
        <v>183</v>
      </c>
      <c r="B19" s="21" t="s">
        <v>182</v>
      </c>
      <c r="C19" s="21" t="s">
        <v>184</v>
      </c>
      <c r="D19" s="24">
        <v>1000</v>
      </c>
      <c r="E19" s="22">
        <v>122.57</v>
      </c>
      <c r="F19" s="23">
        <v>0.60969100830182199</v>
      </c>
      <c r="G19" s="22"/>
    </row>
    <row r="20" spans="1:7" x14ac:dyDescent="0.2">
      <c r="A20" s="21" t="s">
        <v>186</v>
      </c>
      <c r="B20" s="21" t="s">
        <v>185</v>
      </c>
      <c r="C20" s="21" t="s">
        <v>187</v>
      </c>
      <c r="D20" s="24">
        <v>15000</v>
      </c>
      <c r="E20" s="22">
        <v>111.55500000000001</v>
      </c>
      <c r="F20" s="23">
        <v>0.55489989745541102</v>
      </c>
      <c r="G20" s="22"/>
    </row>
    <row r="21" spans="1:7" x14ac:dyDescent="0.2">
      <c r="A21" s="21" t="s">
        <v>166</v>
      </c>
      <c r="B21" s="21" t="s">
        <v>165</v>
      </c>
      <c r="C21" s="21" t="s">
        <v>167</v>
      </c>
      <c r="D21" s="24">
        <v>900</v>
      </c>
      <c r="E21" s="22">
        <v>104.76900000000001</v>
      </c>
      <c r="F21" s="23">
        <v>0.52114479276147196</v>
      </c>
      <c r="G21" s="22"/>
    </row>
    <row r="22" spans="1:7" x14ac:dyDescent="0.2">
      <c r="A22" s="21" t="s">
        <v>172</v>
      </c>
      <c r="B22" s="21" t="s">
        <v>171</v>
      </c>
      <c r="C22" s="21" t="s">
        <v>173</v>
      </c>
      <c r="D22" s="24">
        <v>1500</v>
      </c>
      <c r="E22" s="22">
        <v>104.655</v>
      </c>
      <c r="F22" s="23">
        <v>0.52057773087890302</v>
      </c>
      <c r="G22" s="22"/>
    </row>
    <row r="23" spans="1:7" x14ac:dyDescent="0.2">
      <c r="A23" s="21" t="s">
        <v>169</v>
      </c>
      <c r="B23" s="21" t="s">
        <v>168</v>
      </c>
      <c r="C23" s="21" t="s">
        <v>170</v>
      </c>
      <c r="D23" s="24">
        <v>5500</v>
      </c>
      <c r="E23" s="22">
        <v>100.7765</v>
      </c>
      <c r="F23" s="23">
        <v>0.50128519130397797</v>
      </c>
      <c r="G23" s="22"/>
    </row>
    <row r="24" spans="1:7" x14ac:dyDescent="0.2">
      <c r="A24" s="21" t="s">
        <v>189</v>
      </c>
      <c r="B24" s="21" t="s">
        <v>188</v>
      </c>
      <c r="C24" s="21" t="s">
        <v>184</v>
      </c>
      <c r="D24" s="24">
        <v>15000</v>
      </c>
      <c r="E24" s="22">
        <v>96.637500000000003</v>
      </c>
      <c r="F24" s="23">
        <v>0.48069686558511299</v>
      </c>
      <c r="G24" s="22"/>
    </row>
    <row r="25" spans="1:7" x14ac:dyDescent="0.2">
      <c r="A25" s="21" t="s">
        <v>180</v>
      </c>
      <c r="B25" s="21" t="s">
        <v>179</v>
      </c>
      <c r="C25" s="21" t="s">
        <v>181</v>
      </c>
      <c r="D25" s="24">
        <v>5500</v>
      </c>
      <c r="E25" s="22">
        <v>89.391499999999994</v>
      </c>
      <c r="F25" s="23">
        <v>0.44465361645273999</v>
      </c>
      <c r="G25" s="22"/>
    </row>
    <row r="26" spans="1:7" x14ac:dyDescent="0.2">
      <c r="A26" s="21" t="s">
        <v>175</v>
      </c>
      <c r="B26" s="21" t="s">
        <v>174</v>
      </c>
      <c r="C26" s="21" t="s">
        <v>137</v>
      </c>
      <c r="D26" s="24">
        <v>11300</v>
      </c>
      <c r="E26" s="22">
        <v>89.117450000000005</v>
      </c>
      <c r="F26" s="23">
        <v>0.44329042953240799</v>
      </c>
      <c r="G26" s="22"/>
    </row>
    <row r="27" spans="1:7" x14ac:dyDescent="0.2">
      <c r="A27" s="21" t="s">
        <v>191</v>
      </c>
      <c r="B27" s="21" t="s">
        <v>190</v>
      </c>
      <c r="C27" s="21" t="s">
        <v>170</v>
      </c>
      <c r="D27" s="24">
        <v>5700</v>
      </c>
      <c r="E27" s="22">
        <v>81.6297</v>
      </c>
      <c r="F27" s="23">
        <v>0.406044661013097</v>
      </c>
      <c r="G27" s="22"/>
    </row>
    <row r="28" spans="1:7" x14ac:dyDescent="0.2">
      <c r="A28" s="21" t="s">
        <v>199</v>
      </c>
      <c r="B28" s="21" t="s">
        <v>198</v>
      </c>
      <c r="C28" s="21" t="s">
        <v>200</v>
      </c>
      <c r="D28" s="24">
        <v>3400</v>
      </c>
      <c r="E28" s="22">
        <v>79.631399999999999</v>
      </c>
      <c r="F28" s="23">
        <v>0.39610466311891701</v>
      </c>
      <c r="G28" s="22"/>
    </row>
    <row r="29" spans="1:7" x14ac:dyDescent="0.2">
      <c r="A29" s="21" t="s">
        <v>196</v>
      </c>
      <c r="B29" s="21" t="s">
        <v>195</v>
      </c>
      <c r="C29" s="21" t="s">
        <v>197</v>
      </c>
      <c r="D29" s="24">
        <v>10200</v>
      </c>
      <c r="E29" s="22">
        <v>72.970799999999997</v>
      </c>
      <c r="F29" s="23">
        <v>0.36297332649580299</v>
      </c>
      <c r="G29" s="22"/>
    </row>
    <row r="30" spans="1:7" x14ac:dyDescent="0.2">
      <c r="A30" s="21" t="s">
        <v>217</v>
      </c>
      <c r="B30" s="21" t="s">
        <v>216</v>
      </c>
      <c r="C30" s="21" t="s">
        <v>218</v>
      </c>
      <c r="D30" s="24">
        <v>7000</v>
      </c>
      <c r="E30" s="22">
        <v>70.713999999999999</v>
      </c>
      <c r="F30" s="23">
        <v>0.35174749091176499</v>
      </c>
      <c r="G30" s="22"/>
    </row>
    <row r="31" spans="1:7" x14ac:dyDescent="0.2">
      <c r="A31" s="21" t="s">
        <v>207</v>
      </c>
      <c r="B31" s="21" t="s">
        <v>206</v>
      </c>
      <c r="C31" s="21" t="s">
        <v>197</v>
      </c>
      <c r="D31" s="24">
        <v>50000</v>
      </c>
      <c r="E31" s="22">
        <v>68.459999999999994</v>
      </c>
      <c r="F31" s="23">
        <v>0.34053558316343902</v>
      </c>
      <c r="G31" s="22"/>
    </row>
    <row r="32" spans="1:7" x14ac:dyDescent="0.2">
      <c r="A32" s="21" t="s">
        <v>193</v>
      </c>
      <c r="B32" s="21" t="s">
        <v>192</v>
      </c>
      <c r="C32" s="21" t="s">
        <v>194</v>
      </c>
      <c r="D32" s="24">
        <v>20000</v>
      </c>
      <c r="E32" s="22">
        <v>67.459999999999994</v>
      </c>
      <c r="F32" s="23">
        <v>0.33556135612336602</v>
      </c>
      <c r="G32" s="22"/>
    </row>
    <row r="33" spans="1:7" x14ac:dyDescent="0.2">
      <c r="A33" s="21" t="s">
        <v>233</v>
      </c>
      <c r="B33" s="21" t="s">
        <v>232</v>
      </c>
      <c r="C33" s="21" t="s">
        <v>210</v>
      </c>
      <c r="D33" s="24">
        <v>6800</v>
      </c>
      <c r="E33" s="22">
        <v>66.089200000000005</v>
      </c>
      <c r="F33" s="23">
        <v>0.32874268569683301</v>
      </c>
      <c r="G33" s="22"/>
    </row>
    <row r="34" spans="1:7" x14ac:dyDescent="0.2">
      <c r="A34" s="21" t="s">
        <v>202</v>
      </c>
      <c r="B34" s="21" t="s">
        <v>201</v>
      </c>
      <c r="C34" s="21" t="s">
        <v>197</v>
      </c>
      <c r="D34" s="24">
        <v>19000</v>
      </c>
      <c r="E34" s="22">
        <v>60.134999999999998</v>
      </c>
      <c r="F34" s="23">
        <v>0.29912514305482601</v>
      </c>
      <c r="G34" s="22"/>
    </row>
    <row r="35" spans="1:7" x14ac:dyDescent="0.2">
      <c r="A35" s="21" t="s">
        <v>209</v>
      </c>
      <c r="B35" s="21" t="s">
        <v>208</v>
      </c>
      <c r="C35" s="21" t="s">
        <v>210</v>
      </c>
      <c r="D35" s="24">
        <v>2000</v>
      </c>
      <c r="E35" s="22">
        <v>57.972000000000001</v>
      </c>
      <c r="F35" s="23">
        <v>0.28836588996714702</v>
      </c>
      <c r="G35" s="22"/>
    </row>
    <row r="36" spans="1:7" x14ac:dyDescent="0.2">
      <c r="A36" s="21" t="s">
        <v>235</v>
      </c>
      <c r="B36" s="21" t="s">
        <v>234</v>
      </c>
      <c r="C36" s="21" t="s">
        <v>150</v>
      </c>
      <c r="D36" s="24">
        <v>7000</v>
      </c>
      <c r="E36" s="22">
        <v>55.268500000000003</v>
      </c>
      <c r="F36" s="23">
        <v>0.274918067164308</v>
      </c>
      <c r="G36" s="22"/>
    </row>
    <row r="37" spans="1:7" x14ac:dyDescent="0.2">
      <c r="A37" s="21" t="s">
        <v>212</v>
      </c>
      <c r="B37" s="21" t="s">
        <v>211</v>
      </c>
      <c r="C37" s="21" t="s">
        <v>213</v>
      </c>
      <c r="D37" s="24">
        <v>7600</v>
      </c>
      <c r="E37" s="22">
        <v>53.994199999999999</v>
      </c>
      <c r="F37" s="23">
        <v>0.268579409647142</v>
      </c>
      <c r="G37" s="22"/>
    </row>
    <row r="38" spans="1:7" x14ac:dyDescent="0.2">
      <c r="A38" s="21" t="s">
        <v>231</v>
      </c>
      <c r="B38" s="21" t="s">
        <v>230</v>
      </c>
      <c r="C38" s="21" t="s">
        <v>145</v>
      </c>
      <c r="D38" s="24">
        <v>13000</v>
      </c>
      <c r="E38" s="22">
        <v>53.066000000000003</v>
      </c>
      <c r="F38" s="23">
        <v>0.26396233210854603</v>
      </c>
      <c r="G38" s="22"/>
    </row>
    <row r="39" spans="1:7" x14ac:dyDescent="0.2">
      <c r="A39" s="21" t="s">
        <v>215</v>
      </c>
      <c r="B39" s="21" t="s">
        <v>214</v>
      </c>
      <c r="C39" s="21" t="s">
        <v>150</v>
      </c>
      <c r="D39" s="24">
        <v>3500</v>
      </c>
      <c r="E39" s="22">
        <v>52.604999999999997</v>
      </c>
      <c r="F39" s="23">
        <v>0.26166921344307198</v>
      </c>
      <c r="G39" s="22"/>
    </row>
    <row r="40" spans="1:7" x14ac:dyDescent="0.2">
      <c r="A40" s="21" t="s">
        <v>204</v>
      </c>
      <c r="B40" s="21" t="s">
        <v>203</v>
      </c>
      <c r="C40" s="21" t="s">
        <v>205</v>
      </c>
      <c r="D40" s="24">
        <v>1000</v>
      </c>
      <c r="E40" s="22">
        <v>52.494999999999997</v>
      </c>
      <c r="F40" s="23">
        <v>0.26112204846866399</v>
      </c>
      <c r="G40" s="22"/>
    </row>
    <row r="41" spans="1:7" x14ac:dyDescent="0.2">
      <c r="A41" s="21" t="s">
        <v>229</v>
      </c>
      <c r="B41" s="21" t="s">
        <v>228</v>
      </c>
      <c r="C41" s="21" t="s">
        <v>194</v>
      </c>
      <c r="D41" s="24">
        <v>800</v>
      </c>
      <c r="E41" s="22">
        <v>49.244</v>
      </c>
      <c r="F41" s="23">
        <v>0.24495083636138501</v>
      </c>
      <c r="G41" s="22"/>
    </row>
    <row r="42" spans="1:7" x14ac:dyDescent="0.2">
      <c r="A42" s="21" t="s">
        <v>223</v>
      </c>
      <c r="B42" s="21" t="s">
        <v>222</v>
      </c>
      <c r="C42" s="21" t="s">
        <v>224</v>
      </c>
      <c r="D42" s="24">
        <v>3500</v>
      </c>
      <c r="E42" s="22">
        <v>48.128500000000003</v>
      </c>
      <c r="F42" s="23">
        <v>0.239402086098183</v>
      </c>
      <c r="G42" s="22"/>
    </row>
    <row r="43" spans="1:7" x14ac:dyDescent="0.2">
      <c r="A43" s="21" t="s">
        <v>220</v>
      </c>
      <c r="B43" s="21" t="s">
        <v>219</v>
      </c>
      <c r="C43" s="21" t="s">
        <v>221</v>
      </c>
      <c r="D43" s="24">
        <v>15000</v>
      </c>
      <c r="E43" s="22">
        <v>47.115000000000002</v>
      </c>
      <c r="F43" s="23">
        <v>0.23436070699306799</v>
      </c>
      <c r="G43" s="22"/>
    </row>
    <row r="44" spans="1:7" x14ac:dyDescent="0.2">
      <c r="A44" s="21" t="s">
        <v>239</v>
      </c>
      <c r="B44" s="21" t="s">
        <v>238</v>
      </c>
      <c r="C44" s="21" t="s">
        <v>240</v>
      </c>
      <c r="D44" s="24">
        <v>32000</v>
      </c>
      <c r="E44" s="22">
        <v>44.825600000000001</v>
      </c>
      <c r="F44" s="23">
        <v>0.22297271160752299</v>
      </c>
      <c r="G44" s="22"/>
    </row>
    <row r="45" spans="1:7" x14ac:dyDescent="0.2">
      <c r="A45" s="21" t="s">
        <v>226</v>
      </c>
      <c r="B45" s="21" t="s">
        <v>225</v>
      </c>
      <c r="C45" s="21" t="s">
        <v>227</v>
      </c>
      <c r="D45" s="24">
        <v>18000</v>
      </c>
      <c r="E45" s="22">
        <v>44.000999999999998</v>
      </c>
      <c r="F45" s="23">
        <v>0.218870963990279</v>
      </c>
      <c r="G45" s="22"/>
    </row>
    <row r="46" spans="1:7" x14ac:dyDescent="0.2">
      <c r="A46" s="21" t="s">
        <v>242</v>
      </c>
      <c r="B46" s="21" t="s">
        <v>241</v>
      </c>
      <c r="C46" s="21" t="s">
        <v>243</v>
      </c>
      <c r="D46" s="24">
        <v>5679</v>
      </c>
      <c r="E46" s="22">
        <v>42.393735</v>
      </c>
      <c r="F46" s="23">
        <v>0.21087606296671499</v>
      </c>
      <c r="G46" s="22"/>
    </row>
    <row r="47" spans="1:7" x14ac:dyDescent="0.2">
      <c r="A47" s="21" t="s">
        <v>245</v>
      </c>
      <c r="B47" s="21" t="s">
        <v>244</v>
      </c>
      <c r="C47" s="21" t="s">
        <v>246</v>
      </c>
      <c r="D47" s="24">
        <v>10000</v>
      </c>
      <c r="E47" s="22">
        <v>41.064999999999998</v>
      </c>
      <c r="F47" s="23">
        <v>0.20426663340062301</v>
      </c>
      <c r="G47" s="22"/>
    </row>
    <row r="48" spans="1:7" x14ac:dyDescent="0.2">
      <c r="A48" s="21" t="s">
        <v>237</v>
      </c>
      <c r="B48" s="21" t="s">
        <v>236</v>
      </c>
      <c r="C48" s="21" t="s">
        <v>161</v>
      </c>
      <c r="D48" s="24">
        <v>1250</v>
      </c>
      <c r="E48" s="22">
        <v>40.827500000000001</v>
      </c>
      <c r="F48" s="23">
        <v>0.20308525447860501</v>
      </c>
      <c r="G48" s="22"/>
    </row>
    <row r="49" spans="1:9" x14ac:dyDescent="0.2">
      <c r="A49" s="21" t="s">
        <v>258</v>
      </c>
      <c r="B49" s="21" t="s">
        <v>257</v>
      </c>
      <c r="C49" s="21" t="s">
        <v>218</v>
      </c>
      <c r="D49" s="24">
        <v>2500</v>
      </c>
      <c r="E49" s="22">
        <v>37.305</v>
      </c>
      <c r="F49" s="23">
        <v>0.18556353972994599</v>
      </c>
      <c r="G49" s="22"/>
    </row>
    <row r="50" spans="1:9" x14ac:dyDescent="0.2">
      <c r="A50" s="21" t="s">
        <v>248</v>
      </c>
      <c r="B50" s="21" t="s">
        <v>247</v>
      </c>
      <c r="C50" s="21" t="s">
        <v>249</v>
      </c>
      <c r="D50" s="24">
        <v>3435</v>
      </c>
      <c r="E50" s="22">
        <v>32.945084999999999</v>
      </c>
      <c r="F50" s="23">
        <v>0.163876332644523</v>
      </c>
      <c r="G50" s="22"/>
    </row>
    <row r="51" spans="1:9" x14ac:dyDescent="0.2">
      <c r="A51" s="21" t="s">
        <v>251</v>
      </c>
      <c r="B51" s="21" t="s">
        <v>250</v>
      </c>
      <c r="C51" s="21" t="s">
        <v>173</v>
      </c>
      <c r="D51" s="24">
        <v>1916</v>
      </c>
      <c r="E51" s="22">
        <v>32.600740000000002</v>
      </c>
      <c r="F51" s="23">
        <v>0.16216348243440901</v>
      </c>
      <c r="G51" s="22"/>
    </row>
    <row r="52" spans="1:9" x14ac:dyDescent="0.2">
      <c r="A52" s="21" t="s">
        <v>256</v>
      </c>
      <c r="B52" s="21" t="s">
        <v>255</v>
      </c>
      <c r="C52" s="21" t="s">
        <v>137</v>
      </c>
      <c r="D52" s="24">
        <v>3472</v>
      </c>
      <c r="E52" s="22">
        <v>29.109248000000001</v>
      </c>
      <c r="F52" s="23">
        <v>0.14479600851780899</v>
      </c>
      <c r="G52" s="22"/>
    </row>
    <row r="53" spans="1:9" x14ac:dyDescent="0.2">
      <c r="A53" s="21" t="s">
        <v>253</v>
      </c>
      <c r="B53" s="21" t="s">
        <v>252</v>
      </c>
      <c r="C53" s="21" t="s">
        <v>254</v>
      </c>
      <c r="D53" s="24">
        <v>1300</v>
      </c>
      <c r="E53" s="22">
        <v>24.5791</v>
      </c>
      <c r="F53" s="23">
        <v>0.122262023840673</v>
      </c>
      <c r="G53" s="22"/>
    </row>
    <row r="54" spans="1:9" x14ac:dyDescent="0.2">
      <c r="A54" s="21" t="s">
        <v>262</v>
      </c>
      <c r="B54" s="21" t="s">
        <v>261</v>
      </c>
      <c r="C54" s="21" t="s">
        <v>150</v>
      </c>
      <c r="D54" s="24">
        <v>1014</v>
      </c>
      <c r="E54" s="22">
        <v>7.295223</v>
      </c>
      <c r="F54" s="23">
        <v>3.6288095509966901E-2</v>
      </c>
      <c r="G54" s="22"/>
    </row>
    <row r="55" spans="1:9" x14ac:dyDescent="0.2">
      <c r="A55" s="20" t="s">
        <v>29</v>
      </c>
      <c r="B55" s="20"/>
      <c r="C55" s="20"/>
      <c r="D55" s="20"/>
      <c r="E55" s="25">
        <f>SUM(E7:E54)</f>
        <v>4943.3003809999982</v>
      </c>
      <c r="F55" s="26">
        <f>SUM(F7:F54)</f>
        <v>24.589098422376352</v>
      </c>
      <c r="G55" s="25"/>
      <c r="H55" s="14"/>
      <c r="I55" s="14"/>
    </row>
    <row r="56" spans="1:9" x14ac:dyDescent="0.2">
      <c r="A56" s="21"/>
      <c r="B56" s="21"/>
      <c r="C56" s="21"/>
      <c r="D56" s="21"/>
      <c r="E56" s="22"/>
      <c r="F56" s="23"/>
      <c r="G56" s="22"/>
    </row>
    <row r="57" spans="1:9" x14ac:dyDescent="0.2">
      <c r="A57" s="20" t="s">
        <v>25</v>
      </c>
      <c r="B57" s="21"/>
      <c r="C57" s="21"/>
      <c r="D57" s="21"/>
      <c r="E57" s="22"/>
      <c r="F57" s="23"/>
      <c r="G57" s="22"/>
    </row>
    <row r="58" spans="1:9" x14ac:dyDescent="0.2">
      <c r="A58" s="20" t="s">
        <v>26</v>
      </c>
      <c r="B58" s="21"/>
      <c r="C58" s="21"/>
      <c r="D58" s="21"/>
      <c r="E58" s="22"/>
      <c r="F58" s="23"/>
      <c r="G58" s="22"/>
    </row>
    <row r="59" spans="1:9" x14ac:dyDescent="0.2">
      <c r="A59" s="21" t="s">
        <v>99</v>
      </c>
      <c r="B59" s="21" t="s">
        <v>98</v>
      </c>
      <c r="C59" s="21" t="s">
        <v>100</v>
      </c>
      <c r="D59" s="24">
        <v>1500</v>
      </c>
      <c r="E59" s="22">
        <v>1556.6373288</v>
      </c>
      <c r="F59" s="23">
        <v>7.7430674925049097</v>
      </c>
      <c r="G59" s="22">
        <v>7.49</v>
      </c>
    </row>
    <row r="60" spans="1:9" x14ac:dyDescent="0.2">
      <c r="A60" s="21" t="s">
        <v>115</v>
      </c>
      <c r="B60" s="21" t="s">
        <v>114</v>
      </c>
      <c r="C60" s="21" t="s">
        <v>28</v>
      </c>
      <c r="D60" s="24">
        <v>2000</v>
      </c>
      <c r="E60" s="22">
        <v>1089.5920000000001</v>
      </c>
      <c r="F60" s="23">
        <v>5.4198779890478797</v>
      </c>
      <c r="G60" s="22">
        <v>6.5949999999999998</v>
      </c>
    </row>
    <row r="61" spans="1:9" x14ac:dyDescent="0.2">
      <c r="A61" s="21" t="s">
        <v>1348</v>
      </c>
      <c r="B61" s="21" t="s">
        <v>1349</v>
      </c>
      <c r="C61" s="21" t="s">
        <v>28</v>
      </c>
      <c r="D61" s="24">
        <v>1000</v>
      </c>
      <c r="E61" s="22">
        <v>1026.6268356</v>
      </c>
      <c r="F61" s="23">
        <v>5.1066749657067199</v>
      </c>
      <c r="G61" s="22">
        <v>7.1849999999999996</v>
      </c>
    </row>
    <row r="62" spans="1:9" x14ac:dyDescent="0.2">
      <c r="A62" s="21" t="s">
        <v>1259</v>
      </c>
      <c r="B62" s="21" t="s">
        <v>1260</v>
      </c>
      <c r="C62" s="21" t="s">
        <v>100</v>
      </c>
      <c r="D62" s="24">
        <v>1000</v>
      </c>
      <c r="E62" s="22">
        <v>1025.5961233</v>
      </c>
      <c r="F62" s="23">
        <v>5.1015479687135201</v>
      </c>
      <c r="G62" s="22">
        <v>6.9108000000000001</v>
      </c>
    </row>
    <row r="63" spans="1:9" x14ac:dyDescent="0.2">
      <c r="A63" s="21" t="s">
        <v>131</v>
      </c>
      <c r="B63" s="21" t="s">
        <v>130</v>
      </c>
      <c r="C63" s="21" t="s">
        <v>28</v>
      </c>
      <c r="D63" s="24">
        <v>1000</v>
      </c>
      <c r="E63" s="22">
        <v>1023.7957945000001</v>
      </c>
      <c r="F63" s="23">
        <v>5.0925927245155398</v>
      </c>
      <c r="G63" s="22">
        <v>6.9</v>
      </c>
    </row>
    <row r="64" spans="1:9" x14ac:dyDescent="0.2">
      <c r="A64" s="21" t="s">
        <v>260</v>
      </c>
      <c r="B64" s="21" t="s">
        <v>259</v>
      </c>
      <c r="C64" s="21" t="s">
        <v>28</v>
      </c>
      <c r="D64" s="24">
        <v>100</v>
      </c>
      <c r="E64" s="22">
        <v>1020.1463151</v>
      </c>
      <c r="F64" s="23">
        <v>5.0744393854018703</v>
      </c>
      <c r="G64" s="22">
        <v>7.1523000000000003</v>
      </c>
    </row>
    <row r="65" spans="1:9" x14ac:dyDescent="0.2">
      <c r="A65" s="21" t="s">
        <v>62</v>
      </c>
      <c r="B65" s="21" t="s">
        <v>61</v>
      </c>
      <c r="C65" s="21" t="s">
        <v>27</v>
      </c>
      <c r="D65" s="24">
        <v>1000</v>
      </c>
      <c r="E65" s="22">
        <v>1018.4143425</v>
      </c>
      <c r="F65" s="23">
        <v>5.06582416046228</v>
      </c>
      <c r="G65" s="22">
        <v>7.4417</v>
      </c>
    </row>
    <row r="66" spans="1:9" x14ac:dyDescent="0.2">
      <c r="A66" s="21" t="s">
        <v>77</v>
      </c>
      <c r="B66" s="21" t="s">
        <v>76</v>
      </c>
      <c r="C66" s="21" t="s">
        <v>28</v>
      </c>
      <c r="D66" s="24">
        <v>1000</v>
      </c>
      <c r="E66" s="22">
        <v>1004.609589</v>
      </c>
      <c r="F66" s="23">
        <v>4.9971561823210298</v>
      </c>
      <c r="G66" s="22">
        <v>7.6</v>
      </c>
    </row>
    <row r="67" spans="1:9" x14ac:dyDescent="0.2">
      <c r="A67" s="21" t="s">
        <v>123</v>
      </c>
      <c r="B67" s="21" t="s">
        <v>122</v>
      </c>
      <c r="C67" s="21" t="s">
        <v>28</v>
      </c>
      <c r="D67" s="24">
        <v>500</v>
      </c>
      <c r="E67" s="22">
        <v>545.45179589999998</v>
      </c>
      <c r="F67" s="23">
        <v>2.71320107222249</v>
      </c>
      <c r="G67" s="22">
        <v>7.375</v>
      </c>
    </row>
    <row r="68" spans="1:9" x14ac:dyDescent="0.2">
      <c r="A68" s="21" t="s">
        <v>1344</v>
      </c>
      <c r="B68" s="21" t="s">
        <v>1345</v>
      </c>
      <c r="C68" s="21" t="s">
        <v>28</v>
      </c>
      <c r="D68" s="24">
        <v>500</v>
      </c>
      <c r="E68" s="22">
        <v>541.85882189999995</v>
      </c>
      <c r="F68" s="23">
        <v>2.6953288037974099</v>
      </c>
      <c r="G68" s="22">
        <v>7.3550000000000004</v>
      </c>
    </row>
    <row r="69" spans="1:9" x14ac:dyDescent="0.2">
      <c r="A69" s="20" t="s">
        <v>29</v>
      </c>
      <c r="B69" s="20"/>
      <c r="C69" s="20"/>
      <c r="D69" s="20"/>
      <c r="E69" s="25">
        <f>SUM(E58:E68)</f>
        <v>9852.7289466000002</v>
      </c>
      <c r="F69" s="26">
        <f>SUM(F58:F68)</f>
        <v>49.009710744693649</v>
      </c>
      <c r="G69" s="25"/>
      <c r="H69" s="14"/>
      <c r="I69" s="14"/>
    </row>
    <row r="70" spans="1:9" x14ac:dyDescent="0.2">
      <c r="A70" s="21"/>
      <c r="B70" s="21"/>
      <c r="C70" s="21"/>
      <c r="D70" s="21"/>
      <c r="E70" s="22"/>
      <c r="F70" s="23"/>
      <c r="G70" s="22"/>
    </row>
    <row r="71" spans="1:9" x14ac:dyDescent="0.2">
      <c r="A71" s="20" t="s">
        <v>37</v>
      </c>
      <c r="B71" s="21"/>
      <c r="C71" s="21"/>
      <c r="D71" s="21"/>
      <c r="E71" s="22"/>
      <c r="F71" s="23"/>
      <c r="G71" s="22"/>
    </row>
    <row r="72" spans="1:9" x14ac:dyDescent="0.2">
      <c r="A72" s="21" t="s">
        <v>64</v>
      </c>
      <c r="B72" s="21" t="s">
        <v>63</v>
      </c>
      <c r="C72" s="21" t="s">
        <v>38</v>
      </c>
      <c r="D72" s="24">
        <v>500000</v>
      </c>
      <c r="E72" s="22">
        <v>519.76038889999995</v>
      </c>
      <c r="F72" s="23">
        <v>2.58540618082555</v>
      </c>
      <c r="G72" s="22">
        <v>6.9264058460125</v>
      </c>
    </row>
    <row r="73" spans="1:9" x14ac:dyDescent="0.2">
      <c r="A73" s="21" t="s">
        <v>66</v>
      </c>
      <c r="B73" s="21" t="s">
        <v>65</v>
      </c>
      <c r="C73" s="21" t="s">
        <v>38</v>
      </c>
      <c r="D73" s="24">
        <v>500000</v>
      </c>
      <c r="E73" s="22">
        <v>519.30488890000004</v>
      </c>
      <c r="F73" s="23">
        <v>2.5831404204088</v>
      </c>
      <c r="G73" s="22">
        <v>6.9056869152000004</v>
      </c>
    </row>
    <row r="74" spans="1:9" x14ac:dyDescent="0.2">
      <c r="A74" s="21" t="s">
        <v>68</v>
      </c>
      <c r="B74" s="21" t="s">
        <v>67</v>
      </c>
      <c r="C74" s="21" t="s">
        <v>38</v>
      </c>
      <c r="D74" s="24">
        <v>500000</v>
      </c>
      <c r="E74" s="22">
        <v>518.8543889</v>
      </c>
      <c r="F74" s="23">
        <v>2.5808995311272498</v>
      </c>
      <c r="G74" s="22">
        <v>6.9367558460124998</v>
      </c>
    </row>
    <row r="75" spans="1:9" x14ac:dyDescent="0.2">
      <c r="A75" s="21" t="s">
        <v>89</v>
      </c>
      <c r="B75" s="21" t="s">
        <v>88</v>
      </c>
      <c r="C75" s="21" t="s">
        <v>38</v>
      </c>
      <c r="D75" s="24">
        <v>500000</v>
      </c>
      <c r="E75" s="22">
        <v>518.49938889999999</v>
      </c>
      <c r="F75" s="23">
        <v>2.5791336805280198</v>
      </c>
      <c r="G75" s="22">
        <v>6.9216177832000101</v>
      </c>
    </row>
    <row r="76" spans="1:9" x14ac:dyDescent="0.2">
      <c r="A76" s="21" t="s">
        <v>70</v>
      </c>
      <c r="B76" s="21" t="s">
        <v>69</v>
      </c>
      <c r="C76" s="21" t="s">
        <v>38</v>
      </c>
      <c r="D76" s="24">
        <v>500000</v>
      </c>
      <c r="E76" s="22">
        <v>517.37888889999999</v>
      </c>
      <c r="F76" s="23">
        <v>2.5735600591296199</v>
      </c>
      <c r="G76" s="22">
        <v>6.95787119405</v>
      </c>
    </row>
    <row r="77" spans="1:9" x14ac:dyDescent="0.2">
      <c r="A77" s="21" t="s">
        <v>85</v>
      </c>
      <c r="B77" s="21" t="s">
        <v>84</v>
      </c>
      <c r="C77" s="21" t="s">
        <v>38</v>
      </c>
      <c r="D77" s="24">
        <v>500000</v>
      </c>
      <c r="E77" s="22">
        <v>517.36333330000002</v>
      </c>
      <c r="F77" s="23">
        <v>2.57348268204347</v>
      </c>
      <c r="G77" s="22">
        <v>6.4595881528124801</v>
      </c>
    </row>
    <row r="78" spans="1:9" x14ac:dyDescent="0.2">
      <c r="A78" s="21" t="s">
        <v>87</v>
      </c>
      <c r="B78" s="21" t="s">
        <v>86</v>
      </c>
      <c r="C78" s="21" t="s">
        <v>38</v>
      </c>
      <c r="D78" s="24">
        <v>500000</v>
      </c>
      <c r="E78" s="22">
        <v>516.48338890000002</v>
      </c>
      <c r="F78" s="23">
        <v>2.56910563881523</v>
      </c>
      <c r="G78" s="22">
        <v>6.9339435378125103</v>
      </c>
    </row>
    <row r="79" spans="1:9" x14ac:dyDescent="0.2">
      <c r="A79" s="21" t="s">
        <v>105</v>
      </c>
      <c r="B79" s="21" t="s">
        <v>104</v>
      </c>
      <c r="C79" s="21" t="s">
        <v>38</v>
      </c>
      <c r="D79" s="24">
        <v>454700</v>
      </c>
      <c r="E79" s="22">
        <v>468.1870083</v>
      </c>
      <c r="F79" s="23">
        <v>2.3288684764970302</v>
      </c>
      <c r="G79" s="22">
        <v>6.9122503778124997</v>
      </c>
    </row>
    <row r="80" spans="1:9" x14ac:dyDescent="0.2">
      <c r="A80" s="21" t="s">
        <v>83</v>
      </c>
      <c r="B80" s="21" t="s">
        <v>82</v>
      </c>
      <c r="C80" s="21" t="s">
        <v>38</v>
      </c>
      <c r="D80" s="24">
        <v>450000</v>
      </c>
      <c r="E80" s="22">
        <v>465.98537499999998</v>
      </c>
      <c r="F80" s="23">
        <v>2.31791705260384</v>
      </c>
      <c r="G80" s="22">
        <v>6.8957572881999898</v>
      </c>
    </row>
    <row r="81" spans="1:9" x14ac:dyDescent="0.2">
      <c r="A81" s="21" t="s">
        <v>91</v>
      </c>
      <c r="B81" s="21" t="s">
        <v>90</v>
      </c>
      <c r="C81" s="21" t="s">
        <v>38</v>
      </c>
      <c r="D81" s="24">
        <v>236400</v>
      </c>
      <c r="E81" s="22">
        <v>244.85492479999999</v>
      </c>
      <c r="F81" s="23">
        <v>1.2179639878353501</v>
      </c>
      <c r="G81" s="22">
        <v>6.8694855207999996</v>
      </c>
    </row>
    <row r="82" spans="1:9" x14ac:dyDescent="0.2">
      <c r="A82" s="21" t="s">
        <v>72</v>
      </c>
      <c r="B82" s="21" t="s">
        <v>71</v>
      </c>
      <c r="C82" s="21" t="s">
        <v>38</v>
      </c>
      <c r="D82" s="24">
        <v>209575</v>
      </c>
      <c r="E82" s="22">
        <v>216.68972199999999</v>
      </c>
      <c r="F82" s="23">
        <v>1.0778638744784299</v>
      </c>
      <c r="G82" s="22">
        <v>6.9026650312500104</v>
      </c>
    </row>
    <row r="83" spans="1:9" x14ac:dyDescent="0.2">
      <c r="A83" s="20" t="s">
        <v>29</v>
      </c>
      <c r="B83" s="20"/>
      <c r="C83" s="20"/>
      <c r="D83" s="20"/>
      <c r="E83" s="25">
        <f>SUM(E72:E82)</f>
        <v>5023.3616967999997</v>
      </c>
      <c r="F83" s="26">
        <f>SUM(F72:F82)</f>
        <v>24.987341584292587</v>
      </c>
      <c r="G83" s="25"/>
      <c r="H83" s="14"/>
      <c r="I83" s="14"/>
    </row>
    <row r="84" spans="1:9" x14ac:dyDescent="0.2">
      <c r="A84" s="21"/>
      <c r="B84" s="21"/>
      <c r="C84" s="21"/>
      <c r="D84" s="21"/>
      <c r="E84" s="22"/>
      <c r="F84" s="23"/>
      <c r="G84" s="22"/>
    </row>
    <row r="85" spans="1:9" x14ac:dyDescent="0.2">
      <c r="A85" s="20" t="s">
        <v>1066</v>
      </c>
      <c r="B85" s="21"/>
      <c r="C85" s="21"/>
      <c r="D85" s="21"/>
      <c r="E85" s="22"/>
      <c r="F85" s="23"/>
      <c r="G85" s="22"/>
    </row>
    <row r="86" spans="1:9" x14ac:dyDescent="0.2">
      <c r="A86" s="21" t="s">
        <v>1067</v>
      </c>
      <c r="B86" s="21" t="s">
        <v>1068</v>
      </c>
      <c r="C86" s="21" t="s">
        <v>1069</v>
      </c>
      <c r="D86" s="24">
        <v>636.86800000000005</v>
      </c>
      <c r="E86" s="22">
        <v>70.807763800000004</v>
      </c>
      <c r="F86" s="23">
        <v>0.35221389334110498</v>
      </c>
      <c r="G86" s="22">
        <v>5.97</v>
      </c>
    </row>
    <row r="87" spans="1:9" x14ac:dyDescent="0.2">
      <c r="A87" s="20" t="s">
        <v>29</v>
      </c>
      <c r="B87" s="20"/>
      <c r="C87" s="20"/>
      <c r="D87" s="20"/>
      <c r="E87" s="25">
        <f>SUM(E86:E86)</f>
        <v>70.807763800000004</v>
      </c>
      <c r="F87" s="26">
        <f>SUM(F86:F86)</f>
        <v>0.35221389334110498</v>
      </c>
      <c r="G87" s="25"/>
      <c r="H87" s="14"/>
      <c r="I87" s="14"/>
    </row>
    <row r="88" spans="1:9" x14ac:dyDescent="0.2">
      <c r="A88" s="21"/>
      <c r="B88" s="21"/>
      <c r="C88" s="21"/>
      <c r="D88" s="21"/>
      <c r="E88" s="22"/>
      <c r="F88" s="23"/>
      <c r="G88" s="22"/>
    </row>
    <row r="89" spans="1:9" x14ac:dyDescent="0.2">
      <c r="A89" s="20" t="s">
        <v>40</v>
      </c>
      <c r="B89" s="20"/>
      <c r="C89" s="20"/>
      <c r="D89" s="20"/>
      <c r="E89" s="25">
        <f>E55+E69+E83+E87</f>
        <v>19890.198788199996</v>
      </c>
      <c r="F89" s="26">
        <f>F55+F69+F83+F87</f>
        <v>98.938364644703697</v>
      </c>
      <c r="G89" s="25"/>
      <c r="H89" s="14"/>
      <c r="I89" s="14"/>
    </row>
    <row r="90" spans="1:9" x14ac:dyDescent="0.2">
      <c r="A90" s="20"/>
      <c r="B90" s="20"/>
      <c r="C90" s="20"/>
      <c r="D90" s="20"/>
      <c r="E90" s="25"/>
      <c r="F90" s="26"/>
      <c r="G90" s="25"/>
      <c r="H90" s="14"/>
      <c r="I90" s="14"/>
    </row>
    <row r="91" spans="1:9" x14ac:dyDescent="0.2">
      <c r="A91" s="20" t="s">
        <v>42</v>
      </c>
      <c r="B91" s="20"/>
      <c r="C91" s="20"/>
      <c r="D91" s="20"/>
      <c r="E91" s="25">
        <f>E93-(E55+E69+E83+E87)</f>
        <v>213.42720120000376</v>
      </c>
      <c r="F91" s="26">
        <f>F93-(F55+F69+F83+F87)</f>
        <v>1.0616353552963034</v>
      </c>
      <c r="G91" s="25"/>
      <c r="H91" s="14"/>
      <c r="I91" s="14"/>
    </row>
    <row r="92" spans="1:9" x14ac:dyDescent="0.2">
      <c r="A92" s="20"/>
      <c r="B92" s="20"/>
      <c r="C92" s="20"/>
      <c r="D92" s="20"/>
      <c r="E92" s="25"/>
      <c r="F92" s="26"/>
      <c r="G92" s="25"/>
      <c r="H92" s="14"/>
      <c r="I92" s="14"/>
    </row>
    <row r="93" spans="1:9" x14ac:dyDescent="0.2">
      <c r="A93" s="27" t="s">
        <v>41</v>
      </c>
      <c r="B93" s="27"/>
      <c r="C93" s="27"/>
      <c r="D93" s="27"/>
      <c r="E93" s="28">
        <v>20103.6259894</v>
      </c>
      <c r="F93" s="29">
        <v>100</v>
      </c>
      <c r="G93" s="28"/>
      <c r="H93" s="14"/>
      <c r="I93" s="14"/>
    </row>
    <row r="95" spans="1:9" x14ac:dyDescent="0.2">
      <c r="A95" s="14" t="s">
        <v>43</v>
      </c>
    </row>
    <row r="96" spans="1:9" x14ac:dyDescent="0.2">
      <c r="A96" s="14" t="s">
        <v>1071</v>
      </c>
    </row>
    <row r="98" spans="1:4" x14ac:dyDescent="0.2">
      <c r="A98" s="14" t="s">
        <v>44</v>
      </c>
    </row>
    <row r="99" spans="1:4" x14ac:dyDescent="0.2">
      <c r="A99" s="14" t="s">
        <v>45</v>
      </c>
    </row>
    <row r="100" spans="1:4" x14ac:dyDescent="0.2">
      <c r="A100" s="14" t="s">
        <v>46</v>
      </c>
      <c r="B100" s="14"/>
      <c r="C100" s="30" t="s">
        <v>48</v>
      </c>
      <c r="D100" s="14" t="s">
        <v>47</v>
      </c>
    </row>
    <row r="101" spans="1:4" x14ac:dyDescent="0.2">
      <c r="A101" s="7" t="s">
        <v>49</v>
      </c>
      <c r="C101" s="31">
        <v>86.325100000000006</v>
      </c>
      <c r="D101" s="31">
        <v>89.228800000000007</v>
      </c>
    </row>
    <row r="102" spans="1:4" x14ac:dyDescent="0.2">
      <c r="A102" s="7" t="s">
        <v>124</v>
      </c>
      <c r="C102" s="31">
        <v>13.353899999999999</v>
      </c>
      <c r="D102" s="31">
        <v>13.280200000000001</v>
      </c>
    </row>
    <row r="103" spans="1:4" x14ac:dyDescent="0.2">
      <c r="A103" s="7" t="s">
        <v>125</v>
      </c>
      <c r="C103" s="31">
        <v>12.468500000000001</v>
      </c>
      <c r="D103" s="31">
        <v>12.3765</v>
      </c>
    </row>
    <row r="104" spans="1:4" x14ac:dyDescent="0.2">
      <c r="A104" s="7" t="s">
        <v>51</v>
      </c>
      <c r="C104" s="31">
        <v>94.402299999999997</v>
      </c>
      <c r="D104" s="31">
        <v>97.927400000000006</v>
      </c>
    </row>
    <row r="105" spans="1:4" x14ac:dyDescent="0.2">
      <c r="A105" s="7" t="s">
        <v>126</v>
      </c>
      <c r="C105" s="31">
        <v>15.145899999999999</v>
      </c>
      <c r="D105" s="31">
        <v>15.1233</v>
      </c>
    </row>
    <row r="106" spans="1:4" x14ac:dyDescent="0.2">
      <c r="A106" s="7" t="s">
        <v>127</v>
      </c>
      <c r="C106" s="31">
        <v>14.266400000000001</v>
      </c>
      <c r="D106" s="31">
        <v>14.2348</v>
      </c>
    </row>
    <row r="108" spans="1:4" x14ac:dyDescent="0.2">
      <c r="A108" s="14" t="s">
        <v>54</v>
      </c>
    </row>
    <row r="109" spans="1:4" x14ac:dyDescent="0.2">
      <c r="A109" s="101" t="s">
        <v>58</v>
      </c>
      <c r="B109" s="102"/>
      <c r="C109" s="33" t="s">
        <v>59</v>
      </c>
    </row>
    <row r="110" spans="1:4" x14ac:dyDescent="0.2">
      <c r="A110" s="97" t="s">
        <v>124</v>
      </c>
      <c r="B110" s="98"/>
      <c r="C110" s="34">
        <v>0.51</v>
      </c>
    </row>
    <row r="111" spans="1:4" x14ac:dyDescent="0.2">
      <c r="A111" s="97" t="s">
        <v>125</v>
      </c>
      <c r="B111" s="98"/>
      <c r="C111" s="34">
        <v>0.5</v>
      </c>
    </row>
    <row r="112" spans="1:4" x14ac:dyDescent="0.2">
      <c r="A112" s="97" t="s">
        <v>126</v>
      </c>
      <c r="B112" s="98"/>
      <c r="C112" s="34">
        <v>0.56999999999999995</v>
      </c>
    </row>
    <row r="113" spans="1:9" x14ac:dyDescent="0.2">
      <c r="A113" s="97" t="s">
        <v>127</v>
      </c>
      <c r="B113" s="98"/>
      <c r="C113" s="34">
        <v>0.55000000000000004</v>
      </c>
    </row>
    <row r="114" spans="1:9" x14ac:dyDescent="0.2">
      <c r="A114" s="7" t="s">
        <v>60</v>
      </c>
    </row>
    <row r="115" spans="1:9" x14ac:dyDescent="0.2">
      <c r="A115" s="7" t="s">
        <v>53</v>
      </c>
    </row>
    <row r="117" spans="1:9" x14ac:dyDescent="0.2">
      <c r="A117" s="14" t="s">
        <v>1089</v>
      </c>
      <c r="D117" s="32">
        <v>8.2090333947437699</v>
      </c>
      <c r="E117" s="10" t="s">
        <v>56</v>
      </c>
    </row>
    <row r="119" spans="1:9" x14ac:dyDescent="0.2">
      <c r="A119" s="14" t="s">
        <v>57</v>
      </c>
      <c r="D119" s="30" t="s">
        <v>55</v>
      </c>
    </row>
    <row r="121" spans="1:9" x14ac:dyDescent="0.2">
      <c r="A121" s="14" t="s">
        <v>1350</v>
      </c>
    </row>
    <row r="123" spans="1:9" x14ac:dyDescent="0.2">
      <c r="A123" s="69" t="s">
        <v>1224</v>
      </c>
      <c r="B123" s="64"/>
      <c r="C123" s="64"/>
      <c r="D123" s="64"/>
      <c r="E123" s="11"/>
      <c r="G123" s="11"/>
      <c r="H123" s="64"/>
      <c r="I123" s="64"/>
    </row>
    <row r="124" spans="1:9" x14ac:dyDescent="0.2">
      <c r="A124" s="69"/>
      <c r="B124" s="64"/>
      <c r="C124" s="64"/>
      <c r="D124" s="64"/>
      <c r="E124" s="11"/>
      <c r="G124" s="11"/>
      <c r="H124" s="64"/>
      <c r="I124" s="64"/>
    </row>
    <row r="125" spans="1:9" x14ac:dyDescent="0.2">
      <c r="A125" s="69" t="s">
        <v>959</v>
      </c>
      <c r="B125" s="64"/>
      <c r="C125" s="64"/>
      <c r="D125" s="64"/>
      <c r="E125" s="11"/>
      <c r="G125" s="11"/>
      <c r="H125" s="64"/>
      <c r="I125" s="64"/>
    </row>
    <row r="126" spans="1:9" x14ac:dyDescent="0.2">
      <c r="A126" s="7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9" t="s">
        <v>1351</v>
      </c>
      <c r="B143" s="64"/>
      <c r="C143" s="64"/>
      <c r="D143" s="64"/>
      <c r="E143" s="11"/>
      <c r="G143" s="11"/>
      <c r="H143" s="64"/>
      <c r="I143" s="64"/>
    </row>
    <row r="144" spans="1:9" x14ac:dyDescent="0.2">
      <c r="A144" s="64"/>
      <c r="B144" s="64"/>
      <c r="C144" s="64"/>
      <c r="D144" s="64"/>
      <c r="E144" s="11"/>
      <c r="G144" s="11"/>
      <c r="H144" s="64"/>
      <c r="I144" s="64"/>
    </row>
    <row r="145" spans="1:9" x14ac:dyDescent="0.2">
      <c r="A145" s="69" t="s">
        <v>960</v>
      </c>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t="s">
        <v>958</v>
      </c>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74"/>
      <c r="B165" s="64"/>
      <c r="C165" s="64"/>
      <c r="D165" s="64"/>
      <c r="E165" s="11"/>
      <c r="G165" s="11"/>
      <c r="H165" s="64"/>
      <c r="I165" s="64"/>
    </row>
    <row r="166" spans="1:9" x14ac:dyDescent="0.2">
      <c r="A166" s="7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sheetData>
  <mergeCells count="6">
    <mergeCell ref="A113:B113"/>
    <mergeCell ref="A1:G1"/>
    <mergeCell ref="A109:B109"/>
    <mergeCell ref="A110:B110"/>
    <mergeCell ref="A111:B111"/>
    <mergeCell ref="A112:B112"/>
  </mergeCells>
  <conditionalFormatting sqref="F2:F3">
    <cfRule type="cellIs" dxfId="90" priority="2" stopIfTrue="1" operator="between">
      <formula>0.009</formula>
      <formula>-0.009</formula>
    </cfRule>
  </conditionalFormatting>
  <conditionalFormatting sqref="F5:F65536">
    <cfRule type="cellIs" dxfId="89" priority="1" stopIfTrue="1" operator="between">
      <formula>0.009</formula>
      <formula>-0.009</formula>
    </cfRule>
  </conditionalFormatting>
  <hyperlinks>
    <hyperlink ref="A12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76"/>
  <sheetViews>
    <sheetView workbookViewId="0">
      <selection sqref="A1:G1"/>
    </sheetView>
  </sheetViews>
  <sheetFormatPr defaultColWidth="9.140625" defaultRowHeight="11.25" x14ac:dyDescent="0.2"/>
  <cols>
    <col min="1" max="1" width="38.5703125" style="7" bestFit="1" customWidth="1"/>
    <col min="2" max="2" width="34.85546875" style="7" bestFit="1" customWidth="1"/>
    <col min="3" max="3" width="25.5703125" style="7" bestFit="1" customWidth="1"/>
    <col min="4" max="4" width="15.42578125" style="7" bestFit="1" customWidth="1"/>
    <col min="5" max="5" width="30" style="10" customWidth="1"/>
    <col min="6" max="6" width="31.42578125" style="11" bestFit="1" customWidth="1"/>
    <col min="7" max="7" width="29.85546875" style="10" customWidth="1"/>
    <col min="8" max="8" width="28.5703125" style="7" customWidth="1"/>
    <col min="9" max="16384" width="9.140625" style="7"/>
  </cols>
  <sheetData>
    <row r="1" spans="1:11" s="1" customFormat="1" ht="15" x14ac:dyDescent="0.2">
      <c r="A1" s="99" t="s">
        <v>8</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7" t="s">
        <v>2</v>
      </c>
      <c r="B4" s="37" t="s">
        <v>0</v>
      </c>
      <c r="C4" s="38" t="s">
        <v>4</v>
      </c>
      <c r="D4" s="38" t="s">
        <v>1</v>
      </c>
      <c r="E4" s="54" t="s">
        <v>6</v>
      </c>
      <c r="F4" s="39" t="s">
        <v>263</v>
      </c>
      <c r="G4" s="54" t="s">
        <v>264</v>
      </c>
      <c r="H4" s="55" t="s">
        <v>265</v>
      </c>
      <c r="I4" s="40" t="s">
        <v>5</v>
      </c>
      <c r="J4" s="36"/>
      <c r="K4" s="36"/>
    </row>
    <row r="5" spans="1:11" x14ac:dyDescent="0.2">
      <c r="A5" s="41" t="s">
        <v>134</v>
      </c>
      <c r="B5" s="42"/>
      <c r="C5" s="42"/>
      <c r="D5" s="42"/>
      <c r="E5" s="43"/>
      <c r="F5" s="44"/>
      <c r="G5" s="43"/>
      <c r="H5" s="42"/>
      <c r="I5" s="42"/>
    </row>
    <row r="6" spans="1:11" x14ac:dyDescent="0.2">
      <c r="A6" s="41" t="s">
        <v>26</v>
      </c>
      <c r="B6" s="42"/>
      <c r="C6" s="42"/>
      <c r="D6" s="42"/>
      <c r="E6" s="43"/>
      <c r="F6" s="44"/>
      <c r="G6" s="43"/>
      <c r="H6" s="42"/>
      <c r="I6" s="42"/>
    </row>
    <row r="7" spans="1:11" x14ac:dyDescent="0.2">
      <c r="A7" s="42" t="s">
        <v>147</v>
      </c>
      <c r="B7" s="42" t="s">
        <v>146</v>
      </c>
      <c r="C7" s="42" t="s">
        <v>137</v>
      </c>
      <c r="D7" s="45">
        <v>247500</v>
      </c>
      <c r="E7" s="43">
        <v>2932.875</v>
      </c>
      <c r="F7" s="44">
        <v>4.3667095919080996</v>
      </c>
      <c r="G7" s="43">
        <v>-2708.8425000000002</v>
      </c>
      <c r="H7" s="43">
        <v>-4.0331512688806397</v>
      </c>
      <c r="I7" s="46"/>
    </row>
    <row r="8" spans="1:11" x14ac:dyDescent="0.2">
      <c r="A8" s="42" t="s">
        <v>136</v>
      </c>
      <c r="B8" s="42" t="s">
        <v>135</v>
      </c>
      <c r="C8" s="42" t="s">
        <v>137</v>
      </c>
      <c r="D8" s="45">
        <v>151200</v>
      </c>
      <c r="E8" s="43">
        <v>2910.6</v>
      </c>
      <c r="F8" s="44">
        <v>4.3335447089315799</v>
      </c>
      <c r="G8" s="43">
        <v>-1382.81</v>
      </c>
      <c r="H8" s="43">
        <v>-2.05884317974221</v>
      </c>
      <c r="I8" s="46"/>
    </row>
    <row r="9" spans="1:11" x14ac:dyDescent="0.2">
      <c r="A9" s="42" t="s">
        <v>163</v>
      </c>
      <c r="B9" s="42" t="s">
        <v>162</v>
      </c>
      <c r="C9" s="42" t="s">
        <v>164</v>
      </c>
      <c r="D9" s="45">
        <v>755000</v>
      </c>
      <c r="E9" s="43">
        <v>2676.8525</v>
      </c>
      <c r="F9" s="44">
        <v>3.9855218813871001</v>
      </c>
      <c r="G9" s="43">
        <v>-1859.886</v>
      </c>
      <c r="H9" s="43">
        <v>-2.7691538289410902</v>
      </c>
      <c r="I9" s="46"/>
    </row>
    <row r="10" spans="1:11" x14ac:dyDescent="0.2">
      <c r="A10" s="42" t="s">
        <v>152</v>
      </c>
      <c r="B10" s="42" t="s">
        <v>151</v>
      </c>
      <c r="C10" s="42" t="s">
        <v>153</v>
      </c>
      <c r="D10" s="45">
        <v>190000</v>
      </c>
      <c r="E10" s="43">
        <v>2669.5</v>
      </c>
      <c r="F10" s="44">
        <v>3.97457486445848</v>
      </c>
      <c r="G10" s="43">
        <v>-2339.4380000000001</v>
      </c>
      <c r="H10" s="43">
        <v>-3.48315095402099</v>
      </c>
      <c r="I10" s="46"/>
    </row>
    <row r="11" spans="1:11" x14ac:dyDescent="0.2">
      <c r="A11" s="42" t="s">
        <v>149</v>
      </c>
      <c r="B11" s="42" t="s">
        <v>148</v>
      </c>
      <c r="C11" s="42" t="s">
        <v>150</v>
      </c>
      <c r="D11" s="45">
        <v>154000</v>
      </c>
      <c r="E11" s="43">
        <v>2310.154</v>
      </c>
      <c r="F11" s="44">
        <v>3.43955048564459</v>
      </c>
      <c r="G11" s="43">
        <v>-1444.4159999999999</v>
      </c>
      <c r="H11" s="43">
        <v>-2.1505673449790801</v>
      </c>
      <c r="I11" s="46"/>
    </row>
    <row r="12" spans="1:11" x14ac:dyDescent="0.2">
      <c r="A12" s="42" t="s">
        <v>139</v>
      </c>
      <c r="B12" s="42" t="s">
        <v>138</v>
      </c>
      <c r="C12" s="42" t="s">
        <v>137</v>
      </c>
      <c r="D12" s="45">
        <v>160100</v>
      </c>
      <c r="E12" s="43">
        <v>2284.627</v>
      </c>
      <c r="F12" s="44">
        <v>3.40154375308604</v>
      </c>
      <c r="G12" s="43">
        <v>-1485.0024000000001</v>
      </c>
      <c r="H12" s="43">
        <v>-2.21099577175521</v>
      </c>
      <c r="I12" s="46"/>
    </row>
    <row r="13" spans="1:11" x14ac:dyDescent="0.2">
      <c r="A13" s="42" t="s">
        <v>267</v>
      </c>
      <c r="B13" s="42" t="s">
        <v>266</v>
      </c>
      <c r="C13" s="42" t="s">
        <v>137</v>
      </c>
      <c r="D13" s="45">
        <v>100000</v>
      </c>
      <c r="E13" s="43">
        <v>2208.1</v>
      </c>
      <c r="F13" s="44">
        <v>3.2876039551267202</v>
      </c>
      <c r="G13" s="43">
        <v>-2215.5</v>
      </c>
      <c r="H13" s="43">
        <v>-3.29862169402801</v>
      </c>
      <c r="I13" s="46"/>
    </row>
    <row r="14" spans="1:11" x14ac:dyDescent="0.2">
      <c r="A14" s="42" t="s">
        <v>144</v>
      </c>
      <c r="B14" s="42" t="s">
        <v>143</v>
      </c>
      <c r="C14" s="42" t="s">
        <v>145</v>
      </c>
      <c r="D14" s="45">
        <v>107425</v>
      </c>
      <c r="E14" s="43">
        <v>2002.9391250000001</v>
      </c>
      <c r="F14" s="44">
        <v>2.9821432857334602</v>
      </c>
      <c r="G14" s="43">
        <v>-1411.4112</v>
      </c>
      <c r="H14" s="43">
        <v>-2.1014270383724201</v>
      </c>
      <c r="I14" s="46"/>
    </row>
    <row r="15" spans="1:11" x14ac:dyDescent="0.2">
      <c r="A15" s="42" t="s">
        <v>269</v>
      </c>
      <c r="B15" s="42" t="s">
        <v>268</v>
      </c>
      <c r="C15" s="42" t="s">
        <v>221</v>
      </c>
      <c r="D15" s="45">
        <v>42000</v>
      </c>
      <c r="E15" s="43">
        <v>1884.9179999999999</v>
      </c>
      <c r="F15" s="44">
        <v>2.8064235641001498</v>
      </c>
      <c r="G15" s="43">
        <v>-1891.806</v>
      </c>
      <c r="H15" s="43">
        <v>-2.81667899458016</v>
      </c>
      <c r="I15" s="46"/>
    </row>
    <row r="16" spans="1:11" x14ac:dyDescent="0.2">
      <c r="A16" s="42" t="s">
        <v>141</v>
      </c>
      <c r="B16" s="42" t="s">
        <v>140</v>
      </c>
      <c r="C16" s="42" t="s">
        <v>142</v>
      </c>
      <c r="D16" s="45">
        <v>44100</v>
      </c>
      <c r="E16" s="43">
        <v>1473.3810000000001</v>
      </c>
      <c r="F16" s="44">
        <v>2.1936928594758198</v>
      </c>
      <c r="G16" s="43">
        <v>-291.4239</v>
      </c>
      <c r="H16" s="43">
        <v>-0.433896275648047</v>
      </c>
      <c r="I16" s="46"/>
    </row>
    <row r="17" spans="1:9" x14ac:dyDescent="0.2">
      <c r="A17" s="42" t="s">
        <v>271</v>
      </c>
      <c r="B17" s="42" t="s">
        <v>270</v>
      </c>
      <c r="C17" s="42" t="s">
        <v>153</v>
      </c>
      <c r="D17" s="45">
        <v>319950</v>
      </c>
      <c r="E17" s="43">
        <v>1211.65065</v>
      </c>
      <c r="F17" s="44">
        <v>1.80400682449702</v>
      </c>
      <c r="G17" s="43">
        <v>-1214.2102500000001</v>
      </c>
      <c r="H17" s="43">
        <v>-1.8078177710499499</v>
      </c>
      <c r="I17" s="46"/>
    </row>
    <row r="18" spans="1:9" x14ac:dyDescent="0.2">
      <c r="A18" s="42" t="s">
        <v>273</v>
      </c>
      <c r="B18" s="42" t="s">
        <v>272</v>
      </c>
      <c r="C18" s="42" t="s">
        <v>184</v>
      </c>
      <c r="D18" s="45">
        <v>37100</v>
      </c>
      <c r="E18" s="43">
        <v>1086.5848000000001</v>
      </c>
      <c r="F18" s="44">
        <v>1.61779832709595</v>
      </c>
      <c r="G18" s="43">
        <v>-1090.6658</v>
      </c>
      <c r="H18" s="43">
        <v>-1.62387446121165</v>
      </c>
      <c r="I18" s="46"/>
    </row>
    <row r="19" spans="1:9" x14ac:dyDescent="0.2">
      <c r="A19" s="42" t="s">
        <v>186</v>
      </c>
      <c r="B19" s="42" t="s">
        <v>185</v>
      </c>
      <c r="C19" s="42" t="s">
        <v>187</v>
      </c>
      <c r="D19" s="45">
        <v>132300</v>
      </c>
      <c r="E19" s="43">
        <v>983.91510000000005</v>
      </c>
      <c r="F19" s="44">
        <v>1.4649350909238299</v>
      </c>
      <c r="G19" s="43">
        <v>-606.5521</v>
      </c>
      <c r="H19" s="43">
        <v>-0.90308549565256002</v>
      </c>
      <c r="I19" s="46"/>
    </row>
    <row r="20" spans="1:9" x14ac:dyDescent="0.2">
      <c r="A20" s="42" t="s">
        <v>172</v>
      </c>
      <c r="B20" s="42" t="s">
        <v>171</v>
      </c>
      <c r="C20" s="42" t="s">
        <v>173</v>
      </c>
      <c r="D20" s="45">
        <v>13750</v>
      </c>
      <c r="E20" s="43">
        <v>959.33749999999998</v>
      </c>
      <c r="F20" s="44">
        <v>1.4283419044886501</v>
      </c>
      <c r="G20" s="43">
        <v>-578.53125</v>
      </c>
      <c r="H20" s="43">
        <v>-0.86136571064010004</v>
      </c>
      <c r="I20" s="46"/>
    </row>
    <row r="21" spans="1:9" x14ac:dyDescent="0.2">
      <c r="A21" s="42" t="s">
        <v>215</v>
      </c>
      <c r="B21" s="42" t="s">
        <v>214</v>
      </c>
      <c r="C21" s="42" t="s">
        <v>150</v>
      </c>
      <c r="D21" s="45">
        <v>60100</v>
      </c>
      <c r="E21" s="43">
        <v>903.303</v>
      </c>
      <c r="F21" s="44">
        <v>1.3449130544259</v>
      </c>
      <c r="G21" s="43">
        <v>-777.45719999999994</v>
      </c>
      <c r="H21" s="43">
        <v>-1.15754330223348</v>
      </c>
      <c r="I21" s="46"/>
    </row>
    <row r="22" spans="1:9" x14ac:dyDescent="0.2">
      <c r="A22" s="42" t="s">
        <v>231</v>
      </c>
      <c r="B22" s="42" t="s">
        <v>230</v>
      </c>
      <c r="C22" s="42" t="s">
        <v>145</v>
      </c>
      <c r="D22" s="45">
        <v>217302</v>
      </c>
      <c r="E22" s="43">
        <v>887.02676399999996</v>
      </c>
      <c r="F22" s="44">
        <v>1.3206796330010699</v>
      </c>
      <c r="G22" s="43">
        <v>-610.36800000000005</v>
      </c>
      <c r="H22" s="43">
        <v>-0.90876692671653703</v>
      </c>
      <c r="I22" s="46"/>
    </row>
    <row r="23" spans="1:9" x14ac:dyDescent="0.2">
      <c r="A23" s="42" t="s">
        <v>275</v>
      </c>
      <c r="B23" s="42" t="s">
        <v>274</v>
      </c>
      <c r="C23" s="42" t="s">
        <v>164</v>
      </c>
      <c r="D23" s="45">
        <v>225450</v>
      </c>
      <c r="E23" s="43">
        <v>866.62980000000005</v>
      </c>
      <c r="F23" s="44">
        <v>1.2903109270914701</v>
      </c>
      <c r="G23" s="43">
        <v>-870.01155000000006</v>
      </c>
      <c r="H23" s="43">
        <v>-1.2953459593251799</v>
      </c>
      <c r="I23" s="46"/>
    </row>
    <row r="24" spans="1:9" x14ac:dyDescent="0.2">
      <c r="A24" s="42" t="s">
        <v>199</v>
      </c>
      <c r="B24" s="42" t="s">
        <v>198</v>
      </c>
      <c r="C24" s="42" t="s">
        <v>200</v>
      </c>
      <c r="D24" s="45">
        <v>36300</v>
      </c>
      <c r="E24" s="43">
        <v>850.18230000000005</v>
      </c>
      <c r="F24" s="44">
        <v>1.2658225134997201</v>
      </c>
      <c r="G24" s="43">
        <v>-571.29300000000001</v>
      </c>
      <c r="H24" s="43">
        <v>-0.85058879866682202</v>
      </c>
      <c r="I24" s="46"/>
    </row>
    <row r="25" spans="1:9" x14ac:dyDescent="0.2">
      <c r="A25" s="42" t="s">
        <v>256</v>
      </c>
      <c r="B25" s="42" t="s">
        <v>255</v>
      </c>
      <c r="C25" s="42" t="s">
        <v>137</v>
      </c>
      <c r="D25" s="45">
        <v>92500</v>
      </c>
      <c r="E25" s="43">
        <v>775.52</v>
      </c>
      <c r="F25" s="44">
        <v>1.1546590368551599</v>
      </c>
      <c r="G25" s="43">
        <v>-775.42750000000001</v>
      </c>
      <c r="H25" s="43">
        <v>-1.15452131511889</v>
      </c>
      <c r="I25" s="46"/>
    </row>
    <row r="26" spans="1:9" x14ac:dyDescent="0.2">
      <c r="A26" s="42" t="s">
        <v>166</v>
      </c>
      <c r="B26" s="42" t="s">
        <v>165</v>
      </c>
      <c r="C26" s="42" t="s">
        <v>167</v>
      </c>
      <c r="D26" s="45">
        <v>6500</v>
      </c>
      <c r="E26" s="43">
        <v>756.66499999999996</v>
      </c>
      <c r="F26" s="44">
        <v>1.1265861359114</v>
      </c>
      <c r="G26" s="43">
        <v>-584.9</v>
      </c>
      <c r="H26" s="43">
        <v>-0.87084803829247703</v>
      </c>
      <c r="I26" s="46"/>
    </row>
    <row r="27" spans="1:9" x14ac:dyDescent="0.2">
      <c r="A27" s="42" t="s">
        <v>277</v>
      </c>
      <c r="B27" s="42" t="s">
        <v>276</v>
      </c>
      <c r="C27" s="42" t="s">
        <v>194</v>
      </c>
      <c r="D27" s="45">
        <v>21175</v>
      </c>
      <c r="E27" s="43">
        <v>715.651475</v>
      </c>
      <c r="F27" s="44">
        <v>1.0655217697125401</v>
      </c>
      <c r="G27" s="43">
        <v>-719.18769999999995</v>
      </c>
      <c r="H27" s="43">
        <v>-1.07078679724582</v>
      </c>
      <c r="I27" s="46"/>
    </row>
    <row r="28" spans="1:9" x14ac:dyDescent="0.2">
      <c r="A28" s="42" t="s">
        <v>279</v>
      </c>
      <c r="B28" s="42" t="s">
        <v>278</v>
      </c>
      <c r="C28" s="42" t="s">
        <v>145</v>
      </c>
      <c r="D28" s="45">
        <v>9600000</v>
      </c>
      <c r="E28" s="43">
        <v>683.52</v>
      </c>
      <c r="F28" s="44">
        <v>1.01768174240669</v>
      </c>
      <c r="G28" s="43">
        <v>-683.52</v>
      </c>
      <c r="H28" s="43">
        <v>-1.01768174240669</v>
      </c>
      <c r="I28" s="46"/>
    </row>
    <row r="29" spans="1:9" x14ac:dyDescent="0.2">
      <c r="A29" s="42" t="s">
        <v>281</v>
      </c>
      <c r="B29" s="42" t="s">
        <v>280</v>
      </c>
      <c r="C29" s="42" t="s">
        <v>137</v>
      </c>
      <c r="D29" s="45">
        <v>263250</v>
      </c>
      <c r="E29" s="43">
        <v>657.94072500000004</v>
      </c>
      <c r="F29" s="44">
        <v>0.97959717845611205</v>
      </c>
      <c r="G29" s="43">
        <v>-659.3886</v>
      </c>
      <c r="H29" s="43">
        <v>-0.98175289584958603</v>
      </c>
      <c r="I29" s="46"/>
    </row>
    <row r="30" spans="1:9" x14ac:dyDescent="0.2">
      <c r="A30" s="42" t="s">
        <v>189</v>
      </c>
      <c r="B30" s="42" t="s">
        <v>188</v>
      </c>
      <c r="C30" s="42" t="s">
        <v>184</v>
      </c>
      <c r="D30" s="45">
        <v>87000</v>
      </c>
      <c r="E30" s="43">
        <v>560.49749999999995</v>
      </c>
      <c r="F30" s="44">
        <v>0.83451555538183897</v>
      </c>
      <c r="G30" s="43">
        <v>-334.03370000000001</v>
      </c>
      <c r="H30" s="43">
        <v>-0.49733730957185501</v>
      </c>
      <c r="I30" s="46"/>
    </row>
    <row r="31" spans="1:9" x14ac:dyDescent="0.2">
      <c r="A31" s="42" t="s">
        <v>160</v>
      </c>
      <c r="B31" s="42" t="s">
        <v>159</v>
      </c>
      <c r="C31" s="42" t="s">
        <v>161</v>
      </c>
      <c r="D31" s="45">
        <v>225000</v>
      </c>
      <c r="E31" s="43">
        <v>523.16999999999996</v>
      </c>
      <c r="F31" s="44">
        <v>0.77893925148482701</v>
      </c>
      <c r="G31" s="43"/>
      <c r="H31" s="43"/>
      <c r="I31" s="46"/>
    </row>
    <row r="32" spans="1:9" x14ac:dyDescent="0.2">
      <c r="A32" s="42" t="s">
        <v>283</v>
      </c>
      <c r="B32" s="42" t="s">
        <v>282</v>
      </c>
      <c r="C32" s="42" t="s">
        <v>153</v>
      </c>
      <c r="D32" s="45">
        <v>163800</v>
      </c>
      <c r="E32" s="43">
        <v>507.86189999999999</v>
      </c>
      <c r="F32" s="44">
        <v>0.75614727190714703</v>
      </c>
      <c r="G32" s="43">
        <v>-510.56459999999998</v>
      </c>
      <c r="H32" s="43">
        <v>-0.76017127770829696</v>
      </c>
      <c r="I32" s="46"/>
    </row>
    <row r="33" spans="1:9" x14ac:dyDescent="0.2">
      <c r="A33" s="42" t="s">
        <v>285</v>
      </c>
      <c r="B33" s="42" t="s">
        <v>284</v>
      </c>
      <c r="C33" s="42" t="s">
        <v>218</v>
      </c>
      <c r="D33" s="45">
        <v>123500</v>
      </c>
      <c r="E33" s="43">
        <v>503.13900000000001</v>
      </c>
      <c r="F33" s="44">
        <v>0.74911542338594395</v>
      </c>
      <c r="G33" s="43">
        <v>-504.92975000000001</v>
      </c>
      <c r="H33" s="43">
        <v>-0.75178164175587403</v>
      </c>
      <c r="I33" s="46"/>
    </row>
    <row r="34" spans="1:9" x14ac:dyDescent="0.2">
      <c r="A34" s="42" t="s">
        <v>180</v>
      </c>
      <c r="B34" s="42" t="s">
        <v>179</v>
      </c>
      <c r="C34" s="42" t="s">
        <v>181</v>
      </c>
      <c r="D34" s="45">
        <v>30000</v>
      </c>
      <c r="E34" s="43">
        <v>487.59</v>
      </c>
      <c r="F34" s="44">
        <v>0.72596477174051799</v>
      </c>
      <c r="G34" s="43"/>
      <c r="H34" s="43"/>
      <c r="I34" s="46"/>
    </row>
    <row r="35" spans="1:9" x14ac:dyDescent="0.2">
      <c r="A35" s="42" t="s">
        <v>287</v>
      </c>
      <c r="B35" s="42" t="s">
        <v>286</v>
      </c>
      <c r="C35" s="42" t="s">
        <v>184</v>
      </c>
      <c r="D35" s="45">
        <v>12150</v>
      </c>
      <c r="E35" s="43">
        <v>465.02910000000003</v>
      </c>
      <c r="F35" s="44">
        <v>0.69237421693266599</v>
      </c>
      <c r="G35" s="43">
        <v>-466.09829999999999</v>
      </c>
      <c r="H35" s="43">
        <v>-0.69396613131553797</v>
      </c>
      <c r="I35" s="46"/>
    </row>
    <row r="36" spans="1:9" x14ac:dyDescent="0.2">
      <c r="A36" s="42" t="s">
        <v>289</v>
      </c>
      <c r="B36" s="42" t="s">
        <v>288</v>
      </c>
      <c r="C36" s="42" t="s">
        <v>170</v>
      </c>
      <c r="D36" s="45">
        <v>29250</v>
      </c>
      <c r="E36" s="43">
        <v>453.40424999999999</v>
      </c>
      <c r="F36" s="44">
        <v>0.67506616800473895</v>
      </c>
      <c r="G36" s="43">
        <v>-455.59800000000001</v>
      </c>
      <c r="H36" s="43">
        <v>-0.67833240647969895</v>
      </c>
      <c r="I36" s="46"/>
    </row>
    <row r="37" spans="1:9" x14ac:dyDescent="0.2">
      <c r="A37" s="42" t="s">
        <v>291</v>
      </c>
      <c r="B37" s="42" t="s">
        <v>290</v>
      </c>
      <c r="C37" s="42" t="s">
        <v>218</v>
      </c>
      <c r="D37" s="45">
        <v>165000</v>
      </c>
      <c r="E37" s="43">
        <v>429.69299999999998</v>
      </c>
      <c r="F37" s="44">
        <v>0.63976287590700798</v>
      </c>
      <c r="G37" s="43">
        <v>-430.53449999999998</v>
      </c>
      <c r="H37" s="43">
        <v>-0.64101577148612099</v>
      </c>
      <c r="I37" s="46"/>
    </row>
    <row r="38" spans="1:9" x14ac:dyDescent="0.2">
      <c r="A38" s="42" t="s">
        <v>293</v>
      </c>
      <c r="B38" s="42" t="s">
        <v>292</v>
      </c>
      <c r="C38" s="42" t="s">
        <v>167</v>
      </c>
      <c r="D38" s="45">
        <v>76500</v>
      </c>
      <c r="E38" s="43">
        <v>412.87049999999999</v>
      </c>
      <c r="F38" s="44">
        <v>0.61471613095201605</v>
      </c>
      <c r="G38" s="43">
        <v>-414.82125000000002</v>
      </c>
      <c r="H38" s="43">
        <v>-0.61762057070359599</v>
      </c>
      <c r="I38" s="46"/>
    </row>
    <row r="39" spans="1:9" x14ac:dyDescent="0.2">
      <c r="A39" s="42" t="s">
        <v>295</v>
      </c>
      <c r="B39" s="42" t="s">
        <v>294</v>
      </c>
      <c r="C39" s="42" t="s">
        <v>164</v>
      </c>
      <c r="D39" s="45">
        <v>133200</v>
      </c>
      <c r="E39" s="43">
        <v>409.52339999999998</v>
      </c>
      <c r="F39" s="44">
        <v>0.60973268853627205</v>
      </c>
      <c r="G39" s="43">
        <v>-410.92200000000003</v>
      </c>
      <c r="H39" s="43">
        <v>-0.61181504118861596</v>
      </c>
      <c r="I39" s="46"/>
    </row>
    <row r="40" spans="1:9" x14ac:dyDescent="0.2">
      <c r="A40" s="42" t="s">
        <v>297</v>
      </c>
      <c r="B40" s="42" t="s">
        <v>296</v>
      </c>
      <c r="C40" s="42" t="s">
        <v>158</v>
      </c>
      <c r="D40" s="45">
        <v>76125</v>
      </c>
      <c r="E40" s="43">
        <v>397.6389375</v>
      </c>
      <c r="F40" s="44">
        <v>0.59203810680557301</v>
      </c>
      <c r="G40" s="43">
        <v>-399.1995</v>
      </c>
      <c r="H40" s="43">
        <v>-0.59436160277370098</v>
      </c>
      <c r="I40" s="46"/>
    </row>
    <row r="41" spans="1:9" x14ac:dyDescent="0.2">
      <c r="A41" s="42" t="s">
        <v>155</v>
      </c>
      <c r="B41" s="42" t="s">
        <v>154</v>
      </c>
      <c r="C41" s="42" t="s">
        <v>150</v>
      </c>
      <c r="D41" s="45">
        <v>25000</v>
      </c>
      <c r="E41" s="43">
        <v>391.875</v>
      </c>
      <c r="F41" s="44">
        <v>0.58345627458687699</v>
      </c>
      <c r="G41" s="43"/>
      <c r="H41" s="43"/>
      <c r="I41" s="46"/>
    </row>
    <row r="42" spans="1:9" x14ac:dyDescent="0.2">
      <c r="A42" s="42" t="s">
        <v>183</v>
      </c>
      <c r="B42" s="42" t="s">
        <v>182</v>
      </c>
      <c r="C42" s="42" t="s">
        <v>184</v>
      </c>
      <c r="D42" s="45">
        <v>3000</v>
      </c>
      <c r="E42" s="43">
        <v>367.71</v>
      </c>
      <c r="F42" s="44">
        <v>0.54747740153962499</v>
      </c>
      <c r="G42" s="43"/>
      <c r="H42" s="43"/>
      <c r="I42" s="46"/>
    </row>
    <row r="43" spans="1:9" x14ac:dyDescent="0.2">
      <c r="A43" s="42" t="s">
        <v>299</v>
      </c>
      <c r="B43" s="42" t="s">
        <v>298</v>
      </c>
      <c r="C43" s="42" t="s">
        <v>224</v>
      </c>
      <c r="D43" s="45">
        <v>16875</v>
      </c>
      <c r="E43" s="43">
        <v>364.75312500000001</v>
      </c>
      <c r="F43" s="44">
        <v>0.54307495874046996</v>
      </c>
      <c r="G43" s="43">
        <v>-365.34375</v>
      </c>
      <c r="H43" s="43">
        <v>-0.54395433063757404</v>
      </c>
      <c r="I43" s="46"/>
    </row>
    <row r="44" spans="1:9" x14ac:dyDescent="0.2">
      <c r="A44" s="42" t="s">
        <v>258</v>
      </c>
      <c r="B44" s="42" t="s">
        <v>257</v>
      </c>
      <c r="C44" s="42" t="s">
        <v>218</v>
      </c>
      <c r="D44" s="45">
        <v>23000</v>
      </c>
      <c r="E44" s="43">
        <v>343.20600000000002</v>
      </c>
      <c r="F44" s="44">
        <v>0.51099379694000302</v>
      </c>
      <c r="G44" s="43"/>
      <c r="H44" s="43"/>
      <c r="I44" s="46"/>
    </row>
    <row r="45" spans="1:9" x14ac:dyDescent="0.2">
      <c r="A45" s="42" t="s">
        <v>175</v>
      </c>
      <c r="B45" s="42" t="s">
        <v>174</v>
      </c>
      <c r="C45" s="42" t="s">
        <v>137</v>
      </c>
      <c r="D45" s="45">
        <v>42700</v>
      </c>
      <c r="E45" s="43">
        <v>336.75355000000002</v>
      </c>
      <c r="F45" s="44">
        <v>0.50138684972735104</v>
      </c>
      <c r="G45" s="43"/>
      <c r="H45" s="43"/>
      <c r="I45" s="46"/>
    </row>
    <row r="46" spans="1:9" x14ac:dyDescent="0.2">
      <c r="A46" s="42" t="s">
        <v>157</v>
      </c>
      <c r="B46" s="42" t="s">
        <v>156</v>
      </c>
      <c r="C46" s="42" t="s">
        <v>158</v>
      </c>
      <c r="D46" s="45">
        <v>19500</v>
      </c>
      <c r="E46" s="43">
        <v>304.96050000000002</v>
      </c>
      <c r="F46" s="44">
        <v>0.45405069786577701</v>
      </c>
      <c r="G46" s="43"/>
      <c r="H46" s="43"/>
      <c r="I46" s="46"/>
    </row>
    <row r="47" spans="1:9" x14ac:dyDescent="0.2">
      <c r="A47" s="42" t="s">
        <v>193</v>
      </c>
      <c r="B47" s="42" t="s">
        <v>192</v>
      </c>
      <c r="C47" s="42" t="s">
        <v>194</v>
      </c>
      <c r="D47" s="45">
        <v>88000</v>
      </c>
      <c r="E47" s="43">
        <v>296.82400000000001</v>
      </c>
      <c r="F47" s="44">
        <v>0.44193639616708202</v>
      </c>
      <c r="G47" s="43"/>
      <c r="H47" s="43"/>
      <c r="I47" s="46"/>
    </row>
    <row r="48" spans="1:9" x14ac:dyDescent="0.2">
      <c r="A48" s="42" t="s">
        <v>169</v>
      </c>
      <c r="B48" s="42" t="s">
        <v>168</v>
      </c>
      <c r="C48" s="42" t="s">
        <v>170</v>
      </c>
      <c r="D48" s="45">
        <v>14000</v>
      </c>
      <c r="E48" s="43">
        <v>256.52199999999999</v>
      </c>
      <c r="F48" s="44">
        <v>0.38193140789684199</v>
      </c>
      <c r="G48" s="43">
        <v>-257.15199999999999</v>
      </c>
      <c r="H48" s="43">
        <v>-0.38286940458708701</v>
      </c>
      <c r="I48" s="46"/>
    </row>
    <row r="49" spans="1:9" x14ac:dyDescent="0.2">
      <c r="A49" s="42" t="s">
        <v>301</v>
      </c>
      <c r="B49" s="42" t="s">
        <v>300</v>
      </c>
      <c r="C49" s="42" t="s">
        <v>218</v>
      </c>
      <c r="D49" s="45">
        <v>12500</v>
      </c>
      <c r="E49" s="43">
        <v>243.95</v>
      </c>
      <c r="F49" s="44">
        <v>0.36321316283373201</v>
      </c>
      <c r="G49" s="43">
        <v>-244.73750000000001</v>
      </c>
      <c r="H49" s="43">
        <v>-0.364385658696538</v>
      </c>
      <c r="I49" s="46"/>
    </row>
    <row r="50" spans="1:9" x14ac:dyDescent="0.2">
      <c r="A50" s="42" t="s">
        <v>303</v>
      </c>
      <c r="B50" s="42" t="s">
        <v>302</v>
      </c>
      <c r="C50" s="42" t="s">
        <v>153</v>
      </c>
      <c r="D50" s="45">
        <v>165750</v>
      </c>
      <c r="E50" s="43">
        <v>228.50295</v>
      </c>
      <c r="F50" s="44">
        <v>0.34021430287492499</v>
      </c>
      <c r="G50" s="43">
        <v>-229.480875</v>
      </c>
      <c r="H50" s="43">
        <v>-0.34167031940398501</v>
      </c>
      <c r="I50" s="46"/>
    </row>
    <row r="51" spans="1:9" x14ac:dyDescent="0.2">
      <c r="A51" s="42" t="s">
        <v>305</v>
      </c>
      <c r="B51" s="42" t="s">
        <v>304</v>
      </c>
      <c r="C51" s="42" t="s">
        <v>137</v>
      </c>
      <c r="D51" s="45">
        <v>137200</v>
      </c>
      <c r="E51" s="43">
        <v>227.23063999999999</v>
      </c>
      <c r="F51" s="44">
        <v>0.33831998133688501</v>
      </c>
      <c r="G51" s="43">
        <v>-228.31451999999999</v>
      </c>
      <c r="H51" s="43">
        <v>-0.33993375253152402</v>
      </c>
      <c r="I51" s="46"/>
    </row>
    <row r="52" spans="1:9" x14ac:dyDescent="0.2">
      <c r="A52" s="42" t="s">
        <v>307</v>
      </c>
      <c r="B52" s="42" t="s">
        <v>306</v>
      </c>
      <c r="C52" s="42" t="s">
        <v>137</v>
      </c>
      <c r="D52" s="45">
        <v>222750</v>
      </c>
      <c r="E52" s="43">
        <v>217.069875</v>
      </c>
      <c r="F52" s="44">
        <v>0.32319178460615999</v>
      </c>
      <c r="G52" s="43">
        <v>-217.4931</v>
      </c>
      <c r="H52" s="43">
        <v>-0.32382191738271399</v>
      </c>
      <c r="I52" s="46"/>
    </row>
    <row r="53" spans="1:9" x14ac:dyDescent="0.2">
      <c r="A53" s="42" t="s">
        <v>309</v>
      </c>
      <c r="B53" s="42" t="s">
        <v>308</v>
      </c>
      <c r="C53" s="42" t="s">
        <v>218</v>
      </c>
      <c r="D53" s="45">
        <v>50000</v>
      </c>
      <c r="E53" s="43">
        <v>210.05</v>
      </c>
      <c r="F53" s="44">
        <v>0.31274000759674297</v>
      </c>
      <c r="G53" s="43">
        <v>-210.47499999999999</v>
      </c>
      <c r="H53" s="43">
        <v>-0.31337278314174899</v>
      </c>
      <c r="I53" s="46"/>
    </row>
    <row r="54" spans="1:9" x14ac:dyDescent="0.2">
      <c r="A54" s="42" t="s">
        <v>311</v>
      </c>
      <c r="B54" s="42" t="s">
        <v>310</v>
      </c>
      <c r="C54" s="42" t="s">
        <v>170</v>
      </c>
      <c r="D54" s="45">
        <v>55000</v>
      </c>
      <c r="E54" s="43">
        <v>176.99</v>
      </c>
      <c r="F54" s="44">
        <v>0.263517514613413</v>
      </c>
      <c r="G54" s="43">
        <v>-177.43</v>
      </c>
      <c r="H54" s="43">
        <v>-0.26417262341295</v>
      </c>
      <c r="I54" s="46"/>
    </row>
    <row r="55" spans="1:9" x14ac:dyDescent="0.2">
      <c r="A55" s="42" t="s">
        <v>313</v>
      </c>
      <c r="B55" s="42" t="s">
        <v>312</v>
      </c>
      <c r="C55" s="42" t="s">
        <v>194</v>
      </c>
      <c r="D55" s="45">
        <v>8000</v>
      </c>
      <c r="E55" s="43">
        <v>128.08000000000001</v>
      </c>
      <c r="F55" s="44">
        <v>0.19069621601042999</v>
      </c>
      <c r="G55" s="43">
        <v>-127.952</v>
      </c>
      <c r="H55" s="43">
        <v>-0.19050563890510999</v>
      </c>
      <c r="I55" s="46"/>
    </row>
    <row r="56" spans="1:9" x14ac:dyDescent="0.2">
      <c r="A56" s="42" t="s">
        <v>212</v>
      </c>
      <c r="B56" s="42" t="s">
        <v>211</v>
      </c>
      <c r="C56" s="42" t="s">
        <v>213</v>
      </c>
      <c r="D56" s="45">
        <v>18000</v>
      </c>
      <c r="E56" s="43">
        <v>127.881</v>
      </c>
      <c r="F56" s="44">
        <v>0.19039992816700299</v>
      </c>
      <c r="G56" s="43"/>
      <c r="H56" s="43"/>
      <c r="I56" s="46"/>
    </row>
    <row r="57" spans="1:9" x14ac:dyDescent="0.2">
      <c r="A57" s="42" t="s">
        <v>315</v>
      </c>
      <c r="B57" s="42" t="s">
        <v>314</v>
      </c>
      <c r="C57" s="42" t="s">
        <v>316</v>
      </c>
      <c r="D57" s="45">
        <v>16800</v>
      </c>
      <c r="E57" s="43">
        <v>104.94119999999999</v>
      </c>
      <c r="F57" s="44">
        <v>0.156245235349732</v>
      </c>
      <c r="G57" s="43">
        <v>-105.21</v>
      </c>
      <c r="H57" s="43">
        <v>-0.15664544727090399</v>
      </c>
      <c r="I57" s="46"/>
    </row>
    <row r="58" spans="1:9" x14ac:dyDescent="0.2">
      <c r="A58" s="42" t="s">
        <v>196</v>
      </c>
      <c r="B58" s="42" t="s">
        <v>195</v>
      </c>
      <c r="C58" s="42" t="s">
        <v>197</v>
      </c>
      <c r="D58" s="45">
        <v>14500</v>
      </c>
      <c r="E58" s="43">
        <v>103.733</v>
      </c>
      <c r="F58" s="44">
        <v>0.15444636614155199</v>
      </c>
      <c r="G58" s="43"/>
      <c r="H58" s="43"/>
      <c r="I58" s="46"/>
    </row>
    <row r="59" spans="1:9" x14ac:dyDescent="0.2">
      <c r="A59" s="42" t="s">
        <v>318</v>
      </c>
      <c r="B59" s="42" t="s">
        <v>317</v>
      </c>
      <c r="C59" s="42" t="s">
        <v>167</v>
      </c>
      <c r="D59" s="45">
        <v>4500</v>
      </c>
      <c r="E59" s="43">
        <v>84.96</v>
      </c>
      <c r="F59" s="44">
        <v>0.12649555365588799</v>
      </c>
      <c r="G59" s="43">
        <v>-85.117500000000007</v>
      </c>
      <c r="H59" s="43">
        <v>-0.12673005282844901</v>
      </c>
      <c r="I59" s="46"/>
    </row>
    <row r="60" spans="1:9" x14ac:dyDescent="0.2">
      <c r="A60" s="42" t="s">
        <v>220</v>
      </c>
      <c r="B60" s="42" t="s">
        <v>219</v>
      </c>
      <c r="C60" s="42" t="s">
        <v>221</v>
      </c>
      <c r="D60" s="45">
        <v>26000</v>
      </c>
      <c r="E60" s="43">
        <v>81.665999999999997</v>
      </c>
      <c r="F60" s="44">
        <v>0.121591170961179</v>
      </c>
      <c r="G60" s="43"/>
      <c r="H60" s="43"/>
      <c r="I60" s="46"/>
    </row>
    <row r="61" spans="1:9" x14ac:dyDescent="0.2">
      <c r="A61" s="42" t="s">
        <v>320</v>
      </c>
      <c r="B61" s="42" t="s">
        <v>319</v>
      </c>
      <c r="C61" s="42" t="s">
        <v>321</v>
      </c>
      <c r="D61" s="45">
        <v>6400</v>
      </c>
      <c r="E61" s="43">
        <v>77.855999999999995</v>
      </c>
      <c r="F61" s="44">
        <v>0.11591852431065</v>
      </c>
      <c r="G61" s="43">
        <v>-78.144000000000005</v>
      </c>
      <c r="H61" s="43">
        <v>-0.116347322797619</v>
      </c>
      <c r="I61" s="46"/>
    </row>
    <row r="62" spans="1:9" x14ac:dyDescent="0.2">
      <c r="A62" s="42" t="s">
        <v>239</v>
      </c>
      <c r="B62" s="42" t="s">
        <v>238</v>
      </c>
      <c r="C62" s="42" t="s">
        <v>240</v>
      </c>
      <c r="D62" s="45">
        <v>55000</v>
      </c>
      <c r="E62" s="43">
        <v>77.043999999999997</v>
      </c>
      <c r="F62" s="44">
        <v>0.11470955079877899</v>
      </c>
      <c r="G62" s="43">
        <v>-77.253</v>
      </c>
      <c r="H62" s="43">
        <v>-0.115020727478558</v>
      </c>
      <c r="I62" s="46"/>
    </row>
    <row r="63" spans="1:9" x14ac:dyDescent="0.2">
      <c r="A63" s="42" t="s">
        <v>202</v>
      </c>
      <c r="B63" s="42" t="s">
        <v>201</v>
      </c>
      <c r="C63" s="42" t="s">
        <v>197</v>
      </c>
      <c r="D63" s="45">
        <v>22000</v>
      </c>
      <c r="E63" s="43">
        <v>69.63</v>
      </c>
      <c r="F63" s="44">
        <v>0.10367096752659501</v>
      </c>
      <c r="G63" s="43"/>
      <c r="H63" s="43"/>
      <c r="I63" s="46"/>
    </row>
    <row r="64" spans="1:9" x14ac:dyDescent="0.2">
      <c r="A64" s="42" t="s">
        <v>226</v>
      </c>
      <c r="B64" s="42" t="s">
        <v>225</v>
      </c>
      <c r="C64" s="42" t="s">
        <v>227</v>
      </c>
      <c r="D64" s="45">
        <v>28400</v>
      </c>
      <c r="E64" s="43">
        <v>69.4238</v>
      </c>
      <c r="F64" s="44">
        <v>0.10336395972099401</v>
      </c>
      <c r="G64" s="43"/>
      <c r="H64" s="43"/>
      <c r="I64" s="46"/>
    </row>
    <row r="65" spans="1:9" x14ac:dyDescent="0.2">
      <c r="A65" s="42" t="s">
        <v>323</v>
      </c>
      <c r="B65" s="42" t="s">
        <v>322</v>
      </c>
      <c r="C65" s="42" t="s">
        <v>150</v>
      </c>
      <c r="D65" s="45">
        <v>675</v>
      </c>
      <c r="E65" s="43">
        <v>49.308750000000003</v>
      </c>
      <c r="F65" s="44">
        <v>7.3414990952563097E-2</v>
      </c>
      <c r="G65" s="43">
        <v>-49.40325</v>
      </c>
      <c r="H65" s="43">
        <v>-7.3555690456099901E-2</v>
      </c>
      <c r="I65" s="46"/>
    </row>
    <row r="66" spans="1:9" x14ac:dyDescent="0.2">
      <c r="A66" s="42" t="s">
        <v>253</v>
      </c>
      <c r="B66" s="42" t="s">
        <v>252</v>
      </c>
      <c r="C66" s="42" t="s">
        <v>254</v>
      </c>
      <c r="D66" s="45">
        <v>2499</v>
      </c>
      <c r="E66" s="43">
        <v>47.248593</v>
      </c>
      <c r="F66" s="44">
        <v>7.0347656909095002E-2</v>
      </c>
      <c r="G66" s="43"/>
      <c r="H66" s="43"/>
      <c r="I66" s="46"/>
    </row>
    <row r="67" spans="1:9" x14ac:dyDescent="0.2">
      <c r="A67" s="42" t="s">
        <v>325</v>
      </c>
      <c r="B67" s="42" t="s">
        <v>324</v>
      </c>
      <c r="C67" s="42" t="s">
        <v>326</v>
      </c>
      <c r="D67" s="45">
        <v>5250</v>
      </c>
      <c r="E67" s="43">
        <v>20.228249999999999</v>
      </c>
      <c r="F67" s="44">
        <v>3.0117510395947698E-2</v>
      </c>
      <c r="G67" s="43">
        <v>-20.322749999999999</v>
      </c>
      <c r="H67" s="43">
        <v>-3.0258209899484401E-2</v>
      </c>
      <c r="I67" s="46"/>
    </row>
    <row r="68" spans="1:9" x14ac:dyDescent="0.2">
      <c r="A68" s="42" t="s">
        <v>328</v>
      </c>
      <c r="B68" s="42" t="s">
        <v>327</v>
      </c>
      <c r="C68" s="42" t="s">
        <v>240</v>
      </c>
      <c r="D68" s="45">
        <v>1350</v>
      </c>
      <c r="E68" s="43">
        <v>13.9023</v>
      </c>
      <c r="F68" s="44">
        <v>2.0698906963162102E-2</v>
      </c>
      <c r="G68" s="43">
        <v>-13.975199999999999</v>
      </c>
      <c r="H68" s="43">
        <v>-2.0807446580176098E-2</v>
      </c>
      <c r="I68" s="46"/>
    </row>
    <row r="69" spans="1:9" x14ac:dyDescent="0.2">
      <c r="A69" s="41" t="s">
        <v>29</v>
      </c>
      <c r="B69" s="41"/>
      <c r="C69" s="41"/>
      <c r="D69" s="41"/>
      <c r="E69" s="47">
        <f>SUM(E7:E68)</f>
        <v>44864.591859499989</v>
      </c>
      <c r="F69" s="48">
        <f>SUM(F7:F68)</f>
        <v>66.798156624445554</v>
      </c>
      <c r="G69" s="47">
        <f>SUM(G7:G68)</f>
        <v>-33186.554995000006</v>
      </c>
      <c r="H69" s="47">
        <f>SUM(H7:H68)</f>
        <v>-49.410918644351447</v>
      </c>
      <c r="I69" s="41"/>
    </row>
    <row r="70" spans="1:9" x14ac:dyDescent="0.2">
      <c r="A70" s="42"/>
      <c r="B70" s="42"/>
      <c r="C70" s="42"/>
      <c r="D70" s="42"/>
      <c r="E70" s="43"/>
      <c r="F70" s="44"/>
      <c r="G70" s="43"/>
      <c r="H70" s="42"/>
      <c r="I70" s="42"/>
    </row>
    <row r="71" spans="1:9" x14ac:dyDescent="0.2">
      <c r="A71" s="41" t="s">
        <v>25</v>
      </c>
      <c r="B71" s="42"/>
      <c r="C71" s="42"/>
      <c r="D71" s="42"/>
      <c r="E71" s="43"/>
      <c r="F71" s="44"/>
      <c r="G71" s="43"/>
      <c r="H71" s="42"/>
      <c r="I71" s="42"/>
    </row>
    <row r="72" spans="1:9" x14ac:dyDescent="0.2">
      <c r="A72" s="41" t="s">
        <v>26</v>
      </c>
      <c r="B72" s="42"/>
      <c r="C72" s="42"/>
      <c r="D72" s="42"/>
      <c r="E72" s="43"/>
      <c r="F72" s="44"/>
      <c r="G72" s="43"/>
      <c r="H72" s="42"/>
      <c r="I72" s="42"/>
    </row>
    <row r="73" spans="1:9" x14ac:dyDescent="0.2">
      <c r="A73" s="42" t="s">
        <v>99</v>
      </c>
      <c r="B73" s="42" t="s">
        <v>98</v>
      </c>
      <c r="C73" s="42" t="s">
        <v>100</v>
      </c>
      <c r="D73" s="45">
        <v>3000</v>
      </c>
      <c r="E73" s="43">
        <v>3113.2746575000001</v>
      </c>
      <c r="F73" s="44">
        <v>4.6353036897752702</v>
      </c>
      <c r="G73" s="46"/>
      <c r="H73" s="46"/>
      <c r="I73" s="46">
        <v>7.49</v>
      </c>
    </row>
    <row r="74" spans="1:9" x14ac:dyDescent="0.2">
      <c r="A74" s="42" t="s">
        <v>330</v>
      </c>
      <c r="B74" s="42" t="s">
        <v>329</v>
      </c>
      <c r="C74" s="42" t="s">
        <v>27</v>
      </c>
      <c r="D74" s="45">
        <v>2500</v>
      </c>
      <c r="E74" s="43">
        <v>2644.1264384000001</v>
      </c>
      <c r="F74" s="44">
        <v>3.9367965838227299</v>
      </c>
      <c r="G74" s="46"/>
      <c r="H74" s="46"/>
      <c r="I74" s="46">
        <v>7.9</v>
      </c>
    </row>
    <row r="75" spans="1:9" x14ac:dyDescent="0.2">
      <c r="A75" s="42" t="s">
        <v>62</v>
      </c>
      <c r="B75" s="42" t="s">
        <v>61</v>
      </c>
      <c r="C75" s="42" t="s">
        <v>27</v>
      </c>
      <c r="D75" s="45">
        <v>2500</v>
      </c>
      <c r="E75" s="43">
        <v>2546.0358562000001</v>
      </c>
      <c r="F75" s="44">
        <v>3.7907511212071801</v>
      </c>
      <c r="G75" s="46"/>
      <c r="H75" s="46"/>
      <c r="I75" s="46">
        <v>7.4417</v>
      </c>
    </row>
    <row r="76" spans="1:9" x14ac:dyDescent="0.2">
      <c r="A76" s="42" t="s">
        <v>77</v>
      </c>
      <c r="B76" s="42" t="s">
        <v>76</v>
      </c>
      <c r="C76" s="42" t="s">
        <v>28</v>
      </c>
      <c r="D76" s="45">
        <v>1000</v>
      </c>
      <c r="E76" s="43">
        <v>1004.609589</v>
      </c>
      <c r="F76" s="44">
        <v>1.4957467769370201</v>
      </c>
      <c r="G76" s="46"/>
      <c r="H76" s="46"/>
      <c r="I76" s="46">
        <v>7.6</v>
      </c>
    </row>
    <row r="77" spans="1:9" x14ac:dyDescent="0.2">
      <c r="A77" s="42" t="s">
        <v>115</v>
      </c>
      <c r="B77" s="42" t="s">
        <v>114</v>
      </c>
      <c r="C77" s="42" t="s">
        <v>28</v>
      </c>
      <c r="D77" s="45">
        <v>500</v>
      </c>
      <c r="E77" s="43">
        <v>272.39800000000002</v>
      </c>
      <c r="F77" s="44">
        <v>0.405568924491014</v>
      </c>
      <c r="G77" s="46"/>
      <c r="H77" s="46"/>
      <c r="I77" s="46">
        <v>6.5949999999999998</v>
      </c>
    </row>
    <row r="78" spans="1:9" x14ac:dyDescent="0.2">
      <c r="A78" s="41" t="s">
        <v>29</v>
      </c>
      <c r="B78" s="41"/>
      <c r="C78" s="41"/>
      <c r="D78" s="41"/>
      <c r="E78" s="47">
        <f>SUM(E72:E77)</f>
        <v>9580.4445410999997</v>
      </c>
      <c r="F78" s="48">
        <f>SUM(F72:F77)</f>
        <v>14.264167096233214</v>
      </c>
      <c r="G78" s="47"/>
      <c r="H78" s="41"/>
      <c r="I78" s="41"/>
    </row>
    <row r="79" spans="1:9" x14ac:dyDescent="0.2">
      <c r="A79" s="42"/>
      <c r="B79" s="42"/>
      <c r="C79" s="42"/>
      <c r="D79" s="42"/>
      <c r="E79" s="43"/>
      <c r="F79" s="44"/>
      <c r="G79" s="43"/>
      <c r="H79" s="42"/>
      <c r="I79" s="42"/>
    </row>
    <row r="80" spans="1:9" x14ac:dyDescent="0.2">
      <c r="A80" s="41" t="s">
        <v>30</v>
      </c>
      <c r="B80" s="42"/>
      <c r="C80" s="42"/>
      <c r="D80" s="42"/>
      <c r="E80" s="43"/>
      <c r="F80" s="44"/>
      <c r="G80" s="43"/>
      <c r="H80" s="42"/>
      <c r="I80" s="42"/>
    </row>
    <row r="81" spans="1:9" x14ac:dyDescent="0.2">
      <c r="A81" s="41" t="s">
        <v>36</v>
      </c>
      <c r="B81" s="42"/>
      <c r="C81" s="42"/>
      <c r="D81" s="42"/>
      <c r="E81" s="43"/>
      <c r="F81" s="44"/>
      <c r="G81" s="43"/>
      <c r="H81" s="42"/>
      <c r="I81" s="42"/>
    </row>
    <row r="82" spans="1:9" x14ac:dyDescent="0.2">
      <c r="A82" s="42" t="s">
        <v>332</v>
      </c>
      <c r="B82" s="42" t="s">
        <v>331</v>
      </c>
      <c r="C82" s="42" t="s">
        <v>38</v>
      </c>
      <c r="D82" s="45">
        <v>1000000</v>
      </c>
      <c r="E82" s="43">
        <v>994.40300000000002</v>
      </c>
      <c r="F82" s="44">
        <v>1.4805503536025899</v>
      </c>
      <c r="G82" s="46"/>
      <c r="H82" s="46"/>
      <c r="I82" s="46">
        <v>5.8703000000000003</v>
      </c>
    </row>
    <row r="83" spans="1:9" x14ac:dyDescent="0.2">
      <c r="A83" s="41" t="s">
        <v>29</v>
      </c>
      <c r="B83" s="41"/>
      <c r="C83" s="41"/>
      <c r="D83" s="41"/>
      <c r="E83" s="47">
        <f>SUM(E81:E82)</f>
        <v>994.40300000000002</v>
      </c>
      <c r="F83" s="48">
        <f>SUM(F81:F82)</f>
        <v>1.4805503536025899</v>
      </c>
      <c r="G83" s="47"/>
      <c r="H83" s="41"/>
      <c r="I83" s="41"/>
    </row>
    <row r="84" spans="1:9" x14ac:dyDescent="0.2">
      <c r="A84" s="42"/>
      <c r="B84" s="42"/>
      <c r="C84" s="42"/>
      <c r="D84" s="42"/>
      <c r="E84" s="43"/>
      <c r="F84" s="44"/>
      <c r="G84" s="43"/>
      <c r="H84" s="42"/>
      <c r="I84" s="42"/>
    </row>
    <row r="85" spans="1:9" x14ac:dyDescent="0.2">
      <c r="A85" s="41" t="s">
        <v>37</v>
      </c>
      <c r="B85" s="42"/>
      <c r="C85" s="42"/>
      <c r="D85" s="42"/>
      <c r="E85" s="43"/>
      <c r="F85" s="44"/>
      <c r="G85" s="43"/>
      <c r="H85" s="42"/>
      <c r="I85" s="42"/>
    </row>
    <row r="86" spans="1:9" x14ac:dyDescent="0.2">
      <c r="A86" s="42" t="s">
        <v>334</v>
      </c>
      <c r="B86" s="42" t="s">
        <v>333</v>
      </c>
      <c r="C86" s="42" t="s">
        <v>38</v>
      </c>
      <c r="D86" s="45">
        <v>2500000</v>
      </c>
      <c r="E86" s="43">
        <v>2605.8594444</v>
      </c>
      <c r="F86" s="44">
        <v>3.8798214826836399</v>
      </c>
      <c r="G86" s="46"/>
      <c r="H86" s="46"/>
      <c r="I86" s="46">
        <v>6.1453091046125099</v>
      </c>
    </row>
    <row r="87" spans="1:9" x14ac:dyDescent="0.2">
      <c r="A87" s="42" t="s">
        <v>336</v>
      </c>
      <c r="B87" s="42" t="s">
        <v>335</v>
      </c>
      <c r="C87" s="42" t="s">
        <v>38</v>
      </c>
      <c r="D87" s="45">
        <v>1000000</v>
      </c>
      <c r="E87" s="43">
        <v>1031.0443333000001</v>
      </c>
      <c r="F87" s="44">
        <v>1.53510503512888</v>
      </c>
      <c r="G87" s="46"/>
      <c r="H87" s="46"/>
      <c r="I87" s="46">
        <v>6.1364790425124998</v>
      </c>
    </row>
    <row r="88" spans="1:9" x14ac:dyDescent="0.2">
      <c r="A88" s="42" t="s">
        <v>64</v>
      </c>
      <c r="B88" s="42" t="s">
        <v>63</v>
      </c>
      <c r="C88" s="42" t="s">
        <v>38</v>
      </c>
      <c r="D88" s="45">
        <v>500000</v>
      </c>
      <c r="E88" s="43">
        <v>519.76038889999995</v>
      </c>
      <c r="F88" s="44">
        <v>0.773862737315267</v>
      </c>
      <c r="G88" s="46"/>
      <c r="H88" s="46"/>
      <c r="I88" s="46">
        <v>6.9264058460125</v>
      </c>
    </row>
    <row r="89" spans="1:9" x14ac:dyDescent="0.2">
      <c r="A89" s="42" t="s">
        <v>68</v>
      </c>
      <c r="B89" s="42" t="s">
        <v>67</v>
      </c>
      <c r="C89" s="42" t="s">
        <v>38</v>
      </c>
      <c r="D89" s="45">
        <v>500000</v>
      </c>
      <c r="E89" s="43">
        <v>518.8543889</v>
      </c>
      <c r="F89" s="44">
        <v>0.77251380874167697</v>
      </c>
      <c r="G89" s="46"/>
      <c r="H89" s="46"/>
      <c r="I89" s="46">
        <v>6.9367558460124998</v>
      </c>
    </row>
    <row r="90" spans="1:9" x14ac:dyDescent="0.2">
      <c r="A90" s="42" t="s">
        <v>89</v>
      </c>
      <c r="B90" s="42" t="s">
        <v>88</v>
      </c>
      <c r="C90" s="42" t="s">
        <v>38</v>
      </c>
      <c r="D90" s="45">
        <v>500000</v>
      </c>
      <c r="E90" s="43">
        <v>518.49938889999999</v>
      </c>
      <c r="F90" s="44">
        <v>0.77198525505114202</v>
      </c>
      <c r="G90" s="46"/>
      <c r="H90" s="46"/>
      <c r="I90" s="46">
        <v>6.9216177832000101</v>
      </c>
    </row>
    <row r="91" spans="1:9" x14ac:dyDescent="0.2">
      <c r="A91" s="42" t="s">
        <v>70</v>
      </c>
      <c r="B91" s="42" t="s">
        <v>69</v>
      </c>
      <c r="C91" s="42" t="s">
        <v>38</v>
      </c>
      <c r="D91" s="45">
        <v>500000</v>
      </c>
      <c r="E91" s="43">
        <v>517.37888889999999</v>
      </c>
      <c r="F91" s="44">
        <v>0.77031696093777802</v>
      </c>
      <c r="G91" s="46"/>
      <c r="H91" s="46"/>
      <c r="I91" s="46">
        <v>6.95787119405</v>
      </c>
    </row>
    <row r="92" spans="1:9" x14ac:dyDescent="0.2">
      <c r="A92" s="42" t="s">
        <v>83</v>
      </c>
      <c r="B92" s="42" t="s">
        <v>82</v>
      </c>
      <c r="C92" s="42" t="s">
        <v>38</v>
      </c>
      <c r="D92" s="45">
        <v>450000</v>
      </c>
      <c r="E92" s="43">
        <v>465.98537499999998</v>
      </c>
      <c r="F92" s="44">
        <v>0.69379799913102103</v>
      </c>
      <c r="G92" s="46"/>
      <c r="H92" s="46"/>
      <c r="I92" s="46">
        <v>6.8957572881999898</v>
      </c>
    </row>
    <row r="93" spans="1:9" x14ac:dyDescent="0.2">
      <c r="A93" s="42" t="s">
        <v>91</v>
      </c>
      <c r="B93" s="42" t="s">
        <v>90</v>
      </c>
      <c r="C93" s="42" t="s">
        <v>38</v>
      </c>
      <c r="D93" s="45">
        <v>236200</v>
      </c>
      <c r="E93" s="43">
        <v>244.64777169999999</v>
      </c>
      <c r="F93" s="44">
        <v>0.364252063699044</v>
      </c>
      <c r="G93" s="46"/>
      <c r="H93" s="46"/>
      <c r="I93" s="46">
        <v>6.8694855207999996</v>
      </c>
    </row>
    <row r="94" spans="1:9" x14ac:dyDescent="0.2">
      <c r="A94" s="41" t="s">
        <v>29</v>
      </c>
      <c r="B94" s="41"/>
      <c r="C94" s="41"/>
      <c r="D94" s="41"/>
      <c r="E94" s="47">
        <f>SUM(E86:E93)</f>
        <v>6422.0299800000003</v>
      </c>
      <c r="F94" s="48">
        <f>SUM(F86:F93)</f>
        <v>9.5616553426884501</v>
      </c>
      <c r="G94" s="47"/>
      <c r="H94" s="41"/>
      <c r="I94" s="41"/>
    </row>
    <row r="95" spans="1:9" x14ac:dyDescent="0.2">
      <c r="A95" s="42"/>
      <c r="B95" s="42"/>
      <c r="C95" s="42"/>
      <c r="D95" s="42"/>
      <c r="E95" s="43"/>
      <c r="F95" s="44"/>
      <c r="G95" s="43"/>
      <c r="H95" s="42"/>
      <c r="I95" s="42"/>
    </row>
    <row r="96" spans="1:9" x14ac:dyDescent="0.2">
      <c r="A96" s="41" t="s">
        <v>40</v>
      </c>
      <c r="B96" s="41"/>
      <c r="C96" s="41"/>
      <c r="D96" s="41"/>
      <c r="E96" s="47">
        <f>E69+E78+E83+E94</f>
        <v>61861.469380599985</v>
      </c>
      <c r="F96" s="48">
        <f>F69+F78+F83+F94</f>
        <v>92.104529416969811</v>
      </c>
      <c r="G96" s="47"/>
      <c r="H96" s="41"/>
      <c r="I96" s="41"/>
    </row>
    <row r="97" spans="1:9" x14ac:dyDescent="0.2">
      <c r="A97" s="41"/>
      <c r="B97" s="41"/>
      <c r="C97" s="41"/>
      <c r="D97" s="41"/>
      <c r="E97" s="47"/>
      <c r="F97" s="48"/>
      <c r="G97" s="47"/>
      <c r="H97" s="41"/>
      <c r="I97" s="41"/>
    </row>
    <row r="98" spans="1:9" x14ac:dyDescent="0.2">
      <c r="A98" s="41" t="s">
        <v>337</v>
      </c>
      <c r="B98" s="41"/>
      <c r="C98" s="41"/>
      <c r="D98" s="41"/>
      <c r="E98" s="66">
        <v>2620.2787776</v>
      </c>
      <c r="F98" s="66">
        <f>E98/E102*100</f>
        <v>3.9012901919171985</v>
      </c>
      <c r="G98" s="47"/>
      <c r="H98" s="41"/>
      <c r="I98" s="41"/>
    </row>
    <row r="99" spans="1:9" x14ac:dyDescent="0.2">
      <c r="A99" s="41"/>
      <c r="B99" s="41"/>
      <c r="C99" s="41"/>
      <c r="D99" s="41"/>
      <c r="E99" s="47"/>
      <c r="F99" s="48"/>
      <c r="G99" s="47"/>
      <c r="H99" s="41"/>
      <c r="I99" s="41"/>
    </row>
    <row r="100" spans="1:9" x14ac:dyDescent="0.2">
      <c r="A100" s="41" t="s">
        <v>42</v>
      </c>
      <c r="B100" s="41"/>
      <c r="C100" s="41"/>
      <c r="D100" s="41"/>
      <c r="E100" s="47">
        <f>E102-(E69+E78+E83+E94+E98)</f>
        <v>2682.6679375000167</v>
      </c>
      <c r="F100" s="48">
        <f>F102-(F69+F78+F83+F94+F98)</f>
        <v>3.9941803911129909</v>
      </c>
      <c r="G100" s="47"/>
      <c r="H100" s="41"/>
      <c r="I100" s="41"/>
    </row>
    <row r="101" spans="1:9" x14ac:dyDescent="0.2">
      <c r="A101" s="42"/>
      <c r="B101" s="42"/>
      <c r="C101" s="42"/>
      <c r="D101" s="42"/>
      <c r="E101" s="43"/>
      <c r="F101" s="44"/>
      <c r="G101" s="43"/>
      <c r="H101" s="42"/>
      <c r="I101" s="42"/>
    </row>
    <row r="102" spans="1:9" x14ac:dyDescent="0.2">
      <c r="A102" s="49" t="s">
        <v>41</v>
      </c>
      <c r="B102" s="49"/>
      <c r="C102" s="49"/>
      <c r="D102" s="49"/>
      <c r="E102" s="50">
        <v>67164.416095699999</v>
      </c>
      <c r="F102" s="51">
        <v>100</v>
      </c>
      <c r="G102" s="50"/>
      <c r="H102" s="49"/>
      <c r="I102" s="49"/>
    </row>
    <row r="104" spans="1:9" x14ac:dyDescent="0.2">
      <c r="A104" s="14" t="s">
        <v>43</v>
      </c>
    </row>
    <row r="106" spans="1:9" x14ac:dyDescent="0.2">
      <c r="A106" s="14" t="s">
        <v>44</v>
      </c>
    </row>
    <row r="107" spans="1:9" x14ac:dyDescent="0.2">
      <c r="A107" s="14" t="s">
        <v>45</v>
      </c>
    </row>
    <row r="108" spans="1:9" x14ac:dyDescent="0.2">
      <c r="A108" s="14" t="s">
        <v>46</v>
      </c>
      <c r="B108" s="14"/>
      <c r="C108" s="30" t="s">
        <v>48</v>
      </c>
      <c r="D108" s="14" t="s">
        <v>47</v>
      </c>
    </row>
    <row r="109" spans="1:9" x14ac:dyDescent="0.2">
      <c r="A109" s="7" t="s">
        <v>49</v>
      </c>
      <c r="C109" s="31">
        <v>15.7027</v>
      </c>
      <c r="D109" s="31">
        <v>16.110199999999999</v>
      </c>
    </row>
    <row r="110" spans="1:9" x14ac:dyDescent="0.2">
      <c r="A110" s="7" t="s">
        <v>50</v>
      </c>
      <c r="C110" s="31">
        <v>13.585800000000001</v>
      </c>
      <c r="D110" s="31">
        <v>13.9384</v>
      </c>
    </row>
    <row r="111" spans="1:9" x14ac:dyDescent="0.2">
      <c r="A111" s="7" t="s">
        <v>124</v>
      </c>
      <c r="C111" s="31">
        <v>13.3543</v>
      </c>
      <c r="D111" s="31">
        <v>13.289300000000001</v>
      </c>
    </row>
    <row r="112" spans="1:9" x14ac:dyDescent="0.2">
      <c r="A112" s="7" t="s">
        <v>125</v>
      </c>
      <c r="C112" s="31">
        <v>12.5055</v>
      </c>
      <c r="D112" s="31">
        <v>12.4422</v>
      </c>
    </row>
    <row r="113" spans="1:4" x14ac:dyDescent="0.2">
      <c r="A113" s="7" t="s">
        <v>51</v>
      </c>
      <c r="C113" s="31">
        <v>17.066199999999998</v>
      </c>
      <c r="D113" s="31">
        <v>17.576799999999999</v>
      </c>
    </row>
    <row r="114" spans="1:4" x14ac:dyDescent="0.2">
      <c r="A114" s="7" t="s">
        <v>52</v>
      </c>
      <c r="C114" s="31">
        <v>14.832800000000001</v>
      </c>
      <c r="D114" s="31">
        <v>15.276300000000001</v>
      </c>
    </row>
    <row r="115" spans="1:4" x14ac:dyDescent="0.2">
      <c r="A115" s="7" t="s">
        <v>126</v>
      </c>
      <c r="C115" s="31">
        <v>13.978899999999999</v>
      </c>
      <c r="D115" s="31">
        <v>13.8673</v>
      </c>
    </row>
    <row r="116" spans="1:4" x14ac:dyDescent="0.2">
      <c r="A116" s="7" t="s">
        <v>127</v>
      </c>
      <c r="C116" s="31">
        <v>13.7523</v>
      </c>
      <c r="D116" s="31">
        <v>13.8872</v>
      </c>
    </row>
    <row r="118" spans="1:4" x14ac:dyDescent="0.2">
      <c r="A118" s="14" t="s">
        <v>54</v>
      </c>
    </row>
    <row r="119" spans="1:4" x14ac:dyDescent="0.2">
      <c r="A119" s="101" t="s">
        <v>58</v>
      </c>
      <c r="B119" s="102"/>
      <c r="C119" s="33" t="s">
        <v>59</v>
      </c>
    </row>
    <row r="120" spans="1:4" x14ac:dyDescent="0.2">
      <c r="A120" s="97" t="s">
        <v>124</v>
      </c>
      <c r="B120" s="98"/>
      <c r="C120" s="34">
        <v>0.40500000000000003</v>
      </c>
    </row>
    <row r="121" spans="1:4" x14ac:dyDescent="0.2">
      <c r="A121" s="97" t="s">
        <v>125</v>
      </c>
      <c r="B121" s="98"/>
      <c r="C121" s="34">
        <v>0.38</v>
      </c>
    </row>
    <row r="122" spans="1:4" x14ac:dyDescent="0.2">
      <c r="A122" s="97" t="s">
        <v>126</v>
      </c>
      <c r="B122" s="98"/>
      <c r="C122" s="34">
        <v>0.52</v>
      </c>
    </row>
    <row r="123" spans="1:4" x14ac:dyDescent="0.2">
      <c r="A123" s="97" t="s">
        <v>127</v>
      </c>
      <c r="B123" s="98"/>
      <c r="C123" s="34">
        <v>0.27</v>
      </c>
    </row>
    <row r="124" spans="1:4" x14ac:dyDescent="0.2">
      <c r="A124" s="7" t="s">
        <v>60</v>
      </c>
    </row>
    <row r="125" spans="1:4" x14ac:dyDescent="0.2">
      <c r="A125" s="7" t="s">
        <v>53</v>
      </c>
    </row>
    <row r="127" spans="1:4" x14ac:dyDescent="0.2">
      <c r="A127" s="14" t="s">
        <v>338</v>
      </c>
      <c r="D127" s="32" t="s">
        <v>339</v>
      </c>
    </row>
    <row r="129" spans="1:9" x14ac:dyDescent="0.2">
      <c r="A129" s="14" t="s">
        <v>340</v>
      </c>
      <c r="D129" s="32">
        <f>ABS(+H69)</f>
        <v>49.410918644351447</v>
      </c>
    </row>
    <row r="131" spans="1:9" x14ac:dyDescent="0.2">
      <c r="A131" s="14" t="s">
        <v>341</v>
      </c>
      <c r="D131" s="52">
        <v>3.43002183299985</v>
      </c>
    </row>
    <row r="133" spans="1:9" x14ac:dyDescent="0.2">
      <c r="A133" s="14" t="s">
        <v>342</v>
      </c>
      <c r="D133" s="32">
        <v>5.6160666427738004</v>
      </c>
      <c r="E133" s="10" t="s">
        <v>56</v>
      </c>
    </row>
    <row r="135" spans="1:9" x14ac:dyDescent="0.2">
      <c r="A135" s="14" t="s">
        <v>343</v>
      </c>
      <c r="D135" s="30" t="s">
        <v>55</v>
      </c>
    </row>
    <row r="137" spans="1:9" x14ac:dyDescent="0.2">
      <c r="A137" s="69" t="s">
        <v>956</v>
      </c>
      <c r="B137" s="64"/>
      <c r="C137" s="64"/>
      <c r="D137" s="64"/>
      <c r="E137" s="11"/>
      <c r="G137" s="11"/>
      <c r="H137" s="11"/>
      <c r="I137" s="11"/>
    </row>
    <row r="138" spans="1:9" x14ac:dyDescent="0.2">
      <c r="A138" s="74"/>
      <c r="B138" s="64"/>
      <c r="C138" s="64"/>
      <c r="D138" s="64"/>
      <c r="E138" s="11"/>
      <c r="G138" s="11"/>
      <c r="H138" s="11"/>
      <c r="I138" s="11"/>
    </row>
    <row r="139" spans="1:9" x14ac:dyDescent="0.2">
      <c r="A139" s="69" t="s">
        <v>959</v>
      </c>
      <c r="B139" s="64"/>
      <c r="C139" s="64"/>
      <c r="D139" s="64"/>
      <c r="E139" s="11"/>
      <c r="G139" s="11"/>
      <c r="H139" s="11"/>
      <c r="I139" s="11"/>
    </row>
    <row r="140" spans="1:9" x14ac:dyDescent="0.2">
      <c r="A140" s="74"/>
      <c r="B140" s="64"/>
      <c r="C140" s="64"/>
      <c r="D140" s="64"/>
      <c r="E140" s="11"/>
      <c r="G140" s="11"/>
      <c r="H140" s="11"/>
      <c r="I140" s="11"/>
    </row>
    <row r="141" spans="1:9" x14ac:dyDescent="0.2">
      <c r="A141" s="64"/>
      <c r="B141" s="64"/>
      <c r="C141" s="64"/>
      <c r="D141" s="64"/>
      <c r="E141" s="11"/>
      <c r="G141" s="11"/>
      <c r="H141" s="11"/>
      <c r="I141" s="11"/>
    </row>
    <row r="142" spans="1:9" x14ac:dyDescent="0.2">
      <c r="A142" s="64"/>
      <c r="B142" s="64"/>
      <c r="C142" s="64"/>
      <c r="D142" s="64"/>
      <c r="E142" s="11"/>
      <c r="G142" s="11"/>
      <c r="H142" s="11"/>
      <c r="I142" s="11"/>
    </row>
    <row r="143" spans="1:9" x14ac:dyDescent="0.2">
      <c r="A143" s="64"/>
      <c r="B143" s="64"/>
      <c r="C143" s="64"/>
      <c r="D143" s="64"/>
      <c r="E143" s="11"/>
      <c r="G143" s="11"/>
      <c r="H143" s="11"/>
      <c r="I143" s="11"/>
    </row>
    <row r="144" spans="1:9" x14ac:dyDescent="0.2">
      <c r="A144" s="64"/>
      <c r="B144" s="64"/>
      <c r="C144" s="64"/>
      <c r="D144" s="64"/>
      <c r="E144" s="11"/>
      <c r="G144" s="11"/>
      <c r="H144" s="11"/>
      <c r="I144" s="11"/>
    </row>
    <row r="145" spans="1:9" x14ac:dyDescent="0.2">
      <c r="A145" s="64"/>
      <c r="B145" s="64"/>
      <c r="C145" s="64"/>
      <c r="D145" s="64"/>
      <c r="E145" s="11"/>
      <c r="G145" s="11"/>
      <c r="H145" s="11"/>
      <c r="I145" s="11"/>
    </row>
    <row r="146" spans="1:9" x14ac:dyDescent="0.2">
      <c r="A146" s="64"/>
      <c r="B146" s="64"/>
      <c r="C146" s="64"/>
      <c r="D146" s="64"/>
      <c r="E146" s="11"/>
      <c r="G146" s="11"/>
      <c r="H146" s="11"/>
      <c r="I146" s="11"/>
    </row>
    <row r="147" spans="1:9" x14ac:dyDescent="0.2">
      <c r="A147" s="64"/>
      <c r="B147" s="64"/>
      <c r="C147" s="64"/>
      <c r="D147" s="64"/>
      <c r="E147" s="11"/>
      <c r="G147" s="11"/>
      <c r="H147" s="11"/>
      <c r="I147" s="11"/>
    </row>
    <row r="148" spans="1:9" x14ac:dyDescent="0.2">
      <c r="A148" s="64"/>
      <c r="B148" s="64"/>
      <c r="C148" s="64"/>
      <c r="D148" s="64"/>
      <c r="E148" s="11"/>
      <c r="G148" s="11"/>
      <c r="H148" s="11"/>
      <c r="I148" s="11"/>
    </row>
    <row r="149" spans="1:9" x14ac:dyDescent="0.2">
      <c r="A149" s="64"/>
      <c r="B149" s="64"/>
      <c r="C149" s="64"/>
      <c r="D149" s="64"/>
      <c r="E149" s="11"/>
      <c r="G149" s="11"/>
      <c r="H149" s="11"/>
      <c r="I149" s="11"/>
    </row>
    <row r="150" spans="1:9" x14ac:dyDescent="0.2">
      <c r="A150" s="64"/>
      <c r="B150" s="64"/>
      <c r="C150" s="64"/>
      <c r="D150" s="64"/>
      <c r="E150" s="11"/>
      <c r="G150" s="11"/>
      <c r="H150" s="11"/>
      <c r="I150" s="11"/>
    </row>
    <row r="151" spans="1:9" x14ac:dyDescent="0.2">
      <c r="A151" s="64"/>
      <c r="B151" s="64"/>
      <c r="C151" s="64"/>
      <c r="D151" s="64"/>
      <c r="E151" s="11"/>
      <c r="G151" s="11"/>
      <c r="H151" s="11"/>
      <c r="I151" s="11"/>
    </row>
    <row r="152" spans="1:9" x14ac:dyDescent="0.2">
      <c r="A152" s="64"/>
      <c r="B152" s="64"/>
      <c r="C152" s="64"/>
      <c r="D152" s="64"/>
      <c r="E152" s="11"/>
      <c r="G152" s="11"/>
      <c r="H152" s="11"/>
      <c r="I152" s="11"/>
    </row>
    <row r="153" spans="1:9" x14ac:dyDescent="0.2">
      <c r="A153" s="64"/>
      <c r="B153" s="64"/>
      <c r="C153" s="64"/>
      <c r="D153" s="64"/>
      <c r="E153" s="11"/>
      <c r="G153" s="11"/>
      <c r="H153" s="11"/>
      <c r="I153" s="11"/>
    </row>
    <row r="154" spans="1:9" x14ac:dyDescent="0.2">
      <c r="A154" s="64"/>
      <c r="B154" s="64"/>
      <c r="C154" s="64"/>
      <c r="D154" s="64"/>
      <c r="E154" s="11"/>
      <c r="G154" s="11"/>
      <c r="H154" s="11"/>
      <c r="I154" s="11"/>
    </row>
    <row r="155" spans="1:9" x14ac:dyDescent="0.2">
      <c r="A155" s="64"/>
      <c r="B155" s="64"/>
      <c r="C155" s="64"/>
      <c r="D155" s="64"/>
      <c r="E155" s="11"/>
      <c r="G155" s="11"/>
      <c r="H155" s="11"/>
      <c r="I155" s="11"/>
    </row>
    <row r="156" spans="1:9" x14ac:dyDescent="0.2">
      <c r="A156" s="69" t="s">
        <v>957</v>
      </c>
      <c r="B156" s="64"/>
      <c r="C156" s="64"/>
      <c r="D156" s="64"/>
      <c r="E156" s="11"/>
      <c r="G156" s="11"/>
      <c r="H156" s="11"/>
      <c r="I156" s="11"/>
    </row>
    <row r="157" spans="1:9" x14ac:dyDescent="0.2">
      <c r="A157" s="64"/>
      <c r="B157" s="64"/>
      <c r="C157" s="64"/>
      <c r="D157" s="64"/>
      <c r="E157" s="11"/>
      <c r="G157" s="11"/>
      <c r="H157" s="11"/>
      <c r="I157" s="11"/>
    </row>
    <row r="158" spans="1:9" x14ac:dyDescent="0.2">
      <c r="A158" s="69" t="s">
        <v>960</v>
      </c>
      <c r="B158" s="64"/>
      <c r="C158" s="64"/>
      <c r="D158" s="64"/>
      <c r="E158" s="11"/>
      <c r="G158" s="11"/>
      <c r="H158" s="11"/>
      <c r="I158" s="11"/>
    </row>
    <row r="159" spans="1:9" x14ac:dyDescent="0.2">
      <c r="A159" s="64"/>
      <c r="B159" s="64"/>
      <c r="C159" s="64"/>
      <c r="D159" s="64"/>
      <c r="E159" s="11"/>
      <c r="G159" s="11"/>
      <c r="H159" s="11"/>
      <c r="I159" s="11"/>
    </row>
    <row r="160" spans="1:9" x14ac:dyDescent="0.2">
      <c r="A160" s="64"/>
      <c r="B160" s="64"/>
      <c r="C160" s="64"/>
      <c r="D160" s="64"/>
      <c r="E160" s="11"/>
      <c r="G160" s="11"/>
      <c r="H160" s="11"/>
      <c r="I160" s="11"/>
    </row>
    <row r="161" spans="1:9" x14ac:dyDescent="0.2">
      <c r="A161" s="64"/>
      <c r="B161" s="64"/>
      <c r="C161" s="64"/>
      <c r="D161" s="64"/>
      <c r="E161" s="11"/>
      <c r="G161" s="11"/>
      <c r="H161" s="11"/>
      <c r="I161" s="11"/>
    </row>
    <row r="162" spans="1:9" x14ac:dyDescent="0.2">
      <c r="A162" s="64"/>
      <c r="B162" s="64"/>
      <c r="C162" s="64"/>
      <c r="D162" s="64"/>
      <c r="E162" s="11"/>
      <c r="G162" s="11"/>
      <c r="H162" s="11"/>
      <c r="I162" s="11"/>
    </row>
    <row r="163" spans="1:9" x14ac:dyDescent="0.2">
      <c r="A163" s="64"/>
      <c r="B163" s="64"/>
      <c r="C163" s="64"/>
      <c r="D163" s="64"/>
      <c r="E163" s="11"/>
      <c r="G163" s="11"/>
      <c r="H163" s="11"/>
      <c r="I163" s="11"/>
    </row>
    <row r="164" spans="1:9" x14ac:dyDescent="0.2">
      <c r="A164" s="64"/>
      <c r="B164" s="64"/>
      <c r="C164" s="64"/>
      <c r="D164" s="64"/>
      <c r="E164" s="11"/>
      <c r="G164" s="11"/>
      <c r="H164" s="11"/>
      <c r="I164" s="11"/>
    </row>
    <row r="165" spans="1:9" x14ac:dyDescent="0.2">
      <c r="A165" s="64"/>
      <c r="B165" s="64"/>
      <c r="C165" s="64"/>
      <c r="D165" s="64"/>
      <c r="E165" s="11"/>
      <c r="G165" s="11"/>
      <c r="H165" s="11"/>
      <c r="I165" s="11"/>
    </row>
    <row r="166" spans="1:9" x14ac:dyDescent="0.2">
      <c r="A166" s="64"/>
      <c r="B166" s="64"/>
      <c r="C166" s="64"/>
      <c r="D166" s="64"/>
      <c r="E166" s="11"/>
      <c r="G166" s="11"/>
      <c r="H166" s="11"/>
      <c r="I166" s="11"/>
    </row>
    <row r="167" spans="1:9" x14ac:dyDescent="0.2">
      <c r="A167" s="64"/>
      <c r="B167" s="64"/>
      <c r="C167" s="64"/>
      <c r="D167" s="64"/>
      <c r="E167" s="11"/>
      <c r="G167" s="11"/>
      <c r="H167" s="11"/>
      <c r="I167" s="11"/>
    </row>
    <row r="168" spans="1:9" x14ac:dyDescent="0.2">
      <c r="A168" s="64"/>
      <c r="B168" s="64"/>
      <c r="C168" s="64"/>
      <c r="D168" s="64"/>
      <c r="E168" s="11"/>
      <c r="G168" s="11"/>
      <c r="H168" s="11"/>
      <c r="I168" s="11"/>
    </row>
    <row r="169" spans="1:9" x14ac:dyDescent="0.2">
      <c r="A169" s="64"/>
      <c r="B169" s="64"/>
      <c r="C169" s="64"/>
      <c r="D169" s="64"/>
      <c r="E169" s="11"/>
      <c r="G169" s="11"/>
      <c r="H169" s="11"/>
      <c r="I169" s="11"/>
    </row>
    <row r="170" spans="1:9" x14ac:dyDescent="0.2">
      <c r="A170" s="64"/>
      <c r="B170" s="64"/>
      <c r="C170" s="64"/>
      <c r="D170" s="64"/>
      <c r="E170" s="11"/>
      <c r="G170" s="11"/>
      <c r="H170" s="11"/>
      <c r="I170" s="11"/>
    </row>
    <row r="171" spans="1:9" x14ac:dyDescent="0.2">
      <c r="A171" s="64"/>
      <c r="B171" s="64"/>
      <c r="C171" s="64"/>
      <c r="D171" s="64"/>
      <c r="E171" s="11"/>
      <c r="G171" s="11"/>
      <c r="H171" s="11"/>
      <c r="I171" s="11"/>
    </row>
    <row r="172" spans="1:9" x14ac:dyDescent="0.2">
      <c r="A172" s="64"/>
      <c r="B172" s="64"/>
      <c r="C172" s="64"/>
      <c r="D172" s="64"/>
      <c r="E172" s="11"/>
      <c r="G172" s="11"/>
      <c r="H172" s="11"/>
      <c r="I172" s="11"/>
    </row>
    <row r="173" spans="1:9" x14ac:dyDescent="0.2">
      <c r="A173" s="64"/>
      <c r="B173" s="64"/>
      <c r="C173" s="64"/>
      <c r="D173" s="64"/>
      <c r="E173" s="11"/>
      <c r="G173" s="11"/>
      <c r="H173" s="11"/>
      <c r="I173" s="11"/>
    </row>
    <row r="174" spans="1:9" x14ac:dyDescent="0.2">
      <c r="A174" s="64" t="s">
        <v>958</v>
      </c>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11"/>
      <c r="H271" s="64"/>
      <c r="I271" s="64"/>
    </row>
    <row r="272" spans="1:9" x14ac:dyDescent="0.2">
      <c r="A272" s="64"/>
      <c r="B272" s="64"/>
      <c r="C272" s="64"/>
      <c r="D272" s="64"/>
      <c r="E272" s="11"/>
      <c r="G272" s="11"/>
      <c r="H272" s="64"/>
      <c r="I272" s="64"/>
    </row>
    <row r="273" spans="1:9" x14ac:dyDescent="0.2">
      <c r="A273" s="64"/>
      <c r="B273" s="64"/>
      <c r="C273" s="64"/>
      <c r="D273" s="64"/>
      <c r="E273" s="11"/>
      <c r="G273" s="11"/>
      <c r="H273" s="64"/>
      <c r="I273" s="64"/>
    </row>
    <row r="274" spans="1:9" x14ac:dyDescent="0.2">
      <c r="A274" s="64"/>
      <c r="B274" s="64"/>
      <c r="C274" s="64"/>
      <c r="D274" s="64"/>
      <c r="E274" s="11"/>
      <c r="G274" s="11"/>
      <c r="H274" s="64"/>
      <c r="I274" s="64"/>
    </row>
    <row r="275" spans="1:9" x14ac:dyDescent="0.2">
      <c r="A275" s="64"/>
      <c r="B275" s="64"/>
      <c r="C275" s="64"/>
      <c r="D275" s="64"/>
      <c r="E275" s="11"/>
      <c r="G275" s="11"/>
      <c r="H275" s="64"/>
      <c r="I275" s="64"/>
    </row>
    <row r="276" spans="1:9" x14ac:dyDescent="0.2">
      <c r="A276" s="64"/>
      <c r="B276" s="64"/>
      <c r="C276" s="64"/>
      <c r="D276" s="64"/>
      <c r="E276" s="11"/>
      <c r="G276" s="11"/>
      <c r="H276" s="64"/>
      <c r="I276" s="64"/>
    </row>
  </sheetData>
  <mergeCells count="6">
    <mergeCell ref="A123:B123"/>
    <mergeCell ref="A1:G1"/>
    <mergeCell ref="A119:B119"/>
    <mergeCell ref="A120:B120"/>
    <mergeCell ref="A121:B121"/>
    <mergeCell ref="A122:B122"/>
  </mergeCells>
  <conditionalFormatting sqref="F2:F3 F5:F136">
    <cfRule type="cellIs" dxfId="88" priority="2" stopIfTrue="1" operator="between">
      <formula>0.009</formula>
      <formula>-0.009</formula>
    </cfRule>
  </conditionalFormatting>
  <conditionalFormatting sqref="F276:F65536">
    <cfRule type="cellIs" dxfId="8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72"/>
  <sheetViews>
    <sheetView workbookViewId="0">
      <selection sqref="A1:G1"/>
    </sheetView>
  </sheetViews>
  <sheetFormatPr defaultColWidth="9.140625" defaultRowHeight="11.25" x14ac:dyDescent="0.2"/>
  <cols>
    <col min="1" max="1" width="38.5703125" style="7" bestFit="1" customWidth="1"/>
    <col min="2" max="2" width="47.42578125" style="7" bestFit="1" customWidth="1"/>
    <col min="3" max="3" width="25.5703125" style="7" bestFit="1" customWidth="1"/>
    <col min="4" max="4" width="15.42578125" style="7" bestFit="1" customWidth="1"/>
    <col min="5" max="5" width="30" style="10" customWidth="1"/>
    <col min="6" max="6" width="13.5703125" style="11" bestFit="1" customWidth="1"/>
    <col min="7" max="7" width="4.5703125" style="10" bestFit="1" customWidth="1"/>
    <col min="8" max="16384" width="9.140625" style="7"/>
  </cols>
  <sheetData>
    <row r="1" spans="1:7" s="1" customFormat="1" ht="15" x14ac:dyDescent="0.2">
      <c r="A1" s="99" t="s">
        <v>9</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3.25" customHeight="1" x14ac:dyDescent="0.2">
      <c r="A4" s="6" t="s">
        <v>2</v>
      </c>
      <c r="B4" s="6" t="s">
        <v>0</v>
      </c>
      <c r="C4" s="13" t="s">
        <v>4</v>
      </c>
      <c r="D4" s="13" t="s">
        <v>1</v>
      </c>
      <c r="E4" s="53" t="s">
        <v>6</v>
      </c>
      <c r="F4" s="12" t="s">
        <v>3</v>
      </c>
      <c r="G4" s="12" t="s">
        <v>5</v>
      </c>
    </row>
    <row r="5" spans="1:7" x14ac:dyDescent="0.2">
      <c r="A5" s="16" t="s">
        <v>134</v>
      </c>
      <c r="B5" s="17"/>
      <c r="C5" s="17"/>
      <c r="D5" s="17"/>
      <c r="E5" s="18"/>
      <c r="F5" s="19"/>
      <c r="G5" s="18"/>
    </row>
    <row r="6" spans="1:7" x14ac:dyDescent="0.2">
      <c r="A6" s="20" t="s">
        <v>26</v>
      </c>
      <c r="B6" s="21"/>
      <c r="C6" s="21"/>
      <c r="D6" s="21"/>
      <c r="E6" s="22"/>
      <c r="F6" s="23"/>
      <c r="G6" s="22"/>
    </row>
    <row r="7" spans="1:7" x14ac:dyDescent="0.2">
      <c r="A7" s="21" t="s">
        <v>136</v>
      </c>
      <c r="B7" s="21" t="s">
        <v>135</v>
      </c>
      <c r="C7" s="21" t="s">
        <v>137</v>
      </c>
      <c r="D7" s="24">
        <v>827500</v>
      </c>
      <c r="E7" s="22">
        <v>15929.375</v>
      </c>
      <c r="F7" s="23">
        <v>7.4742005098811299</v>
      </c>
      <c r="G7" s="22"/>
    </row>
    <row r="8" spans="1:7" x14ac:dyDescent="0.2">
      <c r="A8" s="21" t="s">
        <v>139</v>
      </c>
      <c r="B8" s="21" t="s">
        <v>138</v>
      </c>
      <c r="C8" s="21" t="s">
        <v>137</v>
      </c>
      <c r="D8" s="24">
        <v>900000</v>
      </c>
      <c r="E8" s="22">
        <v>12843</v>
      </c>
      <c r="F8" s="23">
        <v>6.0260466683974299</v>
      </c>
      <c r="G8" s="22"/>
    </row>
    <row r="9" spans="1:7" x14ac:dyDescent="0.2">
      <c r="A9" s="21" t="s">
        <v>141</v>
      </c>
      <c r="B9" s="21" t="s">
        <v>140</v>
      </c>
      <c r="C9" s="21" t="s">
        <v>142</v>
      </c>
      <c r="D9" s="24">
        <v>210000</v>
      </c>
      <c r="E9" s="22">
        <v>7016.1</v>
      </c>
      <c r="F9" s="23">
        <v>3.29201479639829</v>
      </c>
      <c r="G9" s="22"/>
    </row>
    <row r="10" spans="1:7" x14ac:dyDescent="0.2">
      <c r="A10" s="21" t="s">
        <v>144</v>
      </c>
      <c r="B10" s="21" t="s">
        <v>143</v>
      </c>
      <c r="C10" s="21" t="s">
        <v>145</v>
      </c>
      <c r="D10" s="24">
        <v>353000</v>
      </c>
      <c r="E10" s="22">
        <v>6581.6850000000004</v>
      </c>
      <c r="F10" s="23">
        <v>3.0881835215051998</v>
      </c>
      <c r="G10" s="22"/>
    </row>
    <row r="11" spans="1:7" x14ac:dyDescent="0.2">
      <c r="A11" s="21" t="s">
        <v>147</v>
      </c>
      <c r="B11" s="21" t="s">
        <v>146</v>
      </c>
      <c r="C11" s="21" t="s">
        <v>137</v>
      </c>
      <c r="D11" s="24">
        <v>550000</v>
      </c>
      <c r="E11" s="22">
        <v>6517.5</v>
      </c>
      <c r="F11" s="23">
        <v>3.0580673644226599</v>
      </c>
      <c r="G11" s="22"/>
    </row>
    <row r="12" spans="1:7" x14ac:dyDescent="0.2">
      <c r="A12" s="21" t="s">
        <v>149</v>
      </c>
      <c r="B12" s="21" t="s">
        <v>148</v>
      </c>
      <c r="C12" s="21" t="s">
        <v>150</v>
      </c>
      <c r="D12" s="24">
        <v>422900</v>
      </c>
      <c r="E12" s="22">
        <v>6343.9228999999996</v>
      </c>
      <c r="F12" s="23">
        <v>2.9766234879790701</v>
      </c>
      <c r="G12" s="22"/>
    </row>
    <row r="13" spans="1:7" x14ac:dyDescent="0.2">
      <c r="A13" s="21" t="s">
        <v>152</v>
      </c>
      <c r="B13" s="21" t="s">
        <v>151</v>
      </c>
      <c r="C13" s="21" t="s">
        <v>153</v>
      </c>
      <c r="D13" s="24">
        <v>400000</v>
      </c>
      <c r="E13" s="22">
        <v>5620</v>
      </c>
      <c r="F13" s="23">
        <v>2.6369526026935701</v>
      </c>
      <c r="G13" s="22"/>
    </row>
    <row r="14" spans="1:7" x14ac:dyDescent="0.2">
      <c r="A14" s="21" t="s">
        <v>155</v>
      </c>
      <c r="B14" s="21" t="s">
        <v>154</v>
      </c>
      <c r="C14" s="21" t="s">
        <v>150</v>
      </c>
      <c r="D14" s="24">
        <v>285000</v>
      </c>
      <c r="E14" s="22">
        <v>4467.375</v>
      </c>
      <c r="F14" s="23">
        <v>2.0961309846010998</v>
      </c>
      <c r="G14" s="22"/>
    </row>
    <row r="15" spans="1:7" x14ac:dyDescent="0.2">
      <c r="A15" s="21" t="s">
        <v>160</v>
      </c>
      <c r="B15" s="21" t="s">
        <v>159</v>
      </c>
      <c r="C15" s="21" t="s">
        <v>161</v>
      </c>
      <c r="D15" s="24">
        <v>1600000</v>
      </c>
      <c r="E15" s="22">
        <v>3720.32</v>
      </c>
      <c r="F15" s="23">
        <v>1.74560631794536</v>
      </c>
      <c r="G15" s="22"/>
    </row>
    <row r="16" spans="1:7" x14ac:dyDescent="0.2">
      <c r="A16" s="21" t="s">
        <v>157</v>
      </c>
      <c r="B16" s="21" t="s">
        <v>156</v>
      </c>
      <c r="C16" s="21" t="s">
        <v>158</v>
      </c>
      <c r="D16" s="24">
        <v>235000</v>
      </c>
      <c r="E16" s="22">
        <v>3675.165</v>
      </c>
      <c r="F16" s="23">
        <v>1.72441920143742</v>
      </c>
      <c r="G16" s="22"/>
    </row>
    <row r="17" spans="1:7" x14ac:dyDescent="0.2">
      <c r="A17" s="21" t="s">
        <v>163</v>
      </c>
      <c r="B17" s="21" t="s">
        <v>162</v>
      </c>
      <c r="C17" s="21" t="s">
        <v>164</v>
      </c>
      <c r="D17" s="24">
        <v>950000</v>
      </c>
      <c r="E17" s="22">
        <v>3368.2249999999999</v>
      </c>
      <c r="F17" s="23">
        <v>1.58040029896932</v>
      </c>
      <c r="G17" s="22"/>
    </row>
    <row r="18" spans="1:7" x14ac:dyDescent="0.2">
      <c r="A18" s="21" t="s">
        <v>166</v>
      </c>
      <c r="B18" s="21" t="s">
        <v>165</v>
      </c>
      <c r="C18" s="21" t="s">
        <v>167</v>
      </c>
      <c r="D18" s="24">
        <v>28000</v>
      </c>
      <c r="E18" s="22">
        <v>3259.48</v>
      </c>
      <c r="F18" s="23">
        <v>1.5293762045244901</v>
      </c>
      <c r="G18" s="22"/>
    </row>
    <row r="19" spans="1:7" x14ac:dyDescent="0.2">
      <c r="A19" s="21" t="s">
        <v>177</v>
      </c>
      <c r="B19" s="21" t="s">
        <v>176</v>
      </c>
      <c r="C19" s="21" t="s">
        <v>178</v>
      </c>
      <c r="D19" s="24">
        <v>1680000</v>
      </c>
      <c r="E19" s="22">
        <v>3176.712</v>
      </c>
      <c r="F19" s="23">
        <v>1.4905407431330799</v>
      </c>
      <c r="G19" s="22"/>
    </row>
    <row r="20" spans="1:7" x14ac:dyDescent="0.2">
      <c r="A20" s="21" t="s">
        <v>169</v>
      </c>
      <c r="B20" s="21" t="s">
        <v>168</v>
      </c>
      <c r="C20" s="21" t="s">
        <v>170</v>
      </c>
      <c r="D20" s="24">
        <v>172000</v>
      </c>
      <c r="E20" s="22">
        <v>3151.556</v>
      </c>
      <c r="F20" s="23">
        <v>1.4787373303798099</v>
      </c>
      <c r="G20" s="22"/>
    </row>
    <row r="21" spans="1:7" x14ac:dyDescent="0.2">
      <c r="A21" s="21" t="s">
        <v>172</v>
      </c>
      <c r="B21" s="21" t="s">
        <v>171</v>
      </c>
      <c r="C21" s="21" t="s">
        <v>173</v>
      </c>
      <c r="D21" s="24">
        <v>44000</v>
      </c>
      <c r="E21" s="22">
        <v>3069.88</v>
      </c>
      <c r="F21" s="23">
        <v>1.4404142448321999</v>
      </c>
      <c r="G21" s="22"/>
    </row>
    <row r="22" spans="1:7" x14ac:dyDescent="0.2">
      <c r="A22" s="21" t="s">
        <v>183</v>
      </c>
      <c r="B22" s="21" t="s">
        <v>182</v>
      </c>
      <c r="C22" s="21" t="s">
        <v>184</v>
      </c>
      <c r="D22" s="24">
        <v>25000</v>
      </c>
      <c r="E22" s="22">
        <v>3064.25</v>
      </c>
      <c r="F22" s="23">
        <v>1.43777260014302</v>
      </c>
      <c r="G22" s="22"/>
    </row>
    <row r="23" spans="1:7" x14ac:dyDescent="0.2">
      <c r="A23" s="21" t="s">
        <v>175</v>
      </c>
      <c r="B23" s="21" t="s">
        <v>174</v>
      </c>
      <c r="C23" s="21" t="s">
        <v>137</v>
      </c>
      <c r="D23" s="24">
        <v>373000</v>
      </c>
      <c r="E23" s="22">
        <v>2941.6644999999999</v>
      </c>
      <c r="F23" s="23">
        <v>1.3802544234032501</v>
      </c>
      <c r="G23" s="22"/>
    </row>
    <row r="24" spans="1:7" x14ac:dyDescent="0.2">
      <c r="A24" s="21" t="s">
        <v>189</v>
      </c>
      <c r="B24" s="21" t="s">
        <v>188</v>
      </c>
      <c r="C24" s="21" t="s">
        <v>184</v>
      </c>
      <c r="D24" s="24">
        <v>410000</v>
      </c>
      <c r="E24" s="22">
        <v>2641.4250000000002</v>
      </c>
      <c r="F24" s="23">
        <v>1.23937945348218</v>
      </c>
      <c r="G24" s="22"/>
    </row>
    <row r="25" spans="1:7" x14ac:dyDescent="0.2">
      <c r="A25" s="21" t="s">
        <v>180</v>
      </c>
      <c r="B25" s="21" t="s">
        <v>179</v>
      </c>
      <c r="C25" s="21" t="s">
        <v>181</v>
      </c>
      <c r="D25" s="24">
        <v>160000</v>
      </c>
      <c r="E25" s="22">
        <v>2600.48</v>
      </c>
      <c r="F25" s="23">
        <v>1.22016770538302</v>
      </c>
      <c r="G25" s="22"/>
    </row>
    <row r="26" spans="1:7" x14ac:dyDescent="0.2">
      <c r="A26" s="21" t="s">
        <v>186</v>
      </c>
      <c r="B26" s="21" t="s">
        <v>185</v>
      </c>
      <c r="C26" s="21" t="s">
        <v>187</v>
      </c>
      <c r="D26" s="24">
        <v>340000</v>
      </c>
      <c r="E26" s="22">
        <v>2528.58</v>
      </c>
      <c r="F26" s="23">
        <v>1.1864316035798801</v>
      </c>
      <c r="G26" s="22"/>
    </row>
    <row r="27" spans="1:7" x14ac:dyDescent="0.2">
      <c r="A27" s="21" t="s">
        <v>193</v>
      </c>
      <c r="B27" s="21" t="s">
        <v>192</v>
      </c>
      <c r="C27" s="21" t="s">
        <v>194</v>
      </c>
      <c r="D27" s="24">
        <v>670000</v>
      </c>
      <c r="E27" s="22">
        <v>2259.91</v>
      </c>
      <c r="F27" s="23">
        <v>1.06036931607709</v>
      </c>
      <c r="G27" s="22"/>
    </row>
    <row r="28" spans="1:7" x14ac:dyDescent="0.2">
      <c r="A28" s="21" t="s">
        <v>196</v>
      </c>
      <c r="B28" s="21" t="s">
        <v>195</v>
      </c>
      <c r="C28" s="21" t="s">
        <v>197</v>
      </c>
      <c r="D28" s="24">
        <v>305000</v>
      </c>
      <c r="E28" s="22">
        <v>2181.9699999999998</v>
      </c>
      <c r="F28" s="23">
        <v>1.0237991940390201</v>
      </c>
      <c r="G28" s="22"/>
    </row>
    <row r="29" spans="1:7" x14ac:dyDescent="0.2">
      <c r="A29" s="21" t="s">
        <v>199</v>
      </c>
      <c r="B29" s="21" t="s">
        <v>198</v>
      </c>
      <c r="C29" s="21" t="s">
        <v>200</v>
      </c>
      <c r="D29" s="24">
        <v>92500</v>
      </c>
      <c r="E29" s="22">
        <v>2166.4425000000001</v>
      </c>
      <c r="F29" s="23">
        <v>1.01651355675462</v>
      </c>
      <c r="G29" s="22"/>
    </row>
    <row r="30" spans="1:7" x14ac:dyDescent="0.2">
      <c r="A30" s="21" t="s">
        <v>191</v>
      </c>
      <c r="B30" s="21" t="s">
        <v>190</v>
      </c>
      <c r="C30" s="21" t="s">
        <v>170</v>
      </c>
      <c r="D30" s="24">
        <v>149913</v>
      </c>
      <c r="E30" s="22">
        <v>2146.9040730000002</v>
      </c>
      <c r="F30" s="23">
        <v>1.00734595783466</v>
      </c>
      <c r="G30" s="22"/>
    </row>
    <row r="31" spans="1:7" x14ac:dyDescent="0.2">
      <c r="A31" s="21" t="s">
        <v>207</v>
      </c>
      <c r="B31" s="21" t="s">
        <v>206</v>
      </c>
      <c r="C31" s="21" t="s">
        <v>197</v>
      </c>
      <c r="D31" s="24">
        <v>1483000</v>
      </c>
      <c r="E31" s="22">
        <v>2030.5236</v>
      </c>
      <c r="F31" s="23">
        <v>0.95273923342539502</v>
      </c>
      <c r="G31" s="22"/>
    </row>
    <row r="32" spans="1:7" x14ac:dyDescent="0.2">
      <c r="A32" s="21" t="s">
        <v>202</v>
      </c>
      <c r="B32" s="21" t="s">
        <v>201</v>
      </c>
      <c r="C32" s="21" t="s">
        <v>197</v>
      </c>
      <c r="D32" s="24">
        <v>580000</v>
      </c>
      <c r="E32" s="22">
        <v>1835.7</v>
      </c>
      <c r="F32" s="23">
        <v>0.86132631543853899</v>
      </c>
      <c r="G32" s="22"/>
    </row>
    <row r="33" spans="1:7" x14ac:dyDescent="0.2">
      <c r="A33" s="21" t="s">
        <v>217</v>
      </c>
      <c r="B33" s="21" t="s">
        <v>216</v>
      </c>
      <c r="C33" s="21" t="s">
        <v>218</v>
      </c>
      <c r="D33" s="24">
        <v>180000</v>
      </c>
      <c r="E33" s="22">
        <v>1818.36</v>
      </c>
      <c r="F33" s="23">
        <v>0.85319023747933898</v>
      </c>
      <c r="G33" s="22"/>
    </row>
    <row r="34" spans="1:7" x14ac:dyDescent="0.2">
      <c r="A34" s="21" t="s">
        <v>209</v>
      </c>
      <c r="B34" s="21" t="s">
        <v>208</v>
      </c>
      <c r="C34" s="21" t="s">
        <v>210</v>
      </c>
      <c r="D34" s="24">
        <v>60000</v>
      </c>
      <c r="E34" s="22">
        <v>1739.16</v>
      </c>
      <c r="F34" s="23">
        <v>0.81602891254458199</v>
      </c>
      <c r="G34" s="22"/>
    </row>
    <row r="35" spans="1:7" x14ac:dyDescent="0.2">
      <c r="A35" s="21" t="s">
        <v>231</v>
      </c>
      <c r="B35" s="21" t="s">
        <v>230</v>
      </c>
      <c r="C35" s="21" t="s">
        <v>145</v>
      </c>
      <c r="D35" s="24">
        <v>415000</v>
      </c>
      <c r="E35" s="22">
        <v>1694.03</v>
      </c>
      <c r="F35" s="23">
        <v>0.794853526252846</v>
      </c>
      <c r="G35" s="22"/>
    </row>
    <row r="36" spans="1:7" x14ac:dyDescent="0.2">
      <c r="A36" s="21" t="s">
        <v>229</v>
      </c>
      <c r="B36" s="21" t="s">
        <v>228</v>
      </c>
      <c r="C36" s="21" t="s">
        <v>194</v>
      </c>
      <c r="D36" s="24">
        <v>27300</v>
      </c>
      <c r="E36" s="22">
        <v>1680.4514999999999</v>
      </c>
      <c r="F36" s="23">
        <v>0.788482376623722</v>
      </c>
      <c r="G36" s="22"/>
    </row>
    <row r="37" spans="1:7" x14ac:dyDescent="0.2">
      <c r="A37" s="21" t="s">
        <v>215</v>
      </c>
      <c r="B37" s="21" t="s">
        <v>214</v>
      </c>
      <c r="C37" s="21" t="s">
        <v>150</v>
      </c>
      <c r="D37" s="24">
        <v>110000</v>
      </c>
      <c r="E37" s="22">
        <v>1653.3</v>
      </c>
      <c r="F37" s="23">
        <v>0.77574265801303999</v>
      </c>
      <c r="G37" s="22"/>
    </row>
    <row r="38" spans="1:7" x14ac:dyDescent="0.2">
      <c r="A38" s="21" t="s">
        <v>233</v>
      </c>
      <c r="B38" s="21" t="s">
        <v>232</v>
      </c>
      <c r="C38" s="21" t="s">
        <v>210</v>
      </c>
      <c r="D38" s="24">
        <v>170100</v>
      </c>
      <c r="E38" s="22">
        <v>1653.2019</v>
      </c>
      <c r="F38" s="23">
        <v>0.77569662864465505</v>
      </c>
      <c r="G38" s="22"/>
    </row>
    <row r="39" spans="1:7" x14ac:dyDescent="0.2">
      <c r="A39" s="21" t="s">
        <v>223</v>
      </c>
      <c r="B39" s="21" t="s">
        <v>222</v>
      </c>
      <c r="C39" s="21" t="s">
        <v>224</v>
      </c>
      <c r="D39" s="24">
        <v>110000</v>
      </c>
      <c r="E39" s="22">
        <v>1512.61</v>
      </c>
      <c r="F39" s="23">
        <v>0.70972969330254898</v>
      </c>
      <c r="G39" s="22"/>
    </row>
    <row r="40" spans="1:7" x14ac:dyDescent="0.2">
      <c r="A40" s="21" t="s">
        <v>212</v>
      </c>
      <c r="B40" s="21" t="s">
        <v>211</v>
      </c>
      <c r="C40" s="21" t="s">
        <v>213</v>
      </c>
      <c r="D40" s="24">
        <v>209400</v>
      </c>
      <c r="E40" s="22">
        <v>1487.6822999999999</v>
      </c>
      <c r="F40" s="23">
        <v>0.69803340088365795</v>
      </c>
      <c r="G40" s="22"/>
    </row>
    <row r="41" spans="1:7" x14ac:dyDescent="0.2">
      <c r="A41" s="21" t="s">
        <v>226</v>
      </c>
      <c r="B41" s="21" t="s">
        <v>225</v>
      </c>
      <c r="C41" s="21" t="s">
        <v>227</v>
      </c>
      <c r="D41" s="24">
        <v>600000</v>
      </c>
      <c r="E41" s="22">
        <v>1466.7</v>
      </c>
      <c r="F41" s="23">
        <v>0.68818832426524201</v>
      </c>
      <c r="G41" s="22"/>
    </row>
    <row r="42" spans="1:7" x14ac:dyDescent="0.2">
      <c r="A42" s="21" t="s">
        <v>220</v>
      </c>
      <c r="B42" s="21" t="s">
        <v>219</v>
      </c>
      <c r="C42" s="21" t="s">
        <v>221</v>
      </c>
      <c r="D42" s="24">
        <v>450000</v>
      </c>
      <c r="E42" s="22">
        <v>1413.45</v>
      </c>
      <c r="F42" s="23">
        <v>0.663202963750397</v>
      </c>
      <c r="G42" s="22"/>
    </row>
    <row r="43" spans="1:7" x14ac:dyDescent="0.2">
      <c r="A43" s="21" t="s">
        <v>235</v>
      </c>
      <c r="B43" s="21" t="s">
        <v>234</v>
      </c>
      <c r="C43" s="21" t="s">
        <v>150</v>
      </c>
      <c r="D43" s="24">
        <v>175000</v>
      </c>
      <c r="E43" s="22">
        <v>1381.7125000000001</v>
      </c>
      <c r="F43" s="23">
        <v>0.64831145427922499</v>
      </c>
      <c r="G43" s="22"/>
    </row>
    <row r="44" spans="1:7" x14ac:dyDescent="0.2">
      <c r="A44" s="21" t="s">
        <v>204</v>
      </c>
      <c r="B44" s="21" t="s">
        <v>203</v>
      </c>
      <c r="C44" s="21" t="s">
        <v>205</v>
      </c>
      <c r="D44" s="24">
        <v>25000</v>
      </c>
      <c r="E44" s="22">
        <v>1312.375</v>
      </c>
      <c r="F44" s="23">
        <v>0.61577769963700701</v>
      </c>
      <c r="G44" s="22"/>
    </row>
    <row r="45" spans="1:7" x14ac:dyDescent="0.2">
      <c r="A45" s="21" t="s">
        <v>237</v>
      </c>
      <c r="B45" s="21" t="s">
        <v>236</v>
      </c>
      <c r="C45" s="21" t="s">
        <v>161</v>
      </c>
      <c r="D45" s="24">
        <v>37779</v>
      </c>
      <c r="E45" s="22">
        <v>1233.937698</v>
      </c>
      <c r="F45" s="23">
        <v>0.57897423919978896</v>
      </c>
      <c r="G45" s="22"/>
    </row>
    <row r="46" spans="1:7" x14ac:dyDescent="0.2">
      <c r="A46" s="21" t="s">
        <v>242</v>
      </c>
      <c r="B46" s="21" t="s">
        <v>241</v>
      </c>
      <c r="C46" s="21" t="s">
        <v>243</v>
      </c>
      <c r="D46" s="24">
        <v>161776</v>
      </c>
      <c r="E46" s="22">
        <v>1207.6578400000001</v>
      </c>
      <c r="F46" s="23">
        <v>0.56664350255361196</v>
      </c>
      <c r="G46" s="22"/>
    </row>
    <row r="47" spans="1:7" x14ac:dyDescent="0.2">
      <c r="A47" s="21" t="s">
        <v>239</v>
      </c>
      <c r="B47" s="21" t="s">
        <v>238</v>
      </c>
      <c r="C47" s="21" t="s">
        <v>240</v>
      </c>
      <c r="D47" s="24">
        <v>787000</v>
      </c>
      <c r="E47" s="22">
        <v>1102.4295999999999</v>
      </c>
      <c r="F47" s="23">
        <v>0.51726950231431201</v>
      </c>
      <c r="G47" s="22"/>
    </row>
    <row r="48" spans="1:7" x14ac:dyDescent="0.2">
      <c r="A48" s="21" t="s">
        <v>245</v>
      </c>
      <c r="B48" s="21" t="s">
        <v>244</v>
      </c>
      <c r="C48" s="21" t="s">
        <v>246</v>
      </c>
      <c r="D48" s="24">
        <v>255000</v>
      </c>
      <c r="E48" s="22">
        <v>1047.1575</v>
      </c>
      <c r="F48" s="23">
        <v>0.49133535499200998</v>
      </c>
      <c r="G48" s="22"/>
    </row>
    <row r="49" spans="1:9" x14ac:dyDescent="0.2">
      <c r="A49" s="21" t="s">
        <v>248</v>
      </c>
      <c r="B49" s="21" t="s">
        <v>247</v>
      </c>
      <c r="C49" s="21" t="s">
        <v>249</v>
      </c>
      <c r="D49" s="24">
        <v>98369</v>
      </c>
      <c r="E49" s="22">
        <v>943.45707900000002</v>
      </c>
      <c r="F49" s="23">
        <v>0.44267822064034301</v>
      </c>
      <c r="G49" s="22"/>
    </row>
    <row r="50" spans="1:9" x14ac:dyDescent="0.2">
      <c r="A50" s="21" t="s">
        <v>256</v>
      </c>
      <c r="B50" s="21" t="s">
        <v>255</v>
      </c>
      <c r="C50" s="21" t="s">
        <v>137</v>
      </c>
      <c r="D50" s="24">
        <v>111207</v>
      </c>
      <c r="E50" s="22">
        <v>932.35948800000006</v>
      </c>
      <c r="F50" s="23">
        <v>0.43747113496933199</v>
      </c>
      <c r="G50" s="22"/>
    </row>
    <row r="51" spans="1:9" x14ac:dyDescent="0.2">
      <c r="A51" s="21" t="s">
        <v>258</v>
      </c>
      <c r="B51" s="21" t="s">
        <v>257</v>
      </c>
      <c r="C51" s="21" t="s">
        <v>218</v>
      </c>
      <c r="D51" s="24">
        <v>60000</v>
      </c>
      <c r="E51" s="22">
        <v>895.32</v>
      </c>
      <c r="F51" s="23">
        <v>0.42009188687608701</v>
      </c>
      <c r="G51" s="22"/>
    </row>
    <row r="52" spans="1:9" x14ac:dyDescent="0.2">
      <c r="A52" s="21" t="s">
        <v>251</v>
      </c>
      <c r="B52" s="21" t="s">
        <v>250</v>
      </c>
      <c r="C52" s="21" t="s">
        <v>173</v>
      </c>
      <c r="D52" s="24">
        <v>51063</v>
      </c>
      <c r="E52" s="22">
        <v>868.83694500000001</v>
      </c>
      <c r="F52" s="23">
        <v>0.40766580844022798</v>
      </c>
      <c r="G52" s="22"/>
    </row>
    <row r="53" spans="1:9" x14ac:dyDescent="0.2">
      <c r="A53" s="21" t="s">
        <v>253</v>
      </c>
      <c r="B53" s="21" t="s">
        <v>252</v>
      </c>
      <c r="C53" s="21" t="s">
        <v>254</v>
      </c>
      <c r="D53" s="24">
        <v>37400</v>
      </c>
      <c r="E53" s="22">
        <v>707.12180000000001</v>
      </c>
      <c r="F53" s="23">
        <v>0.33178766386679098</v>
      </c>
      <c r="G53" s="22"/>
    </row>
    <row r="54" spans="1:9" x14ac:dyDescent="0.2">
      <c r="A54" s="21" t="s">
        <v>262</v>
      </c>
      <c r="B54" s="21" t="s">
        <v>261</v>
      </c>
      <c r="C54" s="21" t="s">
        <v>150</v>
      </c>
      <c r="D54" s="24">
        <v>33782</v>
      </c>
      <c r="E54" s="22">
        <v>243.04459900000001</v>
      </c>
      <c r="F54" s="23">
        <v>0.114038627740866</v>
      </c>
      <c r="G54" s="22"/>
    </row>
    <row r="55" spans="1:9" x14ac:dyDescent="0.2">
      <c r="A55" s="20" t="s">
        <v>29</v>
      </c>
      <c r="B55" s="20"/>
      <c r="C55" s="20"/>
      <c r="D55" s="20"/>
      <c r="E55" s="25">
        <f>SUM(E7:E54)</f>
        <v>143132.50132199997</v>
      </c>
      <c r="F55" s="26">
        <f>SUM(F7:F54)</f>
        <v>67.159007453930428</v>
      </c>
      <c r="G55" s="25"/>
      <c r="H55" s="14"/>
      <c r="I55" s="14"/>
    </row>
    <row r="56" spans="1:9" x14ac:dyDescent="0.2">
      <c r="A56" s="21"/>
      <c r="B56" s="21"/>
      <c r="C56" s="21"/>
      <c r="D56" s="21"/>
      <c r="E56" s="22"/>
      <c r="F56" s="23"/>
      <c r="G56" s="22"/>
    </row>
    <row r="57" spans="1:9" x14ac:dyDescent="0.2">
      <c r="A57" s="20" t="s">
        <v>344</v>
      </c>
      <c r="B57" s="21"/>
      <c r="C57" s="21"/>
      <c r="D57" s="21"/>
      <c r="E57" s="22"/>
      <c r="F57" s="23"/>
      <c r="G57" s="22"/>
    </row>
    <row r="58" spans="1:9" x14ac:dyDescent="0.2">
      <c r="A58" s="21"/>
      <c r="B58" s="21" t="s">
        <v>345</v>
      </c>
      <c r="C58" s="21" t="s">
        <v>218</v>
      </c>
      <c r="D58" s="24">
        <v>27500</v>
      </c>
      <c r="E58" s="22">
        <v>2.7499999999999998E-3</v>
      </c>
      <c r="F58" s="23">
        <v>1.2903237824568199E-6</v>
      </c>
      <c r="G58" s="22"/>
    </row>
    <row r="59" spans="1:9" x14ac:dyDescent="0.2">
      <c r="A59" s="21" t="s">
        <v>347</v>
      </c>
      <c r="B59" s="21" t="s">
        <v>346</v>
      </c>
      <c r="C59" s="21" t="s">
        <v>348</v>
      </c>
      <c r="D59" s="24">
        <v>27000</v>
      </c>
      <c r="E59" s="22">
        <v>2.7000000000000001E-3</v>
      </c>
      <c r="F59" s="23">
        <v>1.2668633500485099E-6</v>
      </c>
      <c r="G59" s="22"/>
    </row>
    <row r="60" spans="1:9" x14ac:dyDescent="0.2">
      <c r="A60" s="20" t="s">
        <v>29</v>
      </c>
      <c r="B60" s="20"/>
      <c r="C60" s="20"/>
      <c r="D60" s="20"/>
      <c r="E60" s="25">
        <f>SUM(E57:E59)</f>
        <v>5.45E-3</v>
      </c>
      <c r="F60" s="26">
        <f>SUM(F57:F59)</f>
        <v>2.5571871325053299E-6</v>
      </c>
      <c r="G60" s="25"/>
      <c r="H60" s="14"/>
      <c r="I60" s="14"/>
    </row>
    <row r="61" spans="1:9" x14ac:dyDescent="0.2">
      <c r="A61" s="21"/>
      <c r="B61" s="21"/>
      <c r="C61" s="21"/>
      <c r="D61" s="21"/>
      <c r="E61" s="22"/>
      <c r="F61" s="23"/>
      <c r="G61" s="22"/>
    </row>
    <row r="62" spans="1:9" x14ac:dyDescent="0.2">
      <c r="A62" s="20" t="s">
        <v>25</v>
      </c>
      <c r="B62" s="21"/>
      <c r="C62" s="21"/>
      <c r="D62" s="21"/>
      <c r="E62" s="22"/>
      <c r="F62" s="23"/>
      <c r="G62" s="22"/>
    </row>
    <row r="63" spans="1:9" x14ac:dyDescent="0.2">
      <c r="A63" s="20" t="s">
        <v>26</v>
      </c>
      <c r="B63" s="21"/>
      <c r="C63" s="21"/>
      <c r="D63" s="21"/>
      <c r="E63" s="22"/>
      <c r="F63" s="23"/>
      <c r="G63" s="22"/>
    </row>
    <row r="64" spans="1:9" x14ac:dyDescent="0.2">
      <c r="A64" s="21" t="s">
        <v>330</v>
      </c>
      <c r="B64" s="21" t="s">
        <v>329</v>
      </c>
      <c r="C64" s="21" t="s">
        <v>27</v>
      </c>
      <c r="D64" s="24">
        <v>5000</v>
      </c>
      <c r="E64" s="22">
        <v>5288.2528767000003</v>
      </c>
      <c r="F64" s="23">
        <v>2.4812939834369798</v>
      </c>
      <c r="G64" s="22">
        <v>7.9</v>
      </c>
    </row>
    <row r="65" spans="1:7" x14ac:dyDescent="0.2">
      <c r="A65" s="21" t="s">
        <v>99</v>
      </c>
      <c r="B65" s="21" t="s">
        <v>98</v>
      </c>
      <c r="C65" s="21" t="s">
        <v>100</v>
      </c>
      <c r="D65" s="24">
        <v>5000</v>
      </c>
      <c r="E65" s="22">
        <v>5188.7910959000001</v>
      </c>
      <c r="F65" s="23">
        <v>2.4346256557236199</v>
      </c>
      <c r="G65" s="22">
        <v>7.49</v>
      </c>
    </row>
    <row r="66" spans="1:7" x14ac:dyDescent="0.2">
      <c r="A66" s="21" t="s">
        <v>113</v>
      </c>
      <c r="B66" s="21" t="s">
        <v>112</v>
      </c>
      <c r="C66" s="21" t="s">
        <v>75</v>
      </c>
      <c r="D66" s="24">
        <v>5000</v>
      </c>
      <c r="E66" s="22">
        <v>5120.3319862999997</v>
      </c>
      <c r="F66" s="23">
        <v>2.4025040494535501</v>
      </c>
      <c r="G66" s="22">
        <v>7.38</v>
      </c>
    </row>
    <row r="67" spans="1:7" x14ac:dyDescent="0.2">
      <c r="A67" s="21" t="s">
        <v>62</v>
      </c>
      <c r="B67" s="21" t="s">
        <v>61</v>
      </c>
      <c r="C67" s="21" t="s">
        <v>27</v>
      </c>
      <c r="D67" s="24">
        <v>5000</v>
      </c>
      <c r="E67" s="22">
        <v>5092.0717123000004</v>
      </c>
      <c r="F67" s="23">
        <v>2.3892440844932001</v>
      </c>
      <c r="G67" s="22">
        <v>7.4417</v>
      </c>
    </row>
    <row r="68" spans="1:7" x14ac:dyDescent="0.2">
      <c r="A68" s="21" t="s">
        <v>119</v>
      </c>
      <c r="B68" s="21" t="s">
        <v>118</v>
      </c>
      <c r="C68" s="21" t="s">
        <v>28</v>
      </c>
      <c r="D68" s="24">
        <v>5000</v>
      </c>
      <c r="E68" s="22">
        <v>5014.5344520999997</v>
      </c>
      <c r="F68" s="23">
        <v>2.3528629314522602</v>
      </c>
      <c r="G68" s="22">
        <v>7.6</v>
      </c>
    </row>
    <row r="69" spans="1:7" x14ac:dyDescent="0.2">
      <c r="A69" s="21" t="s">
        <v>109</v>
      </c>
      <c r="B69" s="21" t="s">
        <v>108</v>
      </c>
      <c r="C69" s="21" t="s">
        <v>75</v>
      </c>
      <c r="D69" s="24">
        <v>4500</v>
      </c>
      <c r="E69" s="22">
        <v>4645.1148288000004</v>
      </c>
      <c r="F69" s="23">
        <v>2.1795280493976299</v>
      </c>
      <c r="G69" s="22">
        <v>6.9325000000000001</v>
      </c>
    </row>
    <row r="70" spans="1:7" x14ac:dyDescent="0.2">
      <c r="A70" s="21" t="s">
        <v>260</v>
      </c>
      <c r="B70" s="21" t="s">
        <v>259</v>
      </c>
      <c r="C70" s="21" t="s">
        <v>28</v>
      </c>
      <c r="D70" s="24">
        <v>300</v>
      </c>
      <c r="E70" s="22">
        <v>3060.4389452</v>
      </c>
      <c r="F70" s="23">
        <v>1.4359844202722301</v>
      </c>
      <c r="G70" s="22">
        <v>7.1523000000000003</v>
      </c>
    </row>
    <row r="71" spans="1:7" x14ac:dyDescent="0.2">
      <c r="A71" s="21" t="s">
        <v>97</v>
      </c>
      <c r="B71" s="21" t="s">
        <v>96</v>
      </c>
      <c r="C71" s="21" t="s">
        <v>27</v>
      </c>
      <c r="D71" s="24">
        <v>2500</v>
      </c>
      <c r="E71" s="22">
        <v>2692.2712670999999</v>
      </c>
      <c r="F71" s="23">
        <v>1.2632369617324699</v>
      </c>
      <c r="G71" s="22">
        <v>7.7929000000000004</v>
      </c>
    </row>
    <row r="72" spans="1:7" x14ac:dyDescent="0.2">
      <c r="A72" s="21" t="s">
        <v>107</v>
      </c>
      <c r="B72" s="21" t="s">
        <v>106</v>
      </c>
      <c r="C72" s="21" t="s">
        <v>28</v>
      </c>
      <c r="D72" s="24">
        <v>2500</v>
      </c>
      <c r="E72" s="22">
        <v>2589.2513699000001</v>
      </c>
      <c r="F72" s="23">
        <v>1.21489913503304</v>
      </c>
      <c r="G72" s="22">
        <v>7.2649999999999997</v>
      </c>
    </row>
    <row r="73" spans="1:7" x14ac:dyDescent="0.2">
      <c r="A73" s="21" t="s">
        <v>111</v>
      </c>
      <c r="B73" s="21" t="s">
        <v>110</v>
      </c>
      <c r="C73" s="21" t="s">
        <v>28</v>
      </c>
      <c r="D73" s="24">
        <v>2500</v>
      </c>
      <c r="E73" s="22">
        <v>2580.5487328999998</v>
      </c>
      <c r="F73" s="23">
        <v>1.2108157824907899</v>
      </c>
      <c r="G73" s="22">
        <v>7.42</v>
      </c>
    </row>
    <row r="74" spans="1:7" x14ac:dyDescent="0.2">
      <c r="A74" s="21" t="s">
        <v>350</v>
      </c>
      <c r="B74" s="21" t="s">
        <v>349</v>
      </c>
      <c r="C74" s="21" t="s">
        <v>28</v>
      </c>
      <c r="D74" s="24">
        <v>250</v>
      </c>
      <c r="E74" s="22">
        <v>2571.3207192</v>
      </c>
      <c r="F74" s="23">
        <v>1.20648591865736</v>
      </c>
      <c r="G74" s="22">
        <v>7.05</v>
      </c>
    </row>
    <row r="75" spans="1:7" x14ac:dyDescent="0.2">
      <c r="A75" s="21" t="s">
        <v>352</v>
      </c>
      <c r="B75" s="21" t="s">
        <v>351</v>
      </c>
      <c r="C75" s="21" t="s">
        <v>353</v>
      </c>
      <c r="D75" s="24">
        <v>2500</v>
      </c>
      <c r="E75" s="22">
        <v>2557.5326027000001</v>
      </c>
      <c r="F75" s="23">
        <v>1.2000164151536401</v>
      </c>
      <c r="G75" s="22">
        <v>7.82</v>
      </c>
    </row>
    <row r="76" spans="1:7" x14ac:dyDescent="0.2">
      <c r="A76" s="21" t="s">
        <v>355</v>
      </c>
      <c r="B76" s="21" t="s">
        <v>354</v>
      </c>
      <c r="C76" s="21" t="s">
        <v>28</v>
      </c>
      <c r="D76" s="24">
        <v>250</v>
      </c>
      <c r="E76" s="22">
        <v>2539.5701370000002</v>
      </c>
      <c r="F76" s="23">
        <v>1.19158827090481</v>
      </c>
      <c r="G76" s="22">
        <v>7.11</v>
      </c>
    </row>
    <row r="77" spans="1:7" x14ac:dyDescent="0.2">
      <c r="A77" s="21" t="s">
        <v>102</v>
      </c>
      <c r="B77" s="21" t="s">
        <v>101</v>
      </c>
      <c r="C77" s="21" t="s">
        <v>103</v>
      </c>
      <c r="D77" s="24">
        <v>2000</v>
      </c>
      <c r="E77" s="22">
        <v>2070.0521644</v>
      </c>
      <c r="F77" s="23">
        <v>0.97128637769146697</v>
      </c>
      <c r="G77" s="22">
        <v>7.4416000000000002</v>
      </c>
    </row>
    <row r="78" spans="1:7" x14ac:dyDescent="0.2">
      <c r="A78" s="21" t="s">
        <v>115</v>
      </c>
      <c r="B78" s="21" t="s">
        <v>114</v>
      </c>
      <c r="C78" s="21" t="s">
        <v>28</v>
      </c>
      <c r="D78" s="24">
        <v>3500</v>
      </c>
      <c r="E78" s="22">
        <v>1906.7860000000001</v>
      </c>
      <c r="F78" s="23">
        <v>0.89468048140207601</v>
      </c>
      <c r="G78" s="22">
        <v>6.5949999999999998</v>
      </c>
    </row>
    <row r="79" spans="1:7" x14ac:dyDescent="0.2">
      <c r="A79" s="21" t="s">
        <v>123</v>
      </c>
      <c r="B79" s="21" t="s">
        <v>122</v>
      </c>
      <c r="C79" s="21" t="s">
        <v>28</v>
      </c>
      <c r="D79" s="24">
        <v>1000</v>
      </c>
      <c r="E79" s="22">
        <v>1090.9035918</v>
      </c>
      <c r="F79" s="23">
        <v>0.511861399588039</v>
      </c>
      <c r="G79" s="22">
        <v>7.375</v>
      </c>
    </row>
    <row r="80" spans="1:7" x14ac:dyDescent="0.2">
      <c r="A80" s="21" t="s">
        <v>121</v>
      </c>
      <c r="B80" s="21" t="s">
        <v>120</v>
      </c>
      <c r="C80" s="21" t="s">
        <v>28</v>
      </c>
      <c r="D80" s="24">
        <v>50</v>
      </c>
      <c r="E80" s="22">
        <v>538.70945210000002</v>
      </c>
      <c r="F80" s="23">
        <v>0.25276713377415</v>
      </c>
      <c r="G80" s="22">
        <v>6.82</v>
      </c>
    </row>
    <row r="81" spans="1:9" x14ac:dyDescent="0.2">
      <c r="A81" s="21" t="s">
        <v>357</v>
      </c>
      <c r="B81" s="21" t="s">
        <v>356</v>
      </c>
      <c r="C81" s="21" t="s">
        <v>28</v>
      </c>
      <c r="D81" s="24">
        <v>50</v>
      </c>
      <c r="E81" s="22">
        <v>529.19630819999998</v>
      </c>
      <c r="F81" s="23">
        <v>0.24830348438502101</v>
      </c>
      <c r="G81" s="22">
        <v>6.7850999999999999</v>
      </c>
    </row>
    <row r="82" spans="1:9" x14ac:dyDescent="0.2">
      <c r="A82" s="21" t="s">
        <v>131</v>
      </c>
      <c r="B82" s="21" t="s">
        <v>130</v>
      </c>
      <c r="C82" s="21" t="s">
        <v>28</v>
      </c>
      <c r="D82" s="24">
        <v>500</v>
      </c>
      <c r="E82" s="22">
        <v>511.89789730000001</v>
      </c>
      <c r="F82" s="23">
        <v>0.24018692039121001</v>
      </c>
      <c r="G82" s="22">
        <v>6.9</v>
      </c>
    </row>
    <row r="83" spans="1:9" x14ac:dyDescent="0.2">
      <c r="A83" s="20" t="s">
        <v>29</v>
      </c>
      <c r="B83" s="20"/>
      <c r="C83" s="20"/>
      <c r="D83" s="20"/>
      <c r="E83" s="25">
        <f>SUM(E63:E82)</f>
        <v>55587.576139899997</v>
      </c>
      <c r="F83" s="26">
        <f>SUM(F63:F82)</f>
        <v>26.082171455433546</v>
      </c>
      <c r="G83" s="25"/>
      <c r="H83" s="14"/>
      <c r="I83" s="14"/>
    </row>
    <row r="84" spans="1:9" x14ac:dyDescent="0.2">
      <c r="A84" s="21"/>
      <c r="B84" s="21"/>
      <c r="C84" s="21"/>
      <c r="D84" s="21"/>
      <c r="E84" s="22"/>
      <c r="F84" s="23"/>
      <c r="G84" s="22"/>
    </row>
    <row r="85" spans="1:9" x14ac:dyDescent="0.2">
      <c r="A85" s="20" t="s">
        <v>37</v>
      </c>
      <c r="B85" s="21"/>
      <c r="C85" s="21"/>
      <c r="D85" s="21"/>
      <c r="E85" s="22"/>
      <c r="F85" s="23"/>
      <c r="G85" s="22"/>
    </row>
    <row r="86" spans="1:9" x14ac:dyDescent="0.2">
      <c r="A86" s="21" t="s">
        <v>81</v>
      </c>
      <c r="B86" s="21" t="s">
        <v>80</v>
      </c>
      <c r="C86" s="21" t="s">
        <v>38</v>
      </c>
      <c r="D86" s="24">
        <v>2300000</v>
      </c>
      <c r="E86" s="22">
        <v>2340.1595333</v>
      </c>
      <c r="F86" s="23">
        <v>1.09802309111274</v>
      </c>
      <c r="G86" s="22">
        <v>6.90990653781249</v>
      </c>
    </row>
    <row r="87" spans="1:9" x14ac:dyDescent="0.2">
      <c r="A87" s="21" t="s">
        <v>66</v>
      </c>
      <c r="B87" s="21" t="s">
        <v>65</v>
      </c>
      <c r="C87" s="21" t="s">
        <v>38</v>
      </c>
      <c r="D87" s="24">
        <v>1000000</v>
      </c>
      <c r="E87" s="22">
        <v>1038.6097778000001</v>
      </c>
      <c r="F87" s="23">
        <v>0.48732468981364802</v>
      </c>
      <c r="G87" s="22">
        <v>6.9056869152000004</v>
      </c>
    </row>
    <row r="88" spans="1:9" x14ac:dyDescent="0.2">
      <c r="A88" s="21" t="s">
        <v>89</v>
      </c>
      <c r="B88" s="21" t="s">
        <v>88</v>
      </c>
      <c r="C88" s="21" t="s">
        <v>38</v>
      </c>
      <c r="D88" s="24">
        <v>1000000</v>
      </c>
      <c r="E88" s="22">
        <v>1036.9987778</v>
      </c>
      <c r="F88" s="23">
        <v>0.48656879468145298</v>
      </c>
      <c r="G88" s="22">
        <v>6.9216177832000101</v>
      </c>
    </row>
    <row r="89" spans="1:9" x14ac:dyDescent="0.2">
      <c r="A89" s="21" t="s">
        <v>87</v>
      </c>
      <c r="B89" s="21" t="s">
        <v>86</v>
      </c>
      <c r="C89" s="21" t="s">
        <v>38</v>
      </c>
      <c r="D89" s="24">
        <v>1000000</v>
      </c>
      <c r="E89" s="22">
        <v>1032.9667778</v>
      </c>
      <c r="F89" s="23">
        <v>0.48467694541204698</v>
      </c>
      <c r="G89" s="22">
        <v>6.9339435378125103</v>
      </c>
    </row>
    <row r="90" spans="1:9" x14ac:dyDescent="0.2">
      <c r="A90" s="21" t="s">
        <v>64</v>
      </c>
      <c r="B90" s="21" t="s">
        <v>63</v>
      </c>
      <c r="C90" s="21" t="s">
        <v>38</v>
      </c>
      <c r="D90" s="24">
        <v>500000</v>
      </c>
      <c r="E90" s="22">
        <v>519.76038889999995</v>
      </c>
      <c r="F90" s="23">
        <v>0.24387606944606399</v>
      </c>
      <c r="G90" s="22">
        <v>6.9264058460125</v>
      </c>
    </row>
    <row r="91" spans="1:9" x14ac:dyDescent="0.2">
      <c r="A91" s="21" t="s">
        <v>68</v>
      </c>
      <c r="B91" s="21" t="s">
        <v>67</v>
      </c>
      <c r="C91" s="21" t="s">
        <v>38</v>
      </c>
      <c r="D91" s="24">
        <v>500000</v>
      </c>
      <c r="E91" s="22">
        <v>518.8543889</v>
      </c>
      <c r="F91" s="23">
        <v>0.243450966410825</v>
      </c>
      <c r="G91" s="22">
        <v>6.9367558460124998</v>
      </c>
    </row>
    <row r="92" spans="1:9" x14ac:dyDescent="0.2">
      <c r="A92" s="21" t="s">
        <v>70</v>
      </c>
      <c r="B92" s="21" t="s">
        <v>69</v>
      </c>
      <c r="C92" s="21" t="s">
        <v>38</v>
      </c>
      <c r="D92" s="24">
        <v>500000</v>
      </c>
      <c r="E92" s="22">
        <v>517.37888889999999</v>
      </c>
      <c r="F92" s="23">
        <v>0.24275864905045599</v>
      </c>
      <c r="G92" s="22">
        <v>6.95787119405</v>
      </c>
    </row>
    <row r="93" spans="1:9" x14ac:dyDescent="0.2">
      <c r="A93" s="21" t="s">
        <v>79</v>
      </c>
      <c r="B93" s="21" t="s">
        <v>78</v>
      </c>
      <c r="C93" s="21" t="s">
        <v>38</v>
      </c>
      <c r="D93" s="24">
        <v>500000</v>
      </c>
      <c r="E93" s="22">
        <v>499.89469439999999</v>
      </c>
      <c r="F93" s="23">
        <v>0.234554913784838</v>
      </c>
      <c r="G93" s="22">
        <v>6.06549370805</v>
      </c>
    </row>
    <row r="94" spans="1:9" x14ac:dyDescent="0.2">
      <c r="A94" s="21" t="s">
        <v>83</v>
      </c>
      <c r="B94" s="21" t="s">
        <v>82</v>
      </c>
      <c r="C94" s="21" t="s">
        <v>38</v>
      </c>
      <c r="D94" s="24">
        <v>450000</v>
      </c>
      <c r="E94" s="22">
        <v>465.98537499999998</v>
      </c>
      <c r="F94" s="23">
        <v>0.21864436786893099</v>
      </c>
      <c r="G94" s="22">
        <v>6.8957572881999898</v>
      </c>
    </row>
    <row r="95" spans="1:9" x14ac:dyDescent="0.2">
      <c r="A95" s="21" t="s">
        <v>72</v>
      </c>
      <c r="B95" s="21" t="s">
        <v>71</v>
      </c>
      <c r="C95" s="21" t="s">
        <v>38</v>
      </c>
      <c r="D95" s="24">
        <v>419150</v>
      </c>
      <c r="E95" s="22">
        <v>433.37944399999998</v>
      </c>
      <c r="F95" s="23">
        <v>0.203345383062223</v>
      </c>
      <c r="G95" s="22">
        <v>6.9026650312500104</v>
      </c>
    </row>
    <row r="96" spans="1:9" x14ac:dyDescent="0.2">
      <c r="A96" s="21" t="s">
        <v>91</v>
      </c>
      <c r="B96" s="21" t="s">
        <v>90</v>
      </c>
      <c r="C96" s="21" t="s">
        <v>38</v>
      </c>
      <c r="D96" s="24">
        <v>236200</v>
      </c>
      <c r="E96" s="22">
        <v>244.64777169999999</v>
      </c>
      <c r="F96" s="23">
        <v>0.11479085023621</v>
      </c>
      <c r="G96" s="22">
        <v>6.8694855207999996</v>
      </c>
    </row>
    <row r="97" spans="1:9" x14ac:dyDescent="0.2">
      <c r="A97" s="21" t="s">
        <v>93</v>
      </c>
      <c r="B97" s="21" t="s">
        <v>92</v>
      </c>
      <c r="C97" s="21" t="s">
        <v>38</v>
      </c>
      <c r="D97" s="24">
        <v>52560</v>
      </c>
      <c r="E97" s="22">
        <v>55.407998599999999</v>
      </c>
      <c r="F97" s="23">
        <v>2.59979121206961E-2</v>
      </c>
      <c r="G97" s="22">
        <v>6.9019328561999904</v>
      </c>
    </row>
    <row r="98" spans="1:9" x14ac:dyDescent="0.2">
      <c r="A98" s="21" t="s">
        <v>95</v>
      </c>
      <c r="B98" s="21" t="s">
        <v>94</v>
      </c>
      <c r="C98" s="21" t="s">
        <v>38</v>
      </c>
      <c r="D98" s="24">
        <v>50000</v>
      </c>
      <c r="E98" s="22">
        <v>52.7883833</v>
      </c>
      <c r="F98" s="23">
        <v>2.4768765967067799E-2</v>
      </c>
      <c r="G98" s="22">
        <v>6.9104150312500101</v>
      </c>
    </row>
    <row r="99" spans="1:9" x14ac:dyDescent="0.2">
      <c r="A99" s="21" t="s">
        <v>105</v>
      </c>
      <c r="B99" s="21" t="s">
        <v>104</v>
      </c>
      <c r="C99" s="21" t="s">
        <v>38</v>
      </c>
      <c r="D99" s="24">
        <v>46150</v>
      </c>
      <c r="E99" s="22">
        <v>47.518870499999998</v>
      </c>
      <c r="F99" s="23">
        <v>2.2296264989685701E-2</v>
      </c>
      <c r="G99" s="22">
        <v>6.9122503778124997</v>
      </c>
    </row>
    <row r="100" spans="1:9" x14ac:dyDescent="0.2">
      <c r="A100" s="21" t="s">
        <v>359</v>
      </c>
      <c r="B100" s="21" t="s">
        <v>358</v>
      </c>
      <c r="C100" s="21" t="s">
        <v>38</v>
      </c>
      <c r="D100" s="24">
        <v>20000</v>
      </c>
      <c r="E100" s="22">
        <v>21.0731</v>
      </c>
      <c r="F100" s="23">
        <v>9.8876807636693806E-3</v>
      </c>
      <c r="G100" s="22">
        <v>6.10938244180001</v>
      </c>
    </row>
    <row r="101" spans="1:9" x14ac:dyDescent="0.2">
      <c r="A101" s="20" t="s">
        <v>29</v>
      </c>
      <c r="B101" s="20"/>
      <c r="C101" s="20"/>
      <c r="D101" s="20"/>
      <c r="E101" s="25">
        <f>SUM(E86:E100)</f>
        <v>8825.4241708999998</v>
      </c>
      <c r="F101" s="26">
        <f>SUM(F86:F100)</f>
        <v>4.1409653447205539</v>
      </c>
      <c r="G101" s="25"/>
      <c r="H101" s="14"/>
      <c r="I101" s="14"/>
    </row>
    <row r="102" spans="1:9" x14ac:dyDescent="0.2">
      <c r="A102" s="21"/>
      <c r="B102" s="21"/>
      <c r="C102" s="21"/>
      <c r="D102" s="21"/>
      <c r="E102" s="22"/>
      <c r="F102" s="23"/>
      <c r="G102" s="22"/>
    </row>
    <row r="103" spans="1:9" x14ac:dyDescent="0.2">
      <c r="A103" s="20" t="s">
        <v>40</v>
      </c>
      <c r="B103" s="20"/>
      <c r="C103" s="20"/>
      <c r="D103" s="20"/>
      <c r="E103" s="25">
        <f>E55+E60+E83+E101</f>
        <v>207545.50708279994</v>
      </c>
      <c r="F103" s="26">
        <f>F55+F60+F83+F101</f>
        <v>97.382146811271653</v>
      </c>
      <c r="G103" s="25"/>
      <c r="H103" s="14"/>
      <c r="I103" s="14"/>
    </row>
    <row r="104" spans="1:9" x14ac:dyDescent="0.2">
      <c r="A104" s="20"/>
      <c r="B104" s="20"/>
      <c r="C104" s="20"/>
      <c r="D104" s="20"/>
      <c r="E104" s="25"/>
      <c r="F104" s="26"/>
      <c r="G104" s="25"/>
      <c r="H104" s="14"/>
      <c r="I104" s="14"/>
    </row>
    <row r="105" spans="1:9" x14ac:dyDescent="0.2">
      <c r="A105" s="20" t="s">
        <v>42</v>
      </c>
      <c r="B105" s="20"/>
      <c r="C105" s="20"/>
      <c r="D105" s="20"/>
      <c r="E105" s="25">
        <f>E107-(E55+E60+E83+E101)</f>
        <v>5579.2944119000458</v>
      </c>
      <c r="F105" s="26">
        <f>F107-(F55+F60+F83+F101)</f>
        <v>2.6178531887283469</v>
      </c>
      <c r="G105" s="25"/>
      <c r="H105" s="14"/>
      <c r="I105" s="14"/>
    </row>
    <row r="106" spans="1:9" x14ac:dyDescent="0.2">
      <c r="A106" s="20"/>
      <c r="B106" s="20"/>
      <c r="C106" s="20"/>
      <c r="D106" s="20"/>
      <c r="E106" s="25"/>
      <c r="F106" s="26"/>
      <c r="G106" s="25"/>
      <c r="H106" s="14"/>
      <c r="I106" s="14"/>
    </row>
    <row r="107" spans="1:9" x14ac:dyDescent="0.2">
      <c r="A107" s="27" t="s">
        <v>41</v>
      </c>
      <c r="B107" s="27"/>
      <c r="C107" s="27"/>
      <c r="D107" s="27"/>
      <c r="E107" s="28">
        <v>213124.80149469999</v>
      </c>
      <c r="F107" s="29">
        <v>100</v>
      </c>
      <c r="G107" s="28"/>
      <c r="H107" s="14"/>
      <c r="I107" s="14"/>
    </row>
    <row r="109" spans="1:9" x14ac:dyDescent="0.2">
      <c r="A109" s="14" t="s">
        <v>43</v>
      </c>
    </row>
    <row r="110" spans="1:9" x14ac:dyDescent="0.2">
      <c r="A110" s="14" t="s">
        <v>360</v>
      </c>
    </row>
    <row r="112" spans="1:9" x14ac:dyDescent="0.2">
      <c r="A112" s="14" t="s">
        <v>44</v>
      </c>
    </row>
    <row r="113" spans="1:5" x14ac:dyDescent="0.2">
      <c r="A113" s="14" t="s">
        <v>45</v>
      </c>
    </row>
    <row r="114" spans="1:5" x14ac:dyDescent="0.2">
      <c r="A114" s="14" t="s">
        <v>46</v>
      </c>
      <c r="B114" s="14"/>
      <c r="C114" s="30" t="s">
        <v>48</v>
      </c>
      <c r="D114" s="14" t="s">
        <v>47</v>
      </c>
    </row>
    <row r="115" spans="1:5" x14ac:dyDescent="0.2">
      <c r="A115" s="7" t="s">
        <v>49</v>
      </c>
      <c r="C115" s="31">
        <v>261.66809999999998</v>
      </c>
      <c r="D115" s="31">
        <v>262.76609999999999</v>
      </c>
    </row>
    <row r="116" spans="1:5" x14ac:dyDescent="0.2">
      <c r="A116" s="7" t="s">
        <v>50</v>
      </c>
      <c r="C116" s="31">
        <v>30.525400000000001</v>
      </c>
      <c r="D116" s="31">
        <v>30.653500000000001</v>
      </c>
    </row>
    <row r="117" spans="1:5" x14ac:dyDescent="0.2">
      <c r="A117" s="7" t="s">
        <v>51</v>
      </c>
      <c r="C117" s="31">
        <v>296.7627</v>
      </c>
      <c r="D117" s="31">
        <v>299.64139999999998</v>
      </c>
    </row>
    <row r="118" spans="1:5" x14ac:dyDescent="0.2">
      <c r="A118" s="7" t="s">
        <v>52</v>
      </c>
      <c r="C118" s="31">
        <v>35.977699999999999</v>
      </c>
      <c r="D118" s="31">
        <v>36.323500000000003</v>
      </c>
    </row>
    <row r="120" spans="1:5" x14ac:dyDescent="0.2">
      <c r="A120" s="7" t="s">
        <v>53</v>
      </c>
    </row>
    <row r="122" spans="1:5" x14ac:dyDescent="0.2">
      <c r="A122" s="14" t="s">
        <v>54</v>
      </c>
      <c r="D122" s="30" t="s">
        <v>55</v>
      </c>
    </row>
    <row r="124" spans="1:5" x14ac:dyDescent="0.2">
      <c r="A124" s="14" t="s">
        <v>361</v>
      </c>
      <c r="D124" s="52">
        <v>0.35291964016674998</v>
      </c>
    </row>
    <row r="126" spans="1:5" x14ac:dyDescent="0.2">
      <c r="A126" s="14" t="s">
        <v>362</v>
      </c>
      <c r="D126" s="32">
        <v>5.5480692632105502</v>
      </c>
      <c r="E126" s="10" t="s">
        <v>56</v>
      </c>
    </row>
    <row r="128" spans="1:5" x14ac:dyDescent="0.2">
      <c r="A128" s="14" t="s">
        <v>363</v>
      </c>
      <c r="D128" s="30" t="s">
        <v>55</v>
      </c>
    </row>
    <row r="130" spans="1:9" x14ac:dyDescent="0.2">
      <c r="A130" s="69" t="s">
        <v>970</v>
      </c>
      <c r="B130" s="64"/>
      <c r="C130" s="64"/>
      <c r="D130" s="64"/>
      <c r="E130" s="11"/>
      <c r="G130" s="11"/>
      <c r="H130" s="64"/>
      <c r="I130" s="64"/>
    </row>
    <row r="131" spans="1:9" x14ac:dyDescent="0.2">
      <c r="A131" s="69"/>
      <c r="B131" s="64"/>
      <c r="C131" s="64"/>
      <c r="D131" s="64"/>
      <c r="E131" s="11"/>
      <c r="G131" s="11"/>
      <c r="H131" s="64"/>
      <c r="I131" s="64"/>
    </row>
    <row r="132" spans="1:9" x14ac:dyDescent="0.2">
      <c r="A132" s="69" t="s">
        <v>959</v>
      </c>
      <c r="B132" s="64"/>
      <c r="C132" s="64"/>
      <c r="D132" s="64"/>
      <c r="E132" s="11"/>
      <c r="G132" s="11"/>
      <c r="H132" s="64"/>
      <c r="I132" s="64"/>
    </row>
    <row r="133" spans="1:9" x14ac:dyDescent="0.2">
      <c r="A133" s="7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9" t="s">
        <v>961</v>
      </c>
      <c r="B150" s="64"/>
      <c r="C150" s="64"/>
      <c r="D150" s="64"/>
      <c r="E150" s="11"/>
      <c r="G150" s="11"/>
      <c r="H150" s="64"/>
      <c r="I150" s="64"/>
    </row>
    <row r="151" spans="1:9" x14ac:dyDescent="0.2">
      <c r="A151" s="64"/>
      <c r="B151" s="64"/>
      <c r="C151" s="64"/>
      <c r="D151" s="64"/>
      <c r="E151" s="11"/>
      <c r="G151" s="11"/>
      <c r="H151" s="64"/>
      <c r="I151" s="64"/>
    </row>
    <row r="152" spans="1:9" x14ac:dyDescent="0.2">
      <c r="A152" s="69" t="s">
        <v>960</v>
      </c>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t="s">
        <v>958</v>
      </c>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11"/>
      <c r="H271" s="64"/>
      <c r="I271" s="64"/>
    </row>
    <row r="272" spans="1:9" x14ac:dyDescent="0.2">
      <c r="A272" s="64"/>
      <c r="B272" s="64"/>
      <c r="C272" s="64"/>
      <c r="D272" s="64"/>
      <c r="E272" s="11"/>
      <c r="G272" s="11"/>
      <c r="H272" s="64"/>
      <c r="I272" s="64"/>
    </row>
  </sheetData>
  <mergeCells count="1">
    <mergeCell ref="A1:G1"/>
  </mergeCells>
  <conditionalFormatting sqref="F2:F3">
    <cfRule type="cellIs" dxfId="86" priority="4" stopIfTrue="1" operator="between">
      <formula>0.009</formula>
      <formula>-0.009</formula>
    </cfRule>
  </conditionalFormatting>
  <conditionalFormatting sqref="F5:F164">
    <cfRule type="cellIs" dxfId="85" priority="2" stopIfTrue="1" operator="between">
      <formula>0.009</formula>
      <formula>-0.009</formula>
    </cfRule>
  </conditionalFormatting>
  <conditionalFormatting sqref="F264:F265">
    <cfRule type="cellIs" dxfId="84" priority="1" stopIfTrue="1" operator="between">
      <formula>0.009</formula>
      <formula>-0.009</formula>
    </cfRule>
  </conditionalFormatting>
  <conditionalFormatting sqref="F269:F65536">
    <cfRule type="cellIs" dxfId="83" priority="3"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3"/>
  <sheetViews>
    <sheetView workbookViewId="0">
      <selection sqref="A1:G1"/>
    </sheetView>
  </sheetViews>
  <sheetFormatPr defaultColWidth="9.140625" defaultRowHeight="11.25" x14ac:dyDescent="0.2"/>
  <cols>
    <col min="1" max="1" width="38.5703125" style="7" bestFit="1" customWidth="1"/>
    <col min="2" max="2" width="53.85546875" style="7" bestFit="1" customWidth="1"/>
    <col min="3" max="3" width="25.5703125" style="7" bestFit="1" customWidth="1"/>
    <col min="4" max="4" width="15.42578125" style="7" bestFit="1" customWidth="1"/>
    <col min="5" max="5" width="30" style="10" customWidth="1"/>
    <col min="6" max="6" width="31.42578125" style="11" bestFit="1" customWidth="1"/>
    <col min="7" max="7" width="34" style="10" customWidth="1"/>
    <col min="8" max="8" width="27.5703125" style="7" customWidth="1"/>
    <col min="9" max="16384" width="9.140625" style="7"/>
  </cols>
  <sheetData>
    <row r="1" spans="1:11" s="1" customFormat="1" ht="15" x14ac:dyDescent="0.2">
      <c r="A1" s="99" t="s">
        <v>10</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7" t="s">
        <v>2</v>
      </c>
      <c r="B4" s="37" t="s">
        <v>0</v>
      </c>
      <c r="C4" s="38" t="s">
        <v>4</v>
      </c>
      <c r="D4" s="38" t="s">
        <v>1</v>
      </c>
      <c r="E4" s="54" t="s">
        <v>6</v>
      </c>
      <c r="F4" s="39" t="s">
        <v>263</v>
      </c>
      <c r="G4" s="54" t="s">
        <v>264</v>
      </c>
      <c r="H4" s="55" t="s">
        <v>265</v>
      </c>
      <c r="I4" s="40" t="s">
        <v>5</v>
      </c>
      <c r="J4" s="36"/>
      <c r="K4" s="36"/>
    </row>
    <row r="5" spans="1:11" x14ac:dyDescent="0.2">
      <c r="A5" s="41" t="s">
        <v>134</v>
      </c>
      <c r="B5" s="42"/>
      <c r="C5" s="42"/>
      <c r="D5" s="42"/>
      <c r="E5" s="43"/>
      <c r="F5" s="44"/>
      <c r="G5" s="43"/>
      <c r="H5" s="42"/>
      <c r="I5" s="42"/>
    </row>
    <row r="6" spans="1:11" x14ac:dyDescent="0.2">
      <c r="A6" s="41" t="s">
        <v>26</v>
      </c>
      <c r="B6" s="42"/>
      <c r="C6" s="42"/>
      <c r="D6" s="42"/>
      <c r="E6" s="43"/>
      <c r="F6" s="44"/>
      <c r="G6" s="43"/>
      <c r="H6" s="42"/>
      <c r="I6" s="42"/>
    </row>
    <row r="7" spans="1:11" x14ac:dyDescent="0.2">
      <c r="A7" s="42" t="s">
        <v>136</v>
      </c>
      <c r="B7" s="42" t="s">
        <v>135</v>
      </c>
      <c r="C7" s="42" t="s">
        <v>137</v>
      </c>
      <c r="D7" s="45">
        <v>940050</v>
      </c>
      <c r="E7" s="43">
        <v>18095.962500000001</v>
      </c>
      <c r="F7" s="44">
        <v>6.9702565227546902</v>
      </c>
      <c r="G7" s="43">
        <v>-3648.491</v>
      </c>
      <c r="H7" s="43">
        <v>-1.40533658770357</v>
      </c>
      <c r="I7" s="46"/>
    </row>
    <row r="8" spans="1:11" x14ac:dyDescent="0.2">
      <c r="A8" s="42" t="s">
        <v>139</v>
      </c>
      <c r="B8" s="42" t="s">
        <v>138</v>
      </c>
      <c r="C8" s="42" t="s">
        <v>137</v>
      </c>
      <c r="D8" s="45">
        <v>927500</v>
      </c>
      <c r="E8" s="43">
        <v>13235.424999999999</v>
      </c>
      <c r="F8" s="44">
        <v>5.0980602682880498</v>
      </c>
      <c r="G8" s="43">
        <v>-2087.0304000000001</v>
      </c>
      <c r="H8" s="43">
        <v>-0.80388856126261998</v>
      </c>
      <c r="I8" s="46"/>
    </row>
    <row r="9" spans="1:11" x14ac:dyDescent="0.2">
      <c r="A9" s="42" t="s">
        <v>144</v>
      </c>
      <c r="B9" s="42" t="s">
        <v>143</v>
      </c>
      <c r="C9" s="42" t="s">
        <v>145</v>
      </c>
      <c r="D9" s="45">
        <v>485725</v>
      </c>
      <c r="E9" s="43">
        <v>9056.3426249999993</v>
      </c>
      <c r="F9" s="44">
        <v>3.4883489206063301</v>
      </c>
      <c r="G9" s="43">
        <v>-3550.72</v>
      </c>
      <c r="H9" s="43">
        <v>-1.36767686385709</v>
      </c>
      <c r="I9" s="46"/>
    </row>
    <row r="10" spans="1:11" x14ac:dyDescent="0.2">
      <c r="A10" s="42" t="s">
        <v>152</v>
      </c>
      <c r="B10" s="42" t="s">
        <v>151</v>
      </c>
      <c r="C10" s="42" t="s">
        <v>153</v>
      </c>
      <c r="D10" s="45">
        <v>628000</v>
      </c>
      <c r="E10" s="43">
        <v>8823.4</v>
      </c>
      <c r="F10" s="44">
        <v>3.3986233892158899</v>
      </c>
      <c r="G10" s="43">
        <v>-2586.0655000000002</v>
      </c>
      <c r="H10" s="43">
        <v>-0.99610838161528303</v>
      </c>
      <c r="I10" s="46"/>
    </row>
    <row r="11" spans="1:11" x14ac:dyDescent="0.2">
      <c r="A11" s="42" t="s">
        <v>141</v>
      </c>
      <c r="B11" s="42" t="s">
        <v>140</v>
      </c>
      <c r="C11" s="42" t="s">
        <v>142</v>
      </c>
      <c r="D11" s="45">
        <v>228300</v>
      </c>
      <c r="E11" s="43">
        <v>7627.5029999999997</v>
      </c>
      <c r="F11" s="44">
        <v>2.9379842347750702</v>
      </c>
      <c r="G11" s="43">
        <v>-1708.347</v>
      </c>
      <c r="H11" s="43">
        <v>-0.65802616577473605</v>
      </c>
      <c r="I11" s="46"/>
    </row>
    <row r="12" spans="1:11" x14ac:dyDescent="0.2">
      <c r="A12" s="42" t="s">
        <v>149</v>
      </c>
      <c r="B12" s="42" t="s">
        <v>148</v>
      </c>
      <c r="C12" s="42" t="s">
        <v>150</v>
      </c>
      <c r="D12" s="45">
        <v>501800</v>
      </c>
      <c r="E12" s="43">
        <v>7527.5018</v>
      </c>
      <c r="F12" s="44">
        <v>2.8994654758760499</v>
      </c>
      <c r="G12" s="43">
        <v>-2046.2560000000001</v>
      </c>
      <c r="H12" s="43">
        <v>-0.78818295690134799</v>
      </c>
      <c r="I12" s="46"/>
    </row>
    <row r="13" spans="1:11" x14ac:dyDescent="0.2">
      <c r="A13" s="42" t="s">
        <v>147</v>
      </c>
      <c r="B13" s="42" t="s">
        <v>146</v>
      </c>
      <c r="C13" s="42" t="s">
        <v>137</v>
      </c>
      <c r="D13" s="45">
        <v>615900</v>
      </c>
      <c r="E13" s="43">
        <v>7298.415</v>
      </c>
      <c r="F13" s="44">
        <v>2.8112251425985599</v>
      </c>
      <c r="G13" s="43">
        <v>-2046.515625</v>
      </c>
      <c r="H13" s="43">
        <v>-0.78828296002910203</v>
      </c>
      <c r="I13" s="46"/>
    </row>
    <row r="14" spans="1:11" x14ac:dyDescent="0.2">
      <c r="A14" s="42" t="s">
        <v>155</v>
      </c>
      <c r="B14" s="42" t="s">
        <v>154</v>
      </c>
      <c r="C14" s="42" t="s">
        <v>150</v>
      </c>
      <c r="D14" s="45">
        <v>380000</v>
      </c>
      <c r="E14" s="43">
        <v>5956.5</v>
      </c>
      <c r="F14" s="44">
        <v>2.2943423417123201</v>
      </c>
      <c r="G14" s="43">
        <v>-2092.489</v>
      </c>
      <c r="H14" s="43">
        <v>-0.80599112100516501</v>
      </c>
      <c r="I14" s="46"/>
    </row>
    <row r="15" spans="1:11" x14ac:dyDescent="0.2">
      <c r="A15" s="42" t="s">
        <v>189</v>
      </c>
      <c r="B15" s="42" t="s">
        <v>188</v>
      </c>
      <c r="C15" s="42" t="s">
        <v>184</v>
      </c>
      <c r="D15" s="45">
        <v>919500</v>
      </c>
      <c r="E15" s="43">
        <v>5923.8787499999999</v>
      </c>
      <c r="F15" s="44">
        <v>2.28177719185677</v>
      </c>
      <c r="G15" s="43">
        <v>-3411.4079999999999</v>
      </c>
      <c r="H15" s="43">
        <v>-1.31401625438699</v>
      </c>
      <c r="I15" s="46"/>
    </row>
    <row r="16" spans="1:11" x14ac:dyDescent="0.2">
      <c r="A16" s="42" t="s">
        <v>177</v>
      </c>
      <c r="B16" s="42" t="s">
        <v>176</v>
      </c>
      <c r="C16" s="42" t="s">
        <v>178</v>
      </c>
      <c r="D16" s="45">
        <v>2919500</v>
      </c>
      <c r="E16" s="43">
        <v>5520.4825499999997</v>
      </c>
      <c r="F16" s="44">
        <v>2.12639584674708</v>
      </c>
      <c r="G16" s="43">
        <v>-3187.5174400000001</v>
      </c>
      <c r="H16" s="43">
        <v>-1.2277774242488799</v>
      </c>
      <c r="I16" s="46"/>
    </row>
    <row r="17" spans="1:9" x14ac:dyDescent="0.2">
      <c r="A17" s="42" t="s">
        <v>157</v>
      </c>
      <c r="B17" s="42" t="s">
        <v>156</v>
      </c>
      <c r="C17" s="42" t="s">
        <v>158</v>
      </c>
      <c r="D17" s="45">
        <v>290000</v>
      </c>
      <c r="E17" s="43">
        <v>4535.3100000000004</v>
      </c>
      <c r="F17" s="44">
        <v>1.7469241611334301</v>
      </c>
      <c r="G17" s="43">
        <v>-1426.152</v>
      </c>
      <c r="H17" s="43">
        <v>-0.54932945846012005</v>
      </c>
      <c r="I17" s="46"/>
    </row>
    <row r="18" spans="1:9" x14ac:dyDescent="0.2">
      <c r="A18" s="42" t="s">
        <v>166</v>
      </c>
      <c r="B18" s="42" t="s">
        <v>165</v>
      </c>
      <c r="C18" s="42" t="s">
        <v>167</v>
      </c>
      <c r="D18" s="45">
        <v>36850</v>
      </c>
      <c r="E18" s="43">
        <v>4289.7084999999997</v>
      </c>
      <c r="F18" s="44">
        <v>1.65232264671422</v>
      </c>
      <c r="G18" s="43">
        <v>-1754.7</v>
      </c>
      <c r="H18" s="43">
        <v>-0.67588055183456797</v>
      </c>
      <c r="I18" s="46"/>
    </row>
    <row r="19" spans="1:9" x14ac:dyDescent="0.2">
      <c r="A19" s="42" t="s">
        <v>169</v>
      </c>
      <c r="B19" s="42" t="s">
        <v>168</v>
      </c>
      <c r="C19" s="42" t="s">
        <v>170</v>
      </c>
      <c r="D19" s="45">
        <v>220000</v>
      </c>
      <c r="E19" s="43">
        <v>4031.06</v>
      </c>
      <c r="F19" s="44">
        <v>1.55269565012723</v>
      </c>
      <c r="G19" s="43">
        <v>-1330.7616</v>
      </c>
      <c r="H19" s="43">
        <v>-0.51258670118439198</v>
      </c>
      <c r="I19" s="46"/>
    </row>
    <row r="20" spans="1:9" x14ac:dyDescent="0.2">
      <c r="A20" s="42" t="s">
        <v>163</v>
      </c>
      <c r="B20" s="42" t="s">
        <v>162</v>
      </c>
      <c r="C20" s="42" t="s">
        <v>164</v>
      </c>
      <c r="D20" s="45">
        <v>1126000</v>
      </c>
      <c r="E20" s="43">
        <v>3992.2330000000002</v>
      </c>
      <c r="F20" s="44">
        <v>1.5377401510755</v>
      </c>
      <c r="G20" s="43">
        <v>-855.12</v>
      </c>
      <c r="H20" s="43">
        <v>-0.32937765856543899</v>
      </c>
      <c r="I20" s="46"/>
    </row>
    <row r="21" spans="1:9" x14ac:dyDescent="0.2">
      <c r="A21" s="42" t="s">
        <v>172</v>
      </c>
      <c r="B21" s="42" t="s">
        <v>171</v>
      </c>
      <c r="C21" s="42" t="s">
        <v>173</v>
      </c>
      <c r="D21" s="45">
        <v>51000</v>
      </c>
      <c r="E21" s="43">
        <v>3558.27</v>
      </c>
      <c r="F21" s="44">
        <v>1.37058499525639</v>
      </c>
      <c r="G21" s="43">
        <v>-876.5625</v>
      </c>
      <c r="H21" s="43">
        <v>-0.337636944330933</v>
      </c>
      <c r="I21" s="46"/>
    </row>
    <row r="22" spans="1:9" x14ac:dyDescent="0.2">
      <c r="A22" s="42" t="s">
        <v>160</v>
      </c>
      <c r="B22" s="42" t="s">
        <v>159</v>
      </c>
      <c r="C22" s="42" t="s">
        <v>161</v>
      </c>
      <c r="D22" s="45">
        <v>1430000</v>
      </c>
      <c r="E22" s="43">
        <v>3325.0360000000001</v>
      </c>
      <c r="F22" s="44">
        <v>1.28074723117901</v>
      </c>
      <c r="G22" s="43"/>
      <c r="H22" s="43"/>
      <c r="I22" s="46"/>
    </row>
    <row r="23" spans="1:9" x14ac:dyDescent="0.2">
      <c r="A23" s="42" t="s">
        <v>193</v>
      </c>
      <c r="B23" s="42" t="s">
        <v>192</v>
      </c>
      <c r="C23" s="42" t="s">
        <v>194</v>
      </c>
      <c r="D23" s="45">
        <v>950000</v>
      </c>
      <c r="E23" s="43">
        <v>3204.35</v>
      </c>
      <c r="F23" s="44">
        <v>1.2342610396484299</v>
      </c>
      <c r="G23" s="43">
        <v>-1340.2619999999999</v>
      </c>
      <c r="H23" s="43">
        <v>-0.51624609344212802</v>
      </c>
      <c r="I23" s="46"/>
    </row>
    <row r="24" spans="1:9" x14ac:dyDescent="0.2">
      <c r="A24" s="42" t="s">
        <v>186</v>
      </c>
      <c r="B24" s="42" t="s">
        <v>185</v>
      </c>
      <c r="C24" s="42" t="s">
        <v>187</v>
      </c>
      <c r="D24" s="45">
        <v>404500</v>
      </c>
      <c r="E24" s="43">
        <v>3008.2665000000002</v>
      </c>
      <c r="F24" s="44">
        <v>1.1587330153789499</v>
      </c>
      <c r="G24" s="43">
        <v>-983.59799999999996</v>
      </c>
      <c r="H24" s="43">
        <v>-0.37886519577328198</v>
      </c>
      <c r="I24" s="46"/>
    </row>
    <row r="25" spans="1:9" x14ac:dyDescent="0.2">
      <c r="A25" s="42" t="s">
        <v>239</v>
      </c>
      <c r="B25" s="42" t="s">
        <v>238</v>
      </c>
      <c r="C25" s="42" t="s">
        <v>240</v>
      </c>
      <c r="D25" s="45">
        <v>2085100</v>
      </c>
      <c r="E25" s="43">
        <v>2920.8080799999998</v>
      </c>
      <c r="F25" s="44">
        <v>1.12504552169218</v>
      </c>
      <c r="G25" s="43">
        <v>-1854.0719999999999</v>
      </c>
      <c r="H25" s="43">
        <v>-0.71415695361088605</v>
      </c>
      <c r="I25" s="46"/>
    </row>
    <row r="26" spans="1:9" x14ac:dyDescent="0.2">
      <c r="A26" s="42" t="s">
        <v>175</v>
      </c>
      <c r="B26" s="42" t="s">
        <v>174</v>
      </c>
      <c r="C26" s="42" t="s">
        <v>137</v>
      </c>
      <c r="D26" s="45">
        <v>363000</v>
      </c>
      <c r="E26" s="43">
        <v>2862.7995000000001</v>
      </c>
      <c r="F26" s="44">
        <v>1.1027016047482301</v>
      </c>
      <c r="G26" s="43">
        <v>-300.166875</v>
      </c>
      <c r="H26" s="43">
        <v>-0.115619167445978</v>
      </c>
      <c r="I26" s="46"/>
    </row>
    <row r="27" spans="1:9" x14ac:dyDescent="0.2">
      <c r="A27" s="42" t="s">
        <v>183</v>
      </c>
      <c r="B27" s="42" t="s">
        <v>182</v>
      </c>
      <c r="C27" s="42" t="s">
        <v>184</v>
      </c>
      <c r="D27" s="45">
        <v>23000</v>
      </c>
      <c r="E27" s="43">
        <v>2819.11</v>
      </c>
      <c r="F27" s="44">
        <v>1.08587315352046</v>
      </c>
      <c r="G27" s="43"/>
      <c r="H27" s="43"/>
      <c r="I27" s="46"/>
    </row>
    <row r="28" spans="1:9" x14ac:dyDescent="0.2">
      <c r="A28" s="42" t="s">
        <v>196</v>
      </c>
      <c r="B28" s="42" t="s">
        <v>195</v>
      </c>
      <c r="C28" s="42" t="s">
        <v>197</v>
      </c>
      <c r="D28" s="45">
        <v>380000</v>
      </c>
      <c r="E28" s="43">
        <v>2718.52</v>
      </c>
      <c r="F28" s="44">
        <v>1.0471275988905899</v>
      </c>
      <c r="G28" s="43">
        <v>-852.26874999999995</v>
      </c>
      <c r="H28" s="43">
        <v>-0.32827940563136598</v>
      </c>
      <c r="I28" s="46"/>
    </row>
    <row r="29" spans="1:9" x14ac:dyDescent="0.2">
      <c r="A29" s="42" t="s">
        <v>180</v>
      </c>
      <c r="B29" s="42" t="s">
        <v>179</v>
      </c>
      <c r="C29" s="42" t="s">
        <v>181</v>
      </c>
      <c r="D29" s="45">
        <v>150000</v>
      </c>
      <c r="E29" s="43">
        <v>2437.9499999999998</v>
      </c>
      <c r="F29" s="44">
        <v>0.93905681389701101</v>
      </c>
      <c r="G29" s="43">
        <v>-212.06899999999999</v>
      </c>
      <c r="H29" s="43">
        <v>-8.1685366585174099E-2</v>
      </c>
      <c r="I29" s="46"/>
    </row>
    <row r="30" spans="1:9" x14ac:dyDescent="0.2">
      <c r="A30" s="42" t="s">
        <v>220</v>
      </c>
      <c r="B30" s="42" t="s">
        <v>219</v>
      </c>
      <c r="C30" s="42" t="s">
        <v>221</v>
      </c>
      <c r="D30" s="45">
        <v>750000</v>
      </c>
      <c r="E30" s="43">
        <v>2355.75</v>
      </c>
      <c r="F30" s="44">
        <v>0.90739477402649105</v>
      </c>
      <c r="G30" s="43">
        <v>-1393.0586249999999</v>
      </c>
      <c r="H30" s="43">
        <v>-0.53658245409637195</v>
      </c>
      <c r="I30" s="46"/>
    </row>
    <row r="31" spans="1:9" x14ac:dyDescent="0.2">
      <c r="A31" s="42" t="s">
        <v>199</v>
      </c>
      <c r="B31" s="42" t="s">
        <v>198</v>
      </c>
      <c r="C31" s="42" t="s">
        <v>200</v>
      </c>
      <c r="D31" s="45">
        <v>95000</v>
      </c>
      <c r="E31" s="43">
        <v>2224.9949999999999</v>
      </c>
      <c r="F31" s="44">
        <v>0.85703017520325697</v>
      </c>
      <c r="G31" s="43"/>
      <c r="H31" s="43"/>
      <c r="I31" s="46"/>
    </row>
    <row r="32" spans="1:9" x14ac:dyDescent="0.2">
      <c r="A32" s="42" t="s">
        <v>191</v>
      </c>
      <c r="B32" s="42" t="s">
        <v>190</v>
      </c>
      <c r="C32" s="42" t="s">
        <v>170</v>
      </c>
      <c r="D32" s="45">
        <v>150773</v>
      </c>
      <c r="E32" s="43">
        <v>2159.2201329999998</v>
      </c>
      <c r="F32" s="44">
        <v>0.83169481679167301</v>
      </c>
      <c r="G32" s="43"/>
      <c r="H32" s="43"/>
      <c r="I32" s="46"/>
    </row>
    <row r="33" spans="1:9" x14ac:dyDescent="0.2">
      <c r="A33" s="42" t="s">
        <v>217</v>
      </c>
      <c r="B33" s="42" t="s">
        <v>216</v>
      </c>
      <c r="C33" s="42" t="s">
        <v>218</v>
      </c>
      <c r="D33" s="45">
        <v>197000</v>
      </c>
      <c r="E33" s="43">
        <v>1990.0940000000001</v>
      </c>
      <c r="F33" s="44">
        <v>0.76655031112022698</v>
      </c>
      <c r="G33" s="43"/>
      <c r="H33" s="43"/>
      <c r="I33" s="46"/>
    </row>
    <row r="34" spans="1:9" x14ac:dyDescent="0.2">
      <c r="A34" s="42" t="s">
        <v>215</v>
      </c>
      <c r="B34" s="42" t="s">
        <v>214</v>
      </c>
      <c r="C34" s="42" t="s">
        <v>150</v>
      </c>
      <c r="D34" s="45">
        <v>125000</v>
      </c>
      <c r="E34" s="43">
        <v>1878.75</v>
      </c>
      <c r="F34" s="44">
        <v>0.72366249886544398</v>
      </c>
      <c r="G34" s="43">
        <v>-406.80900000000003</v>
      </c>
      <c r="H34" s="43">
        <v>-0.15669589753876401</v>
      </c>
      <c r="I34" s="46"/>
    </row>
    <row r="35" spans="1:9" x14ac:dyDescent="0.2">
      <c r="A35" s="42" t="s">
        <v>223</v>
      </c>
      <c r="B35" s="42" t="s">
        <v>222</v>
      </c>
      <c r="C35" s="42" t="s">
        <v>224</v>
      </c>
      <c r="D35" s="45">
        <v>135000</v>
      </c>
      <c r="E35" s="43">
        <v>1856.385</v>
      </c>
      <c r="F35" s="44">
        <v>0.71504788181308199</v>
      </c>
      <c r="G35" s="43"/>
      <c r="H35" s="43"/>
      <c r="I35" s="46"/>
    </row>
    <row r="36" spans="1:9" x14ac:dyDescent="0.2">
      <c r="A36" s="42" t="s">
        <v>207</v>
      </c>
      <c r="B36" s="42" t="s">
        <v>206</v>
      </c>
      <c r="C36" s="42" t="s">
        <v>197</v>
      </c>
      <c r="D36" s="45">
        <v>1350000</v>
      </c>
      <c r="E36" s="43">
        <v>1848.42</v>
      </c>
      <c r="F36" s="44">
        <v>0.71197989948256202</v>
      </c>
      <c r="G36" s="43"/>
      <c r="H36" s="43"/>
      <c r="I36" s="46"/>
    </row>
    <row r="37" spans="1:9" x14ac:dyDescent="0.2">
      <c r="A37" s="42" t="s">
        <v>229</v>
      </c>
      <c r="B37" s="42" t="s">
        <v>228</v>
      </c>
      <c r="C37" s="42" t="s">
        <v>194</v>
      </c>
      <c r="D37" s="45">
        <v>29500</v>
      </c>
      <c r="E37" s="43">
        <v>1815.8724999999999</v>
      </c>
      <c r="F37" s="44">
        <v>0.69944315687081304</v>
      </c>
      <c r="G37" s="43"/>
      <c r="H37" s="43"/>
      <c r="I37" s="46"/>
    </row>
    <row r="38" spans="1:9" x14ac:dyDescent="0.2">
      <c r="A38" s="42" t="s">
        <v>212</v>
      </c>
      <c r="B38" s="42" t="s">
        <v>211</v>
      </c>
      <c r="C38" s="42" t="s">
        <v>213</v>
      </c>
      <c r="D38" s="45">
        <v>250000</v>
      </c>
      <c r="E38" s="43">
        <v>1776.125</v>
      </c>
      <c r="F38" s="44">
        <v>0.68413309689814295</v>
      </c>
      <c r="G38" s="43"/>
      <c r="H38" s="43"/>
      <c r="I38" s="46"/>
    </row>
    <row r="39" spans="1:9" x14ac:dyDescent="0.2">
      <c r="A39" s="42" t="s">
        <v>233</v>
      </c>
      <c r="B39" s="42" t="s">
        <v>232</v>
      </c>
      <c r="C39" s="42" t="s">
        <v>210</v>
      </c>
      <c r="D39" s="45">
        <v>170000</v>
      </c>
      <c r="E39" s="43">
        <v>1652.23</v>
      </c>
      <c r="F39" s="44">
        <v>0.63641085322711999</v>
      </c>
      <c r="G39" s="43"/>
      <c r="H39" s="43"/>
      <c r="I39" s="46"/>
    </row>
    <row r="40" spans="1:9" x14ac:dyDescent="0.2">
      <c r="A40" s="42" t="s">
        <v>209</v>
      </c>
      <c r="B40" s="42" t="s">
        <v>208</v>
      </c>
      <c r="C40" s="42" t="s">
        <v>210</v>
      </c>
      <c r="D40" s="45">
        <v>57000</v>
      </c>
      <c r="E40" s="43">
        <v>1652.202</v>
      </c>
      <c r="F40" s="44">
        <v>0.63640006810405003</v>
      </c>
      <c r="G40" s="43"/>
      <c r="H40" s="43"/>
      <c r="I40" s="46"/>
    </row>
    <row r="41" spans="1:9" x14ac:dyDescent="0.2">
      <c r="A41" s="42" t="s">
        <v>202</v>
      </c>
      <c r="B41" s="42" t="s">
        <v>201</v>
      </c>
      <c r="C41" s="42" t="s">
        <v>197</v>
      </c>
      <c r="D41" s="45">
        <v>520000</v>
      </c>
      <c r="E41" s="43">
        <v>1645.8</v>
      </c>
      <c r="F41" s="44">
        <v>0.63393412675063099</v>
      </c>
      <c r="G41" s="43"/>
      <c r="H41" s="43"/>
      <c r="I41" s="46"/>
    </row>
    <row r="42" spans="1:9" x14ac:dyDescent="0.2">
      <c r="A42" s="42" t="s">
        <v>256</v>
      </c>
      <c r="B42" s="42" t="s">
        <v>255</v>
      </c>
      <c r="C42" s="42" t="s">
        <v>137</v>
      </c>
      <c r="D42" s="45">
        <v>190506</v>
      </c>
      <c r="E42" s="43">
        <v>1597.2023039999999</v>
      </c>
      <c r="F42" s="44">
        <v>0.61521512202596595</v>
      </c>
      <c r="G42" s="43">
        <v>-632.91650000000004</v>
      </c>
      <c r="H42" s="43">
        <v>-0.24378865520328399</v>
      </c>
      <c r="I42" s="46"/>
    </row>
    <row r="43" spans="1:9" x14ac:dyDescent="0.2">
      <c r="A43" s="42" t="s">
        <v>231</v>
      </c>
      <c r="B43" s="42" t="s">
        <v>230</v>
      </c>
      <c r="C43" s="42" t="s">
        <v>145</v>
      </c>
      <c r="D43" s="45">
        <v>375000</v>
      </c>
      <c r="E43" s="43">
        <v>1530.75</v>
      </c>
      <c r="F43" s="44">
        <v>0.58961882642090702</v>
      </c>
      <c r="G43" s="43"/>
      <c r="H43" s="43"/>
      <c r="I43" s="46"/>
    </row>
    <row r="44" spans="1:9" x14ac:dyDescent="0.2">
      <c r="A44" s="42" t="s">
        <v>226</v>
      </c>
      <c r="B44" s="42" t="s">
        <v>225</v>
      </c>
      <c r="C44" s="42" t="s">
        <v>227</v>
      </c>
      <c r="D44" s="45">
        <v>600000</v>
      </c>
      <c r="E44" s="43">
        <v>1466.7</v>
      </c>
      <c r="F44" s="44">
        <v>0.56494785739770903</v>
      </c>
      <c r="G44" s="43">
        <v>-151.03703999999999</v>
      </c>
      <c r="H44" s="43">
        <v>-5.8176895163081797E-2</v>
      </c>
      <c r="I44" s="46"/>
    </row>
    <row r="45" spans="1:9" x14ac:dyDescent="0.2">
      <c r="A45" s="42" t="s">
        <v>235</v>
      </c>
      <c r="B45" s="42" t="s">
        <v>234</v>
      </c>
      <c r="C45" s="42" t="s">
        <v>150</v>
      </c>
      <c r="D45" s="45">
        <v>185000</v>
      </c>
      <c r="E45" s="43">
        <v>1460.6675</v>
      </c>
      <c r="F45" s="44">
        <v>0.56262424115052101</v>
      </c>
      <c r="G45" s="43"/>
      <c r="H45" s="43"/>
      <c r="I45" s="46"/>
    </row>
    <row r="46" spans="1:9" x14ac:dyDescent="0.2">
      <c r="A46" s="42" t="s">
        <v>204</v>
      </c>
      <c r="B46" s="42" t="s">
        <v>203</v>
      </c>
      <c r="C46" s="42" t="s">
        <v>205</v>
      </c>
      <c r="D46" s="45">
        <v>25000</v>
      </c>
      <c r="E46" s="43">
        <v>1312.375</v>
      </c>
      <c r="F46" s="44">
        <v>0.505504496047125</v>
      </c>
      <c r="G46" s="43"/>
      <c r="H46" s="43"/>
      <c r="I46" s="46"/>
    </row>
    <row r="47" spans="1:9" x14ac:dyDescent="0.2">
      <c r="A47" s="42" t="s">
        <v>258</v>
      </c>
      <c r="B47" s="42" t="s">
        <v>257</v>
      </c>
      <c r="C47" s="42" t="s">
        <v>218</v>
      </c>
      <c r="D47" s="45">
        <v>80000</v>
      </c>
      <c r="E47" s="43">
        <v>1193.76</v>
      </c>
      <c r="F47" s="44">
        <v>0.45981601844077802</v>
      </c>
      <c r="G47" s="43"/>
      <c r="H47" s="43"/>
      <c r="I47" s="46"/>
    </row>
    <row r="48" spans="1:9" x14ac:dyDescent="0.2">
      <c r="A48" s="42" t="s">
        <v>237</v>
      </c>
      <c r="B48" s="42" t="s">
        <v>236</v>
      </c>
      <c r="C48" s="42" t="s">
        <v>161</v>
      </c>
      <c r="D48" s="45">
        <v>35186</v>
      </c>
      <c r="E48" s="43">
        <v>1149.245132</v>
      </c>
      <c r="F48" s="44">
        <v>0.44266964951806598</v>
      </c>
      <c r="G48" s="43"/>
      <c r="H48" s="43"/>
      <c r="I48" s="46"/>
    </row>
    <row r="49" spans="1:9" x14ac:dyDescent="0.2">
      <c r="A49" s="42" t="s">
        <v>245</v>
      </c>
      <c r="B49" s="42" t="s">
        <v>244</v>
      </c>
      <c r="C49" s="42" t="s">
        <v>246</v>
      </c>
      <c r="D49" s="45">
        <v>260000</v>
      </c>
      <c r="E49" s="43">
        <v>1067.69</v>
      </c>
      <c r="F49" s="44">
        <v>0.41125600181697702</v>
      </c>
      <c r="G49" s="43"/>
      <c r="H49" s="43"/>
      <c r="I49" s="46"/>
    </row>
    <row r="50" spans="1:9" x14ac:dyDescent="0.2">
      <c r="A50" s="42" t="s">
        <v>253</v>
      </c>
      <c r="B50" s="42" t="s">
        <v>252</v>
      </c>
      <c r="C50" s="42" t="s">
        <v>254</v>
      </c>
      <c r="D50" s="45">
        <v>50318</v>
      </c>
      <c r="E50" s="43">
        <v>951.36242600000003</v>
      </c>
      <c r="F50" s="44">
        <v>0.36644860174363297</v>
      </c>
      <c r="G50" s="43"/>
      <c r="H50" s="43"/>
      <c r="I50" s="46"/>
    </row>
    <row r="51" spans="1:9" x14ac:dyDescent="0.2">
      <c r="A51" s="42" t="s">
        <v>248</v>
      </c>
      <c r="B51" s="42" t="s">
        <v>247</v>
      </c>
      <c r="C51" s="42" t="s">
        <v>249</v>
      </c>
      <c r="D51" s="45">
        <v>98369</v>
      </c>
      <c r="E51" s="43">
        <v>943.45707900000002</v>
      </c>
      <c r="F51" s="44">
        <v>0.36340359673263201</v>
      </c>
      <c r="G51" s="43"/>
      <c r="H51" s="43"/>
      <c r="I51" s="46"/>
    </row>
    <row r="52" spans="1:9" x14ac:dyDescent="0.2">
      <c r="A52" s="42" t="s">
        <v>251</v>
      </c>
      <c r="B52" s="42" t="s">
        <v>250</v>
      </c>
      <c r="C52" s="42" t="s">
        <v>173</v>
      </c>
      <c r="D52" s="45">
        <v>51063</v>
      </c>
      <c r="E52" s="43">
        <v>868.83694500000001</v>
      </c>
      <c r="F52" s="44">
        <v>0.33466119213589801</v>
      </c>
      <c r="G52" s="43"/>
      <c r="H52" s="43"/>
      <c r="I52" s="46"/>
    </row>
    <row r="53" spans="1:9" x14ac:dyDescent="0.2">
      <c r="A53" s="42" t="s">
        <v>242</v>
      </c>
      <c r="B53" s="42" t="s">
        <v>241</v>
      </c>
      <c r="C53" s="42" t="s">
        <v>243</v>
      </c>
      <c r="D53" s="45">
        <v>115012</v>
      </c>
      <c r="E53" s="43">
        <v>858.56457999999998</v>
      </c>
      <c r="F53" s="44">
        <v>0.33070445210920002</v>
      </c>
      <c r="G53" s="43"/>
      <c r="H53" s="43"/>
      <c r="I53" s="46"/>
    </row>
    <row r="54" spans="1:9" x14ac:dyDescent="0.2">
      <c r="A54" s="42" t="s">
        <v>262</v>
      </c>
      <c r="B54" s="42" t="s">
        <v>261</v>
      </c>
      <c r="C54" s="42" t="s">
        <v>150</v>
      </c>
      <c r="D54" s="45">
        <v>33782</v>
      </c>
      <c r="E54" s="43">
        <v>243.04459900000001</v>
      </c>
      <c r="F54" s="44">
        <v>9.3616639706235405E-2</v>
      </c>
      <c r="G54" s="43"/>
      <c r="H54" s="43"/>
      <c r="I54" s="46"/>
    </row>
    <row r="55" spans="1:9" x14ac:dyDescent="0.2">
      <c r="A55" s="41" t="s">
        <v>29</v>
      </c>
      <c r="B55" s="41"/>
      <c r="C55" s="41"/>
      <c r="D55" s="41"/>
      <c r="E55" s="47">
        <f>SUM(E7:E54)</f>
        <v>170268.33200300008</v>
      </c>
      <c r="F55" s="48">
        <f>SUM(F7:F54)</f>
        <v>65.584461272091602</v>
      </c>
      <c r="G55" s="47">
        <f>SUM(G7:G54)</f>
        <v>-40734.393855000009</v>
      </c>
      <c r="H55" s="47">
        <f>SUM(H7:H54)</f>
        <v>-15.690194675650549</v>
      </c>
      <c r="I55" s="41"/>
    </row>
    <row r="56" spans="1:9" x14ac:dyDescent="0.2">
      <c r="A56" s="42"/>
      <c r="B56" s="42"/>
      <c r="C56" s="42"/>
      <c r="D56" s="42"/>
      <c r="E56" s="43"/>
      <c r="F56" s="44"/>
      <c r="G56" s="43"/>
      <c r="H56" s="42"/>
      <c r="I56" s="42"/>
    </row>
    <row r="57" spans="1:9" x14ac:dyDescent="0.2">
      <c r="A57" s="41" t="s">
        <v>364</v>
      </c>
      <c r="B57" s="42"/>
      <c r="C57" s="42"/>
      <c r="D57" s="42"/>
      <c r="E57" s="43"/>
      <c r="F57" s="44"/>
      <c r="G57" s="43"/>
      <c r="H57" s="42"/>
      <c r="I57" s="42"/>
    </row>
    <row r="58" spans="1:9" x14ac:dyDescent="0.2">
      <c r="A58" s="42"/>
      <c r="B58" s="42" t="s">
        <v>945</v>
      </c>
      <c r="C58" s="42"/>
      <c r="D58" s="42"/>
      <c r="E58" s="43"/>
      <c r="F58" s="44"/>
      <c r="G58" s="43">
        <v>-9156.9</v>
      </c>
      <c r="H58" s="43">
        <v>-3.5270819086419101</v>
      </c>
      <c r="I58" s="46"/>
    </row>
    <row r="59" spans="1:9" x14ac:dyDescent="0.2">
      <c r="A59" s="41" t="s">
        <v>29</v>
      </c>
      <c r="B59" s="41"/>
      <c r="C59" s="41"/>
      <c r="D59" s="41"/>
      <c r="E59" s="47"/>
      <c r="F59" s="48"/>
      <c r="G59" s="47">
        <f>SUM(G57:G58)</f>
        <v>-9156.9</v>
      </c>
      <c r="H59" s="47">
        <f>SUM(H57:H58)</f>
        <v>-3.5270819086419101</v>
      </c>
      <c r="I59" s="41"/>
    </row>
    <row r="60" spans="1:9" x14ac:dyDescent="0.2">
      <c r="A60" s="42"/>
      <c r="B60" s="42"/>
      <c r="C60" s="42"/>
      <c r="D60" s="42"/>
      <c r="E60" s="43"/>
      <c r="F60" s="44"/>
      <c r="G60" s="43"/>
      <c r="H60" s="42"/>
      <c r="I60" s="42"/>
    </row>
    <row r="61" spans="1:9" x14ac:dyDescent="0.2">
      <c r="A61" s="41" t="s">
        <v>25</v>
      </c>
      <c r="B61" s="42"/>
      <c r="C61" s="42"/>
      <c r="D61" s="42"/>
      <c r="E61" s="43"/>
      <c r="F61" s="44"/>
      <c r="G61" s="43"/>
      <c r="H61" s="42"/>
      <c r="I61" s="42"/>
    </row>
    <row r="62" spans="1:9" x14ac:dyDescent="0.2">
      <c r="A62" s="41" t="s">
        <v>26</v>
      </c>
      <c r="B62" s="42"/>
      <c r="C62" s="42"/>
      <c r="D62" s="42"/>
      <c r="E62" s="43"/>
      <c r="F62" s="44"/>
      <c r="G62" s="43"/>
      <c r="H62" s="42"/>
      <c r="I62" s="42"/>
    </row>
    <row r="63" spans="1:9" x14ac:dyDescent="0.2">
      <c r="A63" s="42" t="s">
        <v>109</v>
      </c>
      <c r="B63" s="42" t="s">
        <v>108</v>
      </c>
      <c r="C63" s="42" t="s">
        <v>75</v>
      </c>
      <c r="D63" s="45">
        <v>6500</v>
      </c>
      <c r="E63" s="43">
        <v>6709.6103082</v>
      </c>
      <c r="F63" s="44">
        <v>2.58442760454842</v>
      </c>
      <c r="G63" s="46"/>
      <c r="H63" s="46"/>
      <c r="I63" s="46">
        <v>6.9325000000000001</v>
      </c>
    </row>
    <row r="64" spans="1:9" x14ac:dyDescent="0.2">
      <c r="A64" s="42" t="s">
        <v>330</v>
      </c>
      <c r="B64" s="42" t="s">
        <v>329</v>
      </c>
      <c r="C64" s="42" t="s">
        <v>27</v>
      </c>
      <c r="D64" s="45">
        <v>5000</v>
      </c>
      <c r="E64" s="43">
        <v>5288.2528767000003</v>
      </c>
      <c r="F64" s="44">
        <v>2.0369449322076298</v>
      </c>
      <c r="G64" s="46"/>
      <c r="H64" s="46"/>
      <c r="I64" s="46">
        <v>7.9</v>
      </c>
    </row>
    <row r="65" spans="1:9" x14ac:dyDescent="0.2">
      <c r="A65" s="42" t="s">
        <v>111</v>
      </c>
      <c r="B65" s="42" t="s">
        <v>110</v>
      </c>
      <c r="C65" s="42" t="s">
        <v>28</v>
      </c>
      <c r="D65" s="45">
        <v>5000</v>
      </c>
      <c r="E65" s="43">
        <v>5161.0974657999996</v>
      </c>
      <c r="F65" s="44">
        <v>1.98796683379318</v>
      </c>
      <c r="G65" s="46"/>
      <c r="H65" s="46"/>
      <c r="I65" s="46">
        <v>7.42</v>
      </c>
    </row>
    <row r="66" spans="1:9" x14ac:dyDescent="0.2">
      <c r="A66" s="42" t="s">
        <v>113</v>
      </c>
      <c r="B66" s="42" t="s">
        <v>112</v>
      </c>
      <c r="C66" s="42" t="s">
        <v>75</v>
      </c>
      <c r="D66" s="45">
        <v>5000</v>
      </c>
      <c r="E66" s="43">
        <v>5120.3319862999997</v>
      </c>
      <c r="F66" s="44">
        <v>1.9722646654565601</v>
      </c>
      <c r="G66" s="46"/>
      <c r="H66" s="46"/>
      <c r="I66" s="46">
        <v>7.38</v>
      </c>
    </row>
    <row r="67" spans="1:9" x14ac:dyDescent="0.2">
      <c r="A67" s="42" t="s">
        <v>62</v>
      </c>
      <c r="B67" s="42" t="s">
        <v>61</v>
      </c>
      <c r="C67" s="42" t="s">
        <v>27</v>
      </c>
      <c r="D67" s="45">
        <v>5000</v>
      </c>
      <c r="E67" s="43">
        <v>5092.0717123000004</v>
      </c>
      <c r="F67" s="44">
        <v>1.9613792892748101</v>
      </c>
      <c r="G67" s="46"/>
      <c r="H67" s="46"/>
      <c r="I67" s="46">
        <v>7.4417</v>
      </c>
    </row>
    <row r="68" spans="1:9" x14ac:dyDescent="0.2">
      <c r="A68" s="42" t="s">
        <v>119</v>
      </c>
      <c r="B68" s="42" t="s">
        <v>118</v>
      </c>
      <c r="C68" s="42" t="s">
        <v>28</v>
      </c>
      <c r="D68" s="45">
        <v>5000</v>
      </c>
      <c r="E68" s="43">
        <v>5014.5344520999997</v>
      </c>
      <c r="F68" s="44">
        <v>1.93151325735385</v>
      </c>
      <c r="G68" s="46"/>
      <c r="H68" s="46"/>
      <c r="I68" s="46">
        <v>7.6</v>
      </c>
    </row>
    <row r="69" spans="1:9" x14ac:dyDescent="0.2">
      <c r="A69" s="42" t="s">
        <v>115</v>
      </c>
      <c r="B69" s="42" t="s">
        <v>114</v>
      </c>
      <c r="C69" s="42" t="s">
        <v>28</v>
      </c>
      <c r="D69" s="45">
        <v>7000</v>
      </c>
      <c r="E69" s="43">
        <v>3813.5720000000001</v>
      </c>
      <c r="F69" s="44">
        <v>1.4689229770450001</v>
      </c>
      <c r="G69" s="46"/>
      <c r="H69" s="46"/>
      <c r="I69" s="46">
        <v>6.5949999999999998</v>
      </c>
    </row>
    <row r="70" spans="1:9" x14ac:dyDescent="0.2">
      <c r="A70" s="42" t="s">
        <v>117</v>
      </c>
      <c r="B70" s="42" t="s">
        <v>116</v>
      </c>
      <c r="C70" s="42" t="s">
        <v>103</v>
      </c>
      <c r="D70" s="45">
        <v>2500</v>
      </c>
      <c r="E70" s="43">
        <v>2721.7120205000001</v>
      </c>
      <c r="F70" s="44">
        <v>1.0483571108168399</v>
      </c>
      <c r="G70" s="46"/>
      <c r="H70" s="46"/>
      <c r="I70" s="46">
        <v>7.4417</v>
      </c>
    </row>
    <row r="71" spans="1:9" x14ac:dyDescent="0.2">
      <c r="A71" s="42" t="s">
        <v>366</v>
      </c>
      <c r="B71" s="42" t="s">
        <v>365</v>
      </c>
      <c r="C71" s="42" t="s">
        <v>28</v>
      </c>
      <c r="D71" s="45">
        <v>2500</v>
      </c>
      <c r="E71" s="43">
        <v>2721.6185615999998</v>
      </c>
      <c r="F71" s="44">
        <v>1.0483211120404701</v>
      </c>
      <c r="G71" s="46"/>
      <c r="H71" s="46"/>
      <c r="I71" s="46">
        <v>7.15</v>
      </c>
    </row>
    <row r="72" spans="1:9" x14ac:dyDescent="0.2">
      <c r="A72" s="42" t="s">
        <v>97</v>
      </c>
      <c r="B72" s="42" t="s">
        <v>96</v>
      </c>
      <c r="C72" s="42" t="s">
        <v>27</v>
      </c>
      <c r="D72" s="45">
        <v>2500</v>
      </c>
      <c r="E72" s="43">
        <v>2692.2712670999999</v>
      </c>
      <c r="F72" s="44">
        <v>1.03701703407756</v>
      </c>
      <c r="G72" s="46"/>
      <c r="H72" s="46"/>
      <c r="I72" s="46">
        <v>7.7929000000000004</v>
      </c>
    </row>
    <row r="73" spans="1:9" x14ac:dyDescent="0.2">
      <c r="A73" s="42" t="s">
        <v>368</v>
      </c>
      <c r="B73" s="42" t="s">
        <v>367</v>
      </c>
      <c r="C73" s="42" t="s">
        <v>28</v>
      </c>
      <c r="D73" s="45">
        <v>2500</v>
      </c>
      <c r="E73" s="43">
        <v>2625.5909588999998</v>
      </c>
      <c r="F73" s="44">
        <v>1.0113329151383099</v>
      </c>
      <c r="G73" s="46"/>
      <c r="H73" s="46"/>
      <c r="I73" s="46">
        <v>7.1894999999999998</v>
      </c>
    </row>
    <row r="74" spans="1:9" x14ac:dyDescent="0.2">
      <c r="A74" s="42" t="s">
        <v>129</v>
      </c>
      <c r="B74" s="42" t="s">
        <v>128</v>
      </c>
      <c r="C74" s="42" t="s">
        <v>28</v>
      </c>
      <c r="D74" s="45">
        <v>2500</v>
      </c>
      <c r="E74" s="43">
        <v>2595.2638698999999</v>
      </c>
      <c r="F74" s="44">
        <v>0.99965143702304005</v>
      </c>
      <c r="G74" s="46"/>
      <c r="H74" s="46"/>
      <c r="I74" s="46">
        <v>6.9291</v>
      </c>
    </row>
    <row r="75" spans="1:9" x14ac:dyDescent="0.2">
      <c r="A75" s="42" t="s">
        <v>107</v>
      </c>
      <c r="B75" s="42" t="s">
        <v>106</v>
      </c>
      <c r="C75" s="42" t="s">
        <v>28</v>
      </c>
      <c r="D75" s="45">
        <v>2500</v>
      </c>
      <c r="E75" s="43">
        <v>2589.2513699000001</v>
      </c>
      <c r="F75" s="44">
        <v>0.99733552443518703</v>
      </c>
      <c r="G75" s="46"/>
      <c r="H75" s="46"/>
      <c r="I75" s="46">
        <v>7.2649999999999997</v>
      </c>
    </row>
    <row r="76" spans="1:9" x14ac:dyDescent="0.2">
      <c r="A76" s="42" t="s">
        <v>352</v>
      </c>
      <c r="B76" s="42" t="s">
        <v>351</v>
      </c>
      <c r="C76" s="42" t="s">
        <v>353</v>
      </c>
      <c r="D76" s="45">
        <v>2500</v>
      </c>
      <c r="E76" s="43">
        <v>2557.5326027000001</v>
      </c>
      <c r="F76" s="44">
        <v>0.98511799558202295</v>
      </c>
      <c r="G76" s="46"/>
      <c r="H76" s="46"/>
      <c r="I76" s="46">
        <v>7.82</v>
      </c>
    </row>
    <row r="77" spans="1:9" x14ac:dyDescent="0.2">
      <c r="A77" s="42" t="s">
        <v>260</v>
      </c>
      <c r="B77" s="42" t="s">
        <v>259</v>
      </c>
      <c r="C77" s="42" t="s">
        <v>28</v>
      </c>
      <c r="D77" s="45">
        <v>200</v>
      </c>
      <c r="E77" s="43">
        <v>2040.2926301</v>
      </c>
      <c r="F77" s="44">
        <v>0.78588596839117197</v>
      </c>
      <c r="G77" s="46"/>
      <c r="H77" s="46"/>
      <c r="I77" s="46">
        <v>7.1523000000000003</v>
      </c>
    </row>
    <row r="78" spans="1:9" x14ac:dyDescent="0.2">
      <c r="A78" s="42" t="s">
        <v>74</v>
      </c>
      <c r="B78" s="42" t="s">
        <v>73</v>
      </c>
      <c r="C78" s="42" t="s">
        <v>75</v>
      </c>
      <c r="D78" s="45">
        <v>1000</v>
      </c>
      <c r="E78" s="43">
        <v>1054.8717122999999</v>
      </c>
      <c r="F78" s="44">
        <v>0.40631861573146399</v>
      </c>
      <c r="G78" s="46"/>
      <c r="H78" s="46"/>
      <c r="I78" s="46">
        <v>6.9</v>
      </c>
    </row>
    <row r="79" spans="1:9" x14ac:dyDescent="0.2">
      <c r="A79" s="42" t="s">
        <v>370</v>
      </c>
      <c r="B79" s="42" t="s">
        <v>369</v>
      </c>
      <c r="C79" s="42" t="s">
        <v>75</v>
      </c>
      <c r="D79" s="45">
        <v>1000</v>
      </c>
      <c r="E79" s="43">
        <v>1046.3810685000001</v>
      </c>
      <c r="F79" s="44">
        <v>0.40304816436258301</v>
      </c>
      <c r="G79" s="46"/>
      <c r="H79" s="46"/>
      <c r="I79" s="46">
        <v>6.97</v>
      </c>
    </row>
    <row r="80" spans="1:9" x14ac:dyDescent="0.2">
      <c r="A80" s="41" t="s">
        <v>29</v>
      </c>
      <c r="B80" s="41"/>
      <c r="C80" s="41"/>
      <c r="D80" s="41"/>
      <c r="E80" s="47">
        <f>SUM(E62:E79)</f>
        <v>58844.256862899994</v>
      </c>
      <c r="F80" s="48">
        <f>SUM(F62:F79)</f>
        <v>22.665805437278102</v>
      </c>
      <c r="G80" s="47"/>
      <c r="H80" s="41"/>
      <c r="I80" s="41"/>
    </row>
    <row r="81" spans="1:9" x14ac:dyDescent="0.2">
      <c r="A81" s="42"/>
      <c r="B81" s="42"/>
      <c r="C81" s="42"/>
      <c r="D81" s="42"/>
      <c r="E81" s="43"/>
      <c r="F81" s="44"/>
      <c r="G81" s="43"/>
      <c r="H81" s="42"/>
      <c r="I81" s="42"/>
    </row>
    <row r="82" spans="1:9" x14ac:dyDescent="0.2">
      <c r="A82" s="41" t="s">
        <v>37</v>
      </c>
      <c r="B82" s="42"/>
      <c r="C82" s="42"/>
      <c r="D82" s="42"/>
      <c r="E82" s="43"/>
      <c r="F82" s="44"/>
      <c r="G82" s="43"/>
      <c r="H82" s="42"/>
      <c r="I82" s="42"/>
    </row>
    <row r="83" spans="1:9" x14ac:dyDescent="0.2">
      <c r="A83" s="42" t="s">
        <v>81</v>
      </c>
      <c r="B83" s="42" t="s">
        <v>80</v>
      </c>
      <c r="C83" s="42" t="s">
        <v>38</v>
      </c>
      <c r="D83" s="45">
        <v>4300000</v>
      </c>
      <c r="E83" s="43">
        <v>4375.0808667000001</v>
      </c>
      <c r="F83" s="44">
        <v>1.685206628202</v>
      </c>
      <c r="G83" s="46"/>
      <c r="H83" s="46"/>
      <c r="I83" s="46">
        <v>6.90990653781249</v>
      </c>
    </row>
    <row r="84" spans="1:9" x14ac:dyDescent="0.2">
      <c r="A84" s="42" t="s">
        <v>336</v>
      </c>
      <c r="B84" s="42" t="s">
        <v>335</v>
      </c>
      <c r="C84" s="42" t="s">
        <v>38</v>
      </c>
      <c r="D84" s="45">
        <v>2000000</v>
      </c>
      <c r="E84" s="43">
        <v>2062.0886667</v>
      </c>
      <c r="F84" s="44">
        <v>0.79428143043312505</v>
      </c>
      <c r="G84" s="46"/>
      <c r="H84" s="46"/>
      <c r="I84" s="46">
        <v>6.1364790425124998</v>
      </c>
    </row>
    <row r="85" spans="1:9" x14ac:dyDescent="0.2">
      <c r="A85" s="42" t="s">
        <v>87</v>
      </c>
      <c r="B85" s="42" t="s">
        <v>86</v>
      </c>
      <c r="C85" s="42" t="s">
        <v>38</v>
      </c>
      <c r="D85" s="45">
        <v>1500000</v>
      </c>
      <c r="E85" s="43">
        <v>1549.4501667</v>
      </c>
      <c r="F85" s="44">
        <v>0.59682181210996699</v>
      </c>
      <c r="G85" s="46"/>
      <c r="H85" s="46"/>
      <c r="I85" s="46">
        <v>6.9339435378125103</v>
      </c>
    </row>
    <row r="86" spans="1:9" x14ac:dyDescent="0.2">
      <c r="A86" s="42" t="s">
        <v>66</v>
      </c>
      <c r="B86" s="42" t="s">
        <v>65</v>
      </c>
      <c r="C86" s="42" t="s">
        <v>38</v>
      </c>
      <c r="D86" s="45">
        <v>1000000</v>
      </c>
      <c r="E86" s="43">
        <v>1038.6097778000001</v>
      </c>
      <c r="F86" s="44">
        <v>0.40005479555493401</v>
      </c>
      <c r="G86" s="46"/>
      <c r="H86" s="46"/>
      <c r="I86" s="46">
        <v>6.9056869152000004</v>
      </c>
    </row>
    <row r="87" spans="1:9" x14ac:dyDescent="0.2">
      <c r="A87" s="42" t="s">
        <v>89</v>
      </c>
      <c r="B87" s="42" t="s">
        <v>88</v>
      </c>
      <c r="C87" s="42" t="s">
        <v>38</v>
      </c>
      <c r="D87" s="45">
        <v>1000000</v>
      </c>
      <c r="E87" s="43">
        <v>1036.9987778</v>
      </c>
      <c r="F87" s="44">
        <v>0.39943426579542701</v>
      </c>
      <c r="G87" s="46"/>
      <c r="H87" s="46"/>
      <c r="I87" s="46">
        <v>6.9216177832000101</v>
      </c>
    </row>
    <row r="88" spans="1:9" x14ac:dyDescent="0.2">
      <c r="A88" s="42" t="s">
        <v>72</v>
      </c>
      <c r="B88" s="42" t="s">
        <v>71</v>
      </c>
      <c r="C88" s="42" t="s">
        <v>38</v>
      </c>
      <c r="D88" s="45">
        <v>628725</v>
      </c>
      <c r="E88" s="43">
        <v>650.06916590000003</v>
      </c>
      <c r="F88" s="44">
        <v>0.25039556994308398</v>
      </c>
      <c r="G88" s="46"/>
      <c r="H88" s="46"/>
      <c r="I88" s="46">
        <v>6.9026650312500104</v>
      </c>
    </row>
    <row r="89" spans="1:9" x14ac:dyDescent="0.2">
      <c r="A89" s="42" t="s">
        <v>64</v>
      </c>
      <c r="B89" s="42" t="s">
        <v>63</v>
      </c>
      <c r="C89" s="42" t="s">
        <v>38</v>
      </c>
      <c r="D89" s="45">
        <v>500000</v>
      </c>
      <c r="E89" s="43">
        <v>519.76038889999995</v>
      </c>
      <c r="F89" s="44">
        <v>0.20020284861884199</v>
      </c>
      <c r="G89" s="46"/>
      <c r="H89" s="46"/>
      <c r="I89" s="46">
        <v>6.9264058460125</v>
      </c>
    </row>
    <row r="90" spans="1:9" x14ac:dyDescent="0.2">
      <c r="A90" s="42" t="s">
        <v>68</v>
      </c>
      <c r="B90" s="42" t="s">
        <v>67</v>
      </c>
      <c r="C90" s="42" t="s">
        <v>38</v>
      </c>
      <c r="D90" s="45">
        <v>500000</v>
      </c>
      <c r="E90" s="43">
        <v>518.8543889</v>
      </c>
      <c r="F90" s="44">
        <v>0.19985387285092601</v>
      </c>
      <c r="G90" s="46"/>
      <c r="H90" s="46"/>
      <c r="I90" s="46">
        <v>6.9367558460124998</v>
      </c>
    </row>
    <row r="91" spans="1:9" x14ac:dyDescent="0.2">
      <c r="A91" s="42" t="s">
        <v>70</v>
      </c>
      <c r="B91" s="42" t="s">
        <v>69</v>
      </c>
      <c r="C91" s="42" t="s">
        <v>38</v>
      </c>
      <c r="D91" s="45">
        <v>500000</v>
      </c>
      <c r="E91" s="43">
        <v>517.37888889999999</v>
      </c>
      <c r="F91" s="44">
        <v>0.19928553538342</v>
      </c>
      <c r="G91" s="46"/>
      <c r="H91" s="46"/>
      <c r="I91" s="46">
        <v>6.95787119405</v>
      </c>
    </row>
    <row r="92" spans="1:9" x14ac:dyDescent="0.2">
      <c r="A92" s="42" t="s">
        <v>359</v>
      </c>
      <c r="B92" s="42" t="s">
        <v>358</v>
      </c>
      <c r="C92" s="42" t="s">
        <v>38</v>
      </c>
      <c r="D92" s="45">
        <v>480000</v>
      </c>
      <c r="E92" s="43">
        <v>505.75439999999998</v>
      </c>
      <c r="F92" s="44">
        <v>0.19480798026144699</v>
      </c>
      <c r="G92" s="46"/>
      <c r="H92" s="46"/>
      <c r="I92" s="46">
        <v>6.10938244180001</v>
      </c>
    </row>
    <row r="93" spans="1:9" x14ac:dyDescent="0.2">
      <c r="A93" s="42" t="s">
        <v>83</v>
      </c>
      <c r="B93" s="42" t="s">
        <v>82</v>
      </c>
      <c r="C93" s="42" t="s">
        <v>38</v>
      </c>
      <c r="D93" s="45">
        <v>450000</v>
      </c>
      <c r="E93" s="43">
        <v>465.98537499999998</v>
      </c>
      <c r="F93" s="44">
        <v>0.179489629225416</v>
      </c>
      <c r="G93" s="46"/>
      <c r="H93" s="46"/>
      <c r="I93" s="46">
        <v>6.8957572881999898</v>
      </c>
    </row>
    <row r="94" spans="1:9" x14ac:dyDescent="0.2">
      <c r="A94" s="42" t="s">
        <v>91</v>
      </c>
      <c r="B94" s="42" t="s">
        <v>90</v>
      </c>
      <c r="C94" s="42" t="s">
        <v>38</v>
      </c>
      <c r="D94" s="45">
        <v>236200</v>
      </c>
      <c r="E94" s="43">
        <v>244.64777169999999</v>
      </c>
      <c r="F94" s="44">
        <v>9.4234154523105601E-2</v>
      </c>
      <c r="G94" s="46"/>
      <c r="H94" s="46"/>
      <c r="I94" s="46">
        <v>6.8694855207999996</v>
      </c>
    </row>
    <row r="95" spans="1:9" x14ac:dyDescent="0.2">
      <c r="A95" s="42" t="s">
        <v>85</v>
      </c>
      <c r="B95" s="42" t="s">
        <v>84</v>
      </c>
      <c r="C95" s="42" t="s">
        <v>38</v>
      </c>
      <c r="D95" s="45">
        <v>200000</v>
      </c>
      <c r="E95" s="43">
        <v>206.94533329999999</v>
      </c>
      <c r="F95" s="44">
        <v>7.9711817444801103E-2</v>
      </c>
      <c r="G95" s="46"/>
      <c r="H95" s="46"/>
      <c r="I95" s="46">
        <v>6.4595881528124801</v>
      </c>
    </row>
    <row r="96" spans="1:9" x14ac:dyDescent="0.2">
      <c r="A96" s="42" t="s">
        <v>93</v>
      </c>
      <c r="B96" s="42" t="s">
        <v>92</v>
      </c>
      <c r="C96" s="42" t="s">
        <v>38</v>
      </c>
      <c r="D96" s="45">
        <v>52560</v>
      </c>
      <c r="E96" s="43">
        <v>55.407998599999999</v>
      </c>
      <c r="F96" s="44">
        <v>2.13422172849017E-2</v>
      </c>
      <c r="G96" s="46"/>
      <c r="H96" s="46"/>
      <c r="I96" s="46">
        <v>6.9019328561999904</v>
      </c>
    </row>
    <row r="97" spans="1:9" x14ac:dyDescent="0.2">
      <c r="A97" s="42" t="s">
        <v>95</v>
      </c>
      <c r="B97" s="42" t="s">
        <v>94</v>
      </c>
      <c r="C97" s="42" t="s">
        <v>38</v>
      </c>
      <c r="D97" s="45">
        <v>50000</v>
      </c>
      <c r="E97" s="43">
        <v>52.7883833</v>
      </c>
      <c r="F97" s="44">
        <v>2.0333186091787001E-2</v>
      </c>
      <c r="G97" s="46"/>
      <c r="H97" s="46"/>
      <c r="I97" s="46">
        <v>6.9104150312500101</v>
      </c>
    </row>
    <row r="98" spans="1:9" x14ac:dyDescent="0.2">
      <c r="A98" s="42" t="s">
        <v>105</v>
      </c>
      <c r="B98" s="42" t="s">
        <v>104</v>
      </c>
      <c r="C98" s="42" t="s">
        <v>38</v>
      </c>
      <c r="D98" s="45">
        <v>46150</v>
      </c>
      <c r="E98" s="43">
        <v>47.518870499999998</v>
      </c>
      <c r="F98" s="44">
        <v>1.83034595179207E-2</v>
      </c>
      <c r="G98" s="46"/>
      <c r="H98" s="46"/>
      <c r="I98" s="46">
        <v>6.9122503778124997</v>
      </c>
    </row>
    <row r="99" spans="1:9" x14ac:dyDescent="0.2">
      <c r="A99" s="41" t="s">
        <v>29</v>
      </c>
      <c r="B99" s="41"/>
      <c r="C99" s="41"/>
      <c r="D99" s="41"/>
      <c r="E99" s="47">
        <f>SUM(E83:E98)</f>
        <v>13847.3392207</v>
      </c>
      <c r="F99" s="48">
        <f>SUM(F83:F98)</f>
        <v>5.3337592032411045</v>
      </c>
      <c r="G99" s="47"/>
      <c r="H99" s="41"/>
      <c r="I99" s="41"/>
    </row>
    <row r="100" spans="1:9" x14ac:dyDescent="0.2">
      <c r="A100" s="42"/>
      <c r="B100" s="42"/>
      <c r="C100" s="42"/>
      <c r="D100" s="42"/>
      <c r="E100" s="43"/>
      <c r="F100" s="44"/>
      <c r="G100" s="43"/>
      <c r="H100" s="42"/>
      <c r="I100" s="42"/>
    </row>
    <row r="101" spans="1:9" x14ac:dyDescent="0.2">
      <c r="A101" s="41" t="s">
        <v>40</v>
      </c>
      <c r="B101" s="41"/>
      <c r="C101" s="41"/>
      <c r="D101" s="41"/>
      <c r="E101" s="47">
        <f>E55+E59+E80+E99</f>
        <v>242959.92808660006</v>
      </c>
      <c r="F101" s="48">
        <f>F55+F59+F80+F99</f>
        <v>93.584025912610798</v>
      </c>
      <c r="G101" s="47"/>
      <c r="H101" s="41"/>
      <c r="I101" s="41"/>
    </row>
    <row r="102" spans="1:9" x14ac:dyDescent="0.2">
      <c r="A102" s="41"/>
      <c r="B102" s="41"/>
      <c r="C102" s="41"/>
      <c r="D102" s="41"/>
      <c r="E102" s="47"/>
      <c r="F102" s="48"/>
      <c r="G102" s="47"/>
      <c r="H102" s="41"/>
      <c r="I102" s="41"/>
    </row>
    <row r="103" spans="1:9" x14ac:dyDescent="0.2">
      <c r="A103" s="41" t="s">
        <v>337</v>
      </c>
      <c r="B103" s="41"/>
      <c r="C103" s="41"/>
      <c r="D103" s="41"/>
      <c r="E103" s="66">
        <v>6266.8293079999994</v>
      </c>
      <c r="F103" s="66">
        <f>E103/E107*100</f>
        <v>2.4138759052510874</v>
      </c>
      <c r="G103" s="47"/>
      <c r="H103" s="41"/>
      <c r="I103" s="41"/>
    </row>
    <row r="104" spans="1:9" x14ac:dyDescent="0.2">
      <c r="A104" s="41"/>
      <c r="B104" s="41"/>
      <c r="C104" s="41"/>
      <c r="D104" s="41"/>
      <c r="E104" s="47"/>
      <c r="F104" s="48"/>
      <c r="G104" s="47"/>
      <c r="H104" s="41"/>
      <c r="I104" s="41"/>
    </row>
    <row r="105" spans="1:9" x14ac:dyDescent="0.2">
      <c r="A105" s="41" t="s">
        <v>42</v>
      </c>
      <c r="B105" s="41"/>
      <c r="C105" s="41"/>
      <c r="D105" s="41"/>
      <c r="E105" s="47">
        <f>E107-(E55+E59+E80+E99+E103)</f>
        <v>10390.122427899943</v>
      </c>
      <c r="F105" s="48">
        <f>F107-(F55+F59+F80+F99+F103)</f>
        <v>4.0020981821381127</v>
      </c>
      <c r="G105" s="47"/>
      <c r="H105" s="41"/>
      <c r="I105" s="41"/>
    </row>
    <row r="106" spans="1:9" x14ac:dyDescent="0.2">
      <c r="A106" s="42"/>
      <c r="B106" s="42"/>
      <c r="C106" s="42"/>
      <c r="D106" s="42"/>
      <c r="E106" s="43"/>
      <c r="F106" s="44"/>
      <c r="G106" s="43"/>
      <c r="H106" s="42"/>
      <c r="I106" s="42"/>
    </row>
    <row r="107" spans="1:9" x14ac:dyDescent="0.2">
      <c r="A107" s="49" t="s">
        <v>41</v>
      </c>
      <c r="B107" s="49"/>
      <c r="C107" s="49"/>
      <c r="D107" s="49"/>
      <c r="E107" s="50">
        <v>259616.87982249999</v>
      </c>
      <c r="F107" s="51">
        <v>100</v>
      </c>
      <c r="G107" s="50"/>
      <c r="H107" s="49"/>
      <c r="I107" s="49"/>
    </row>
    <row r="109" spans="1:9" x14ac:dyDescent="0.2">
      <c r="A109" s="14" t="s">
        <v>43</v>
      </c>
    </row>
    <row r="111" spans="1:9" x14ac:dyDescent="0.2">
      <c r="A111" s="14" t="s">
        <v>44</v>
      </c>
    </row>
    <row r="112" spans="1:9" x14ac:dyDescent="0.2">
      <c r="A112" s="14" t="s">
        <v>45</v>
      </c>
    </row>
    <row r="113" spans="1:4" x14ac:dyDescent="0.2">
      <c r="A113" s="14" t="s">
        <v>46</v>
      </c>
      <c r="B113" s="14"/>
      <c r="C113" s="30" t="s">
        <v>48</v>
      </c>
      <c r="D113" s="14" t="s">
        <v>47</v>
      </c>
    </row>
    <row r="114" spans="1:4" x14ac:dyDescent="0.2">
      <c r="A114" s="7" t="s">
        <v>49</v>
      </c>
      <c r="C114" s="31">
        <v>13.787100000000001</v>
      </c>
      <c r="D114" s="31">
        <v>14.008599999999999</v>
      </c>
    </row>
    <row r="115" spans="1:4" x14ac:dyDescent="0.2">
      <c r="A115" s="7" t="s">
        <v>50</v>
      </c>
      <c r="C115" s="31">
        <v>13.347099999999999</v>
      </c>
      <c r="D115" s="31">
        <v>13.5616</v>
      </c>
    </row>
    <row r="116" spans="1:4" x14ac:dyDescent="0.2">
      <c r="A116" s="7" t="s">
        <v>51</v>
      </c>
      <c r="C116" s="31">
        <v>14.310499999999999</v>
      </c>
      <c r="D116" s="31">
        <v>14.6488</v>
      </c>
    </row>
    <row r="117" spans="1:4" x14ac:dyDescent="0.2">
      <c r="A117" s="7" t="s">
        <v>52</v>
      </c>
      <c r="C117" s="31">
        <v>13.576000000000001</v>
      </c>
      <c r="D117" s="31">
        <v>13.8964</v>
      </c>
    </row>
    <row r="119" spans="1:4" x14ac:dyDescent="0.2">
      <c r="A119" s="7" t="s">
        <v>53</v>
      </c>
    </row>
    <row r="121" spans="1:4" x14ac:dyDescent="0.2">
      <c r="A121" s="14" t="s">
        <v>54</v>
      </c>
      <c r="D121" s="30" t="s">
        <v>55</v>
      </c>
    </row>
    <row r="123" spans="1:4" x14ac:dyDescent="0.2">
      <c r="A123" s="14" t="s">
        <v>338</v>
      </c>
      <c r="D123" s="32" t="s">
        <v>371</v>
      </c>
    </row>
    <row r="125" spans="1:4" x14ac:dyDescent="0.2">
      <c r="A125" s="14" t="s">
        <v>340</v>
      </c>
      <c r="D125" s="32">
        <f>ABS(+H55+H59)</f>
        <v>19.21727658429246</v>
      </c>
    </row>
    <row r="127" spans="1:4" x14ac:dyDescent="0.2">
      <c r="A127" s="14" t="s">
        <v>341</v>
      </c>
      <c r="D127" s="52">
        <v>1.5263305840089301</v>
      </c>
    </row>
    <row r="129" spans="1:9" x14ac:dyDescent="0.2">
      <c r="A129" s="14" t="s">
        <v>342</v>
      </c>
      <c r="D129" s="32">
        <v>5.8068763424041601</v>
      </c>
      <c r="E129" s="10" t="s">
        <v>56</v>
      </c>
    </row>
    <row r="131" spans="1:9" x14ac:dyDescent="0.2">
      <c r="A131" s="14" t="s">
        <v>343</v>
      </c>
      <c r="D131" s="30" t="s">
        <v>55</v>
      </c>
    </row>
    <row r="133" spans="1:9" x14ac:dyDescent="0.2">
      <c r="A133" s="69" t="s">
        <v>956</v>
      </c>
      <c r="B133" s="64"/>
      <c r="C133" s="64"/>
      <c r="D133" s="64"/>
      <c r="E133" s="11"/>
      <c r="G133" s="11"/>
      <c r="H133" s="11"/>
      <c r="I133" s="11"/>
    </row>
    <row r="134" spans="1:9" x14ac:dyDescent="0.2">
      <c r="A134" s="64"/>
      <c r="B134" s="64"/>
      <c r="C134" s="64"/>
      <c r="D134" s="64"/>
      <c r="E134" s="11"/>
      <c r="G134" s="11"/>
      <c r="H134" s="11"/>
      <c r="I134" s="11"/>
    </row>
    <row r="135" spans="1:9" x14ac:dyDescent="0.2">
      <c r="A135" s="69" t="s">
        <v>959</v>
      </c>
      <c r="B135" s="64"/>
      <c r="C135" s="64"/>
      <c r="D135" s="64"/>
      <c r="E135" s="11"/>
      <c r="G135" s="11"/>
      <c r="H135" s="11"/>
      <c r="I135" s="11"/>
    </row>
    <row r="136" spans="1:9" x14ac:dyDescent="0.2">
      <c r="A136" s="64"/>
      <c r="B136" s="64"/>
      <c r="C136" s="64"/>
      <c r="D136" s="64"/>
      <c r="E136" s="11"/>
      <c r="G136" s="11"/>
      <c r="H136" s="11"/>
      <c r="I136" s="11"/>
    </row>
    <row r="137" spans="1:9" x14ac:dyDescent="0.2">
      <c r="A137" s="64"/>
      <c r="B137" s="64"/>
      <c r="C137" s="64"/>
      <c r="D137" s="64"/>
      <c r="E137" s="11"/>
      <c r="G137" s="11"/>
      <c r="H137" s="11"/>
      <c r="I137" s="11"/>
    </row>
    <row r="138" spans="1:9" x14ac:dyDescent="0.2">
      <c r="A138" s="64"/>
      <c r="B138" s="64"/>
      <c r="C138" s="64"/>
      <c r="D138" s="64"/>
      <c r="E138" s="11"/>
      <c r="G138" s="11"/>
      <c r="H138" s="11"/>
      <c r="I138" s="11"/>
    </row>
    <row r="139" spans="1:9" x14ac:dyDescent="0.2">
      <c r="A139" s="64"/>
      <c r="B139" s="64"/>
      <c r="C139" s="64"/>
      <c r="D139" s="64"/>
      <c r="E139" s="11"/>
      <c r="G139" s="11"/>
      <c r="H139" s="11"/>
      <c r="I139" s="11"/>
    </row>
    <row r="140" spans="1:9" x14ac:dyDescent="0.2">
      <c r="A140" s="64"/>
      <c r="B140" s="64"/>
      <c r="C140" s="64"/>
      <c r="D140" s="64"/>
      <c r="E140" s="11"/>
      <c r="G140" s="11"/>
      <c r="H140" s="11"/>
      <c r="I140" s="11"/>
    </row>
    <row r="141" spans="1:9" x14ac:dyDescent="0.2">
      <c r="A141" s="64"/>
      <c r="B141" s="64"/>
      <c r="C141" s="64"/>
      <c r="D141" s="64"/>
      <c r="E141" s="11"/>
      <c r="G141" s="11"/>
      <c r="H141" s="11"/>
      <c r="I141" s="11"/>
    </row>
    <row r="142" spans="1:9" x14ac:dyDescent="0.2">
      <c r="A142" s="64"/>
      <c r="B142" s="64"/>
      <c r="C142" s="64"/>
      <c r="D142" s="64"/>
      <c r="E142" s="11"/>
      <c r="G142" s="11"/>
      <c r="H142" s="11"/>
      <c r="I142" s="11"/>
    </row>
    <row r="143" spans="1:9" x14ac:dyDescent="0.2">
      <c r="A143" s="64"/>
      <c r="B143" s="64"/>
      <c r="C143" s="64"/>
      <c r="D143" s="64"/>
      <c r="E143" s="11"/>
      <c r="G143" s="11"/>
      <c r="H143" s="11"/>
      <c r="I143" s="11"/>
    </row>
    <row r="144" spans="1:9" x14ac:dyDescent="0.2">
      <c r="A144" s="64"/>
      <c r="B144" s="64"/>
      <c r="C144" s="64"/>
      <c r="D144" s="64"/>
      <c r="E144" s="11"/>
      <c r="G144" s="11"/>
      <c r="H144" s="11"/>
      <c r="I144" s="11"/>
    </row>
    <row r="145" spans="1:9" x14ac:dyDescent="0.2">
      <c r="A145" s="64"/>
      <c r="B145" s="64"/>
      <c r="C145" s="64"/>
      <c r="D145" s="64"/>
      <c r="E145" s="11"/>
      <c r="G145" s="11"/>
      <c r="H145" s="11"/>
      <c r="I145" s="11"/>
    </row>
    <row r="146" spans="1:9" x14ac:dyDescent="0.2">
      <c r="A146" s="64"/>
      <c r="B146" s="64"/>
      <c r="C146" s="64"/>
      <c r="D146" s="64"/>
      <c r="E146" s="11"/>
      <c r="G146" s="11"/>
      <c r="H146" s="11"/>
      <c r="I146" s="11"/>
    </row>
    <row r="147" spans="1:9" x14ac:dyDescent="0.2">
      <c r="A147" s="64"/>
      <c r="B147" s="64"/>
      <c r="C147" s="64"/>
      <c r="D147" s="64"/>
      <c r="E147" s="11"/>
      <c r="G147" s="11"/>
      <c r="H147" s="11"/>
      <c r="I147" s="11"/>
    </row>
    <row r="148" spans="1:9" x14ac:dyDescent="0.2">
      <c r="A148" s="64"/>
      <c r="B148" s="64"/>
      <c r="C148" s="64"/>
      <c r="D148" s="64"/>
      <c r="E148" s="11"/>
      <c r="G148" s="11"/>
      <c r="H148" s="11"/>
      <c r="I148" s="11"/>
    </row>
    <row r="149" spans="1:9" x14ac:dyDescent="0.2">
      <c r="A149" s="64"/>
      <c r="B149" s="64"/>
      <c r="C149" s="64"/>
      <c r="D149" s="64"/>
      <c r="E149" s="11"/>
      <c r="G149" s="11"/>
      <c r="H149" s="11"/>
      <c r="I149" s="11"/>
    </row>
    <row r="150" spans="1:9" x14ac:dyDescent="0.2">
      <c r="A150" s="64"/>
      <c r="B150" s="64"/>
      <c r="C150" s="64"/>
      <c r="D150" s="64"/>
      <c r="E150" s="11"/>
      <c r="G150" s="11"/>
      <c r="H150" s="11"/>
      <c r="I150" s="11"/>
    </row>
    <row r="151" spans="1:9" x14ac:dyDescent="0.2">
      <c r="A151" s="64"/>
      <c r="B151" s="64"/>
      <c r="C151" s="64"/>
      <c r="D151" s="64"/>
      <c r="E151" s="11"/>
      <c r="G151" s="11"/>
      <c r="H151" s="11"/>
      <c r="I151" s="11"/>
    </row>
    <row r="152" spans="1:9" x14ac:dyDescent="0.2">
      <c r="A152" s="64"/>
      <c r="B152" s="64"/>
      <c r="C152" s="64"/>
      <c r="D152" s="64"/>
      <c r="E152" s="11"/>
      <c r="G152" s="11"/>
      <c r="H152" s="11"/>
      <c r="I152" s="11"/>
    </row>
    <row r="153" spans="1:9" x14ac:dyDescent="0.2">
      <c r="A153" s="69" t="s">
        <v>962</v>
      </c>
      <c r="B153" s="64"/>
      <c r="C153" s="64"/>
      <c r="D153" s="64"/>
      <c r="E153" s="11"/>
      <c r="G153" s="11"/>
      <c r="H153" s="11"/>
      <c r="I153" s="11"/>
    </row>
    <row r="154" spans="1:9" x14ac:dyDescent="0.2">
      <c r="A154" s="64"/>
      <c r="B154" s="64"/>
      <c r="C154" s="64"/>
      <c r="D154" s="64"/>
      <c r="E154" s="11"/>
      <c r="G154" s="11"/>
      <c r="H154" s="11"/>
      <c r="I154" s="11"/>
    </row>
    <row r="155" spans="1:9" x14ac:dyDescent="0.2">
      <c r="A155" s="69" t="s">
        <v>960</v>
      </c>
      <c r="B155" s="64"/>
      <c r="C155" s="64"/>
      <c r="D155" s="64"/>
      <c r="E155" s="11"/>
      <c r="G155" s="11"/>
      <c r="H155" s="11"/>
      <c r="I155" s="11"/>
    </row>
    <row r="156" spans="1:9" x14ac:dyDescent="0.2">
      <c r="A156" s="64"/>
      <c r="B156" s="64"/>
      <c r="C156" s="64"/>
      <c r="D156" s="64"/>
      <c r="E156" s="11"/>
      <c r="G156" s="11"/>
      <c r="H156" s="11"/>
      <c r="I156" s="11"/>
    </row>
    <row r="157" spans="1:9" x14ac:dyDescent="0.2">
      <c r="A157" s="64"/>
      <c r="B157" s="64"/>
      <c r="C157" s="64"/>
      <c r="D157" s="64"/>
      <c r="E157" s="11"/>
      <c r="G157" s="11"/>
      <c r="H157" s="11"/>
      <c r="I157" s="11"/>
    </row>
    <row r="158" spans="1:9" x14ac:dyDescent="0.2">
      <c r="A158" s="64"/>
      <c r="B158" s="64"/>
      <c r="C158" s="64"/>
      <c r="D158" s="64"/>
      <c r="E158" s="11"/>
      <c r="G158" s="11"/>
      <c r="H158" s="11"/>
      <c r="I158" s="11"/>
    </row>
    <row r="159" spans="1:9" x14ac:dyDescent="0.2">
      <c r="A159" s="64"/>
      <c r="B159" s="64"/>
      <c r="C159" s="64"/>
      <c r="D159" s="64"/>
      <c r="E159" s="11"/>
      <c r="G159" s="11"/>
      <c r="H159" s="11"/>
      <c r="I159" s="11"/>
    </row>
    <row r="160" spans="1:9" x14ac:dyDescent="0.2">
      <c r="A160" s="64"/>
      <c r="B160" s="64"/>
      <c r="C160" s="64"/>
      <c r="D160" s="64"/>
      <c r="E160" s="11"/>
      <c r="G160" s="11"/>
      <c r="H160" s="11"/>
      <c r="I160" s="11"/>
    </row>
    <row r="161" spans="1:9" x14ac:dyDescent="0.2">
      <c r="A161" s="64"/>
      <c r="B161" s="64"/>
      <c r="C161" s="64"/>
      <c r="D161" s="64"/>
      <c r="E161" s="11"/>
      <c r="G161" s="11"/>
      <c r="H161" s="11"/>
      <c r="I161" s="11"/>
    </row>
    <row r="162" spans="1:9" x14ac:dyDescent="0.2">
      <c r="A162" s="64"/>
      <c r="B162" s="64"/>
      <c r="C162" s="64"/>
      <c r="D162" s="64"/>
      <c r="E162" s="11"/>
      <c r="G162" s="11"/>
      <c r="H162" s="11"/>
      <c r="I162" s="11"/>
    </row>
    <row r="163" spans="1:9" x14ac:dyDescent="0.2">
      <c r="A163" s="64"/>
      <c r="B163" s="64"/>
      <c r="C163" s="64"/>
      <c r="D163" s="64"/>
      <c r="E163" s="11"/>
      <c r="G163" s="11"/>
      <c r="H163" s="11"/>
      <c r="I163" s="11"/>
    </row>
    <row r="164" spans="1:9" x14ac:dyDescent="0.2">
      <c r="A164" s="64"/>
      <c r="B164" s="64"/>
      <c r="C164" s="64"/>
      <c r="D164" s="64"/>
      <c r="E164" s="11"/>
      <c r="G164" s="11"/>
      <c r="H164" s="11"/>
      <c r="I164" s="11"/>
    </row>
    <row r="165" spans="1:9" x14ac:dyDescent="0.2">
      <c r="A165" s="64"/>
      <c r="B165" s="64"/>
      <c r="C165" s="64"/>
      <c r="D165" s="64"/>
      <c r="E165" s="11"/>
      <c r="G165" s="11"/>
      <c r="H165" s="11"/>
      <c r="I165" s="11"/>
    </row>
    <row r="166" spans="1:9" x14ac:dyDescent="0.2">
      <c r="A166" s="64"/>
      <c r="B166" s="64"/>
      <c r="C166" s="64"/>
      <c r="D166" s="64"/>
      <c r="E166" s="11"/>
      <c r="G166" s="11"/>
      <c r="H166" s="11"/>
      <c r="I166" s="11"/>
    </row>
    <row r="167" spans="1:9" x14ac:dyDescent="0.2">
      <c r="A167" s="64"/>
      <c r="B167" s="64"/>
      <c r="C167" s="64"/>
      <c r="D167" s="64"/>
      <c r="E167" s="11"/>
      <c r="G167" s="11"/>
      <c r="H167" s="11"/>
      <c r="I167" s="11"/>
    </row>
    <row r="168" spans="1:9" x14ac:dyDescent="0.2">
      <c r="A168" s="64"/>
      <c r="B168" s="64"/>
      <c r="C168" s="64"/>
      <c r="D168" s="64"/>
      <c r="E168" s="11"/>
      <c r="G168" s="11"/>
      <c r="H168" s="11"/>
      <c r="I168" s="11"/>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t="s">
        <v>958</v>
      </c>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11"/>
      <c r="H271" s="64"/>
      <c r="I271" s="64"/>
    </row>
    <row r="272" spans="1:9" x14ac:dyDescent="0.2">
      <c r="A272" s="64"/>
      <c r="B272" s="64"/>
      <c r="C272" s="64"/>
      <c r="D272" s="64"/>
      <c r="E272" s="11"/>
      <c r="G272" s="11"/>
      <c r="H272" s="64"/>
      <c r="I272" s="64"/>
    </row>
    <row r="273" spans="1:9" x14ac:dyDescent="0.2">
      <c r="A273" s="64"/>
      <c r="B273" s="64"/>
      <c r="C273" s="64"/>
      <c r="D273" s="64"/>
      <c r="E273" s="11"/>
      <c r="G273" s="11"/>
      <c r="H273" s="64"/>
      <c r="I273" s="64"/>
    </row>
  </sheetData>
  <mergeCells count="1">
    <mergeCell ref="A1:G1"/>
  </mergeCells>
  <conditionalFormatting sqref="F2:F3 F5:F132">
    <cfRule type="cellIs" dxfId="82" priority="3" stopIfTrue="1" operator="between">
      <formula>0.009</formula>
      <formula>-0.009</formula>
    </cfRule>
  </conditionalFormatting>
  <conditionalFormatting sqref="F271:F65536">
    <cfRule type="cellIs" dxfId="81" priority="2" stopIfTrue="1" operator="between">
      <formula>0.009</formula>
      <formula>-0.009</formula>
    </cfRule>
  </conditionalFormatting>
  <conditionalFormatting sqref="F133:I168">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89"/>
  <sheetViews>
    <sheetView workbookViewId="0">
      <selection sqref="A1:G1"/>
    </sheetView>
  </sheetViews>
  <sheetFormatPr defaultColWidth="9.140625" defaultRowHeight="11.25" x14ac:dyDescent="0.2"/>
  <cols>
    <col min="1" max="1" width="38.5703125" style="7" bestFit="1" customWidth="1"/>
    <col min="2" max="2" width="36.42578125" style="7" bestFit="1" customWidth="1"/>
    <col min="3" max="3" width="35.42578125" style="7" bestFit="1" customWidth="1"/>
    <col min="4" max="4" width="15.42578125" style="7" bestFit="1" customWidth="1"/>
    <col min="5" max="5" width="30" style="10" customWidth="1"/>
    <col min="6" max="6" width="31.42578125" style="11" bestFit="1" customWidth="1"/>
    <col min="7" max="7" width="34" style="10" customWidth="1"/>
    <col min="8" max="8" width="27.5703125" style="7" customWidth="1"/>
    <col min="9" max="16384" width="9.140625" style="7"/>
  </cols>
  <sheetData>
    <row r="1" spans="1:11" s="1" customFormat="1" ht="15" x14ac:dyDescent="0.2">
      <c r="A1" s="99" t="s">
        <v>11</v>
      </c>
      <c r="B1" s="100"/>
      <c r="C1" s="100"/>
      <c r="D1" s="100"/>
      <c r="E1" s="100"/>
      <c r="F1" s="100"/>
      <c r="G1" s="100"/>
    </row>
    <row r="2" spans="1:11" s="1" customFormat="1" ht="12" x14ac:dyDescent="0.2">
      <c r="E2" s="5"/>
      <c r="F2" s="9"/>
      <c r="G2" s="10"/>
    </row>
    <row r="3" spans="1:11" s="1" customFormat="1" ht="12" x14ac:dyDescent="0.2">
      <c r="A3" s="8" t="s">
        <v>7</v>
      </c>
      <c r="B3" s="2"/>
      <c r="C3" s="3"/>
      <c r="D3" s="3"/>
      <c r="E3" s="4"/>
      <c r="F3" s="9"/>
      <c r="G3" s="10"/>
    </row>
    <row r="4" spans="1:11" s="1" customFormat="1" ht="23.25" customHeight="1" x14ac:dyDescent="0.2">
      <c r="A4" s="37" t="s">
        <v>2</v>
      </c>
      <c r="B4" s="37" t="s">
        <v>0</v>
      </c>
      <c r="C4" s="38" t="s">
        <v>4</v>
      </c>
      <c r="D4" s="38" t="s">
        <v>1</v>
      </c>
      <c r="E4" s="54" t="s">
        <v>6</v>
      </c>
      <c r="F4" s="39" t="s">
        <v>263</v>
      </c>
      <c r="G4" s="54" t="s">
        <v>264</v>
      </c>
      <c r="H4" s="55" t="s">
        <v>265</v>
      </c>
      <c r="I4" s="40" t="s">
        <v>5</v>
      </c>
      <c r="J4" s="36"/>
      <c r="K4" s="36"/>
    </row>
    <row r="5" spans="1:11" x14ac:dyDescent="0.2">
      <c r="A5" s="41" t="s">
        <v>134</v>
      </c>
      <c r="B5" s="42"/>
      <c r="C5" s="42"/>
      <c r="D5" s="42"/>
      <c r="E5" s="43"/>
      <c r="F5" s="44"/>
      <c r="G5" s="43"/>
      <c r="H5" s="42"/>
      <c r="I5" s="42"/>
    </row>
    <row r="6" spans="1:11" x14ac:dyDescent="0.2">
      <c r="A6" s="41" t="s">
        <v>26</v>
      </c>
      <c r="B6" s="42"/>
      <c r="C6" s="42"/>
      <c r="D6" s="42"/>
      <c r="E6" s="43"/>
      <c r="F6" s="44"/>
      <c r="G6" s="43"/>
      <c r="H6" s="42"/>
      <c r="I6" s="42"/>
    </row>
    <row r="7" spans="1:11" x14ac:dyDescent="0.2">
      <c r="A7" s="42" t="s">
        <v>136</v>
      </c>
      <c r="B7" s="42" t="s">
        <v>135</v>
      </c>
      <c r="C7" s="42" t="s">
        <v>137</v>
      </c>
      <c r="D7" s="45">
        <v>53350</v>
      </c>
      <c r="E7" s="43">
        <v>1026.9875</v>
      </c>
      <c r="F7" s="44">
        <v>4.3477329179425803</v>
      </c>
      <c r="G7" s="43">
        <v>-1034.5379</v>
      </c>
      <c r="H7" s="43">
        <v>-4.3792749470440437</v>
      </c>
      <c r="I7" s="46"/>
      <c r="K7" s="68"/>
    </row>
    <row r="8" spans="1:11" x14ac:dyDescent="0.2">
      <c r="A8" s="42" t="s">
        <v>279</v>
      </c>
      <c r="B8" s="42" t="s">
        <v>278</v>
      </c>
      <c r="C8" s="42" t="s">
        <v>145</v>
      </c>
      <c r="D8" s="45">
        <v>13800000</v>
      </c>
      <c r="E8" s="43">
        <v>982.56</v>
      </c>
      <c r="F8" s="44">
        <v>4.1596499040676296</v>
      </c>
      <c r="G8" s="43">
        <v>-982.62</v>
      </c>
      <c r="H8" s="43">
        <v>-4.1595026614920716</v>
      </c>
      <c r="I8" s="46"/>
      <c r="K8" s="68"/>
    </row>
    <row r="9" spans="1:11" x14ac:dyDescent="0.2">
      <c r="A9" s="42" t="s">
        <v>373</v>
      </c>
      <c r="B9" s="42" t="s">
        <v>372</v>
      </c>
      <c r="C9" s="42" t="s">
        <v>137</v>
      </c>
      <c r="D9" s="45">
        <v>1230000</v>
      </c>
      <c r="E9" s="43">
        <v>798.14700000000005</v>
      </c>
      <c r="F9" s="44">
        <v>3.3789408198805901</v>
      </c>
      <c r="G9" s="43">
        <v>-800.976</v>
      </c>
      <c r="H9" s="43">
        <v>-3.3909173399695498</v>
      </c>
      <c r="I9" s="46"/>
      <c r="K9" s="68"/>
    </row>
    <row r="10" spans="1:11" x14ac:dyDescent="0.2">
      <c r="A10" s="42" t="s">
        <v>152</v>
      </c>
      <c r="B10" s="42" t="s">
        <v>151</v>
      </c>
      <c r="C10" s="42" t="s">
        <v>153</v>
      </c>
      <c r="D10" s="45">
        <v>44500</v>
      </c>
      <c r="E10" s="43">
        <v>625.22500000000002</v>
      </c>
      <c r="F10" s="44">
        <v>2.6468786753691198</v>
      </c>
      <c r="G10" s="43">
        <v>-627.13850000000002</v>
      </c>
      <c r="H10" s="43">
        <v>-2.6549794428453399</v>
      </c>
      <c r="I10" s="46"/>
      <c r="K10" s="68"/>
    </row>
    <row r="11" spans="1:11" x14ac:dyDescent="0.2">
      <c r="A11" s="42" t="s">
        <v>375</v>
      </c>
      <c r="B11" s="42" t="s">
        <v>374</v>
      </c>
      <c r="C11" s="42" t="s">
        <v>137</v>
      </c>
      <c r="D11" s="45">
        <v>305000</v>
      </c>
      <c r="E11" s="43">
        <v>611.12850000000003</v>
      </c>
      <c r="F11" s="44">
        <v>2.5872013987929501</v>
      </c>
      <c r="G11" s="43">
        <v>-614.30050000000006</v>
      </c>
      <c r="H11" s="43">
        <v>-2.60063000314861</v>
      </c>
      <c r="I11" s="46"/>
      <c r="K11" s="68"/>
    </row>
    <row r="12" spans="1:11" x14ac:dyDescent="0.2">
      <c r="A12" s="42" t="s">
        <v>139</v>
      </c>
      <c r="B12" s="42" t="s">
        <v>138</v>
      </c>
      <c r="C12" s="42" t="s">
        <v>137</v>
      </c>
      <c r="D12" s="45">
        <v>39900</v>
      </c>
      <c r="E12" s="43">
        <v>569.37300000000005</v>
      </c>
      <c r="F12" s="44">
        <v>2.4104302483600999</v>
      </c>
      <c r="G12" s="43">
        <v>-571.92660000000001</v>
      </c>
      <c r="H12" s="43">
        <v>-2.4212408675538701</v>
      </c>
      <c r="I12" s="46"/>
      <c r="K12" s="68"/>
    </row>
    <row r="13" spans="1:11" x14ac:dyDescent="0.2">
      <c r="A13" s="42" t="s">
        <v>299</v>
      </c>
      <c r="B13" s="42" t="s">
        <v>298</v>
      </c>
      <c r="C13" s="42" t="s">
        <v>224</v>
      </c>
      <c r="D13" s="45">
        <v>26325</v>
      </c>
      <c r="E13" s="43">
        <v>569.01487499999996</v>
      </c>
      <c r="F13" s="44">
        <v>2.4089141326807599</v>
      </c>
      <c r="G13" s="43">
        <v>-569.93624999999997</v>
      </c>
      <c r="H13" s="43">
        <v>-2.41281475699923</v>
      </c>
      <c r="I13" s="46"/>
      <c r="K13" s="68"/>
    </row>
    <row r="14" spans="1:11" x14ac:dyDescent="0.2">
      <c r="A14" s="42" t="s">
        <v>377</v>
      </c>
      <c r="B14" s="42" t="s">
        <v>376</v>
      </c>
      <c r="C14" s="42" t="s">
        <v>213</v>
      </c>
      <c r="D14" s="45">
        <v>45600</v>
      </c>
      <c r="E14" s="43">
        <v>531.60479999999995</v>
      </c>
      <c r="F14" s="44">
        <v>2.2505392600165801</v>
      </c>
      <c r="G14" s="43">
        <v>-531.69600000000003</v>
      </c>
      <c r="H14" s="43">
        <v>-2.2509253535592202</v>
      </c>
      <c r="I14" s="46"/>
      <c r="K14" s="68"/>
    </row>
    <row r="15" spans="1:11" x14ac:dyDescent="0.2">
      <c r="A15" s="42" t="s">
        <v>172</v>
      </c>
      <c r="B15" s="42" t="s">
        <v>171</v>
      </c>
      <c r="C15" s="42" t="s">
        <v>173</v>
      </c>
      <c r="D15" s="45">
        <v>6875</v>
      </c>
      <c r="E15" s="43">
        <v>479.66874999999999</v>
      </c>
      <c r="F15" s="44">
        <v>2.03066893616852</v>
      </c>
      <c r="G15" s="43">
        <v>-482.109375</v>
      </c>
      <c r="H15" s="43">
        <v>-2.0410012777528701</v>
      </c>
      <c r="I15" s="46"/>
      <c r="K15" s="68"/>
    </row>
    <row r="16" spans="1:11" x14ac:dyDescent="0.2">
      <c r="A16" s="42" t="s">
        <v>379</v>
      </c>
      <c r="B16" s="42" t="s">
        <v>378</v>
      </c>
      <c r="C16" s="42" t="s">
        <v>380</v>
      </c>
      <c r="D16" s="45">
        <v>8250</v>
      </c>
      <c r="E16" s="43">
        <v>455.60624999999999</v>
      </c>
      <c r="F16" s="44">
        <v>1.9288007797031399</v>
      </c>
      <c r="G16" s="43">
        <v>-453.00749999999999</v>
      </c>
      <c r="H16" s="43">
        <v>-1.9177990188048799</v>
      </c>
      <c r="I16" s="46"/>
      <c r="K16" s="68"/>
    </row>
    <row r="17" spans="1:11" x14ac:dyDescent="0.2">
      <c r="A17" s="42" t="s">
        <v>382</v>
      </c>
      <c r="B17" s="42" t="s">
        <v>381</v>
      </c>
      <c r="C17" s="42" t="s">
        <v>200</v>
      </c>
      <c r="D17" s="45">
        <v>94400</v>
      </c>
      <c r="E17" s="43">
        <v>401.95519999999999</v>
      </c>
      <c r="F17" s="44">
        <v>1.7016700345215401</v>
      </c>
      <c r="G17" s="43">
        <v>-402.42720000000003</v>
      </c>
      <c r="H17" s="43">
        <v>-1.7036682379439501</v>
      </c>
      <c r="I17" s="46"/>
      <c r="K17" s="68"/>
    </row>
    <row r="18" spans="1:11" x14ac:dyDescent="0.2">
      <c r="A18" s="42" t="s">
        <v>149</v>
      </c>
      <c r="B18" s="42" t="s">
        <v>148</v>
      </c>
      <c r="C18" s="42" t="s">
        <v>150</v>
      </c>
      <c r="D18" s="45">
        <v>26400</v>
      </c>
      <c r="E18" s="43">
        <v>396.02640000000002</v>
      </c>
      <c r="F18" s="44">
        <v>1.6765705674648399</v>
      </c>
      <c r="G18" s="43">
        <v>-396.5104</v>
      </c>
      <c r="H18" s="43">
        <v>-1.6786195726691679</v>
      </c>
      <c r="I18" s="46"/>
      <c r="K18" s="68"/>
    </row>
    <row r="19" spans="1:11" x14ac:dyDescent="0.2">
      <c r="A19" s="42" t="s">
        <v>277</v>
      </c>
      <c r="B19" s="42" t="s">
        <v>276</v>
      </c>
      <c r="C19" s="42" t="s">
        <v>194</v>
      </c>
      <c r="D19" s="45">
        <v>10850</v>
      </c>
      <c r="E19" s="43">
        <v>366.69745</v>
      </c>
      <c r="F19" s="44">
        <v>1.5524069906309499</v>
      </c>
      <c r="G19" s="43">
        <v>-368.50940000000003</v>
      </c>
      <c r="H19" s="43">
        <v>-1.5600778480276201</v>
      </c>
      <c r="I19" s="46"/>
      <c r="K19" s="68"/>
    </row>
    <row r="20" spans="1:11" x14ac:dyDescent="0.2">
      <c r="A20" s="42" t="s">
        <v>384</v>
      </c>
      <c r="B20" s="42" t="s">
        <v>383</v>
      </c>
      <c r="C20" s="42" t="s">
        <v>385</v>
      </c>
      <c r="D20" s="45">
        <v>540000</v>
      </c>
      <c r="E20" s="43">
        <v>349.86599999999999</v>
      </c>
      <c r="F20" s="44">
        <v>1.48115135293165</v>
      </c>
      <c r="G20" s="43">
        <v>-350.35199999999998</v>
      </c>
      <c r="H20" s="43">
        <v>-1.48320882509964</v>
      </c>
      <c r="I20" s="46"/>
      <c r="K20" s="68"/>
    </row>
    <row r="21" spans="1:11" x14ac:dyDescent="0.2">
      <c r="A21" s="42" t="s">
        <v>323</v>
      </c>
      <c r="B21" s="42" t="s">
        <v>322</v>
      </c>
      <c r="C21" s="42" t="s">
        <v>150</v>
      </c>
      <c r="D21" s="45">
        <v>4725</v>
      </c>
      <c r="E21" s="43">
        <v>345.16125</v>
      </c>
      <c r="F21" s="44">
        <v>1.46123387930545</v>
      </c>
      <c r="G21" s="43">
        <v>-345.82274999999998</v>
      </c>
      <c r="H21" s="43">
        <v>-1.4640343275340999</v>
      </c>
      <c r="I21" s="46"/>
      <c r="K21" s="68"/>
    </row>
    <row r="22" spans="1:11" x14ac:dyDescent="0.2">
      <c r="A22" s="42" t="s">
        <v>144</v>
      </c>
      <c r="B22" s="42" t="s">
        <v>143</v>
      </c>
      <c r="C22" s="42" t="s">
        <v>145</v>
      </c>
      <c r="D22" s="45">
        <v>17575</v>
      </c>
      <c r="E22" s="43">
        <v>327.68587500000001</v>
      </c>
      <c r="F22" s="44">
        <v>1.38725219682062</v>
      </c>
      <c r="G22" s="43">
        <v>-328.48862500000001</v>
      </c>
      <c r="H22" s="43">
        <v>-1.3906506243573535</v>
      </c>
      <c r="I22" s="46"/>
      <c r="K22" s="68"/>
    </row>
    <row r="23" spans="1:11" x14ac:dyDescent="0.2">
      <c r="A23" s="42" t="s">
        <v>387</v>
      </c>
      <c r="B23" s="42" t="s">
        <v>386</v>
      </c>
      <c r="C23" s="42" t="s">
        <v>246</v>
      </c>
      <c r="D23" s="45">
        <v>10500</v>
      </c>
      <c r="E23" s="43">
        <v>318.55950000000001</v>
      </c>
      <c r="F23" s="44">
        <v>1.34861585411052</v>
      </c>
      <c r="G23" s="43">
        <v>-319.452</v>
      </c>
      <c r="H23" s="43">
        <v>-1.35239423664124</v>
      </c>
      <c r="I23" s="46"/>
      <c r="K23" s="68"/>
    </row>
    <row r="24" spans="1:11" x14ac:dyDescent="0.2">
      <c r="A24" s="42" t="s">
        <v>389</v>
      </c>
      <c r="B24" s="42" t="s">
        <v>388</v>
      </c>
      <c r="C24" s="42" t="s">
        <v>137</v>
      </c>
      <c r="D24" s="45">
        <v>1794000</v>
      </c>
      <c r="E24" s="43">
        <v>317.89679999999998</v>
      </c>
      <c r="F24" s="44">
        <v>1.34581032570368</v>
      </c>
      <c r="G24" s="43">
        <v>-319.33199999999999</v>
      </c>
      <c r="H24" s="43">
        <v>-1.35188621882198</v>
      </c>
      <c r="I24" s="46"/>
      <c r="K24" s="68"/>
    </row>
    <row r="25" spans="1:11" x14ac:dyDescent="0.2">
      <c r="A25" s="42" t="s">
        <v>223</v>
      </c>
      <c r="B25" s="42" t="s">
        <v>222</v>
      </c>
      <c r="C25" s="42" t="s">
        <v>224</v>
      </c>
      <c r="D25" s="45">
        <v>20475</v>
      </c>
      <c r="E25" s="43">
        <v>281.55172499999998</v>
      </c>
      <c r="F25" s="44">
        <v>1.1919441111853999</v>
      </c>
      <c r="G25" s="43">
        <v>-282.92354999999998</v>
      </c>
      <c r="H25" s="43">
        <v>-1.19775170739291</v>
      </c>
      <c r="I25" s="46"/>
      <c r="K25" s="68"/>
    </row>
    <row r="26" spans="1:11" x14ac:dyDescent="0.2">
      <c r="A26" s="42" t="s">
        <v>391</v>
      </c>
      <c r="B26" s="42" t="s">
        <v>390</v>
      </c>
      <c r="C26" s="42" t="s">
        <v>187</v>
      </c>
      <c r="D26" s="45">
        <v>15750</v>
      </c>
      <c r="E26" s="43">
        <v>278.11349999999999</v>
      </c>
      <c r="F26" s="44">
        <v>1.1773884481303101</v>
      </c>
      <c r="G26" s="43">
        <v>-279.02699999999999</v>
      </c>
      <c r="H26" s="43">
        <v>-1.1812557337793901</v>
      </c>
      <c r="I26" s="46"/>
      <c r="K26" s="68"/>
    </row>
    <row r="27" spans="1:11" x14ac:dyDescent="0.2">
      <c r="A27" s="42" t="s">
        <v>393</v>
      </c>
      <c r="B27" s="42" t="s">
        <v>392</v>
      </c>
      <c r="C27" s="42" t="s">
        <v>164</v>
      </c>
      <c r="D27" s="45">
        <v>56250</v>
      </c>
      <c r="E27" s="43">
        <v>269.55</v>
      </c>
      <c r="F27" s="44">
        <v>1.14113502650365</v>
      </c>
      <c r="G27" s="43">
        <v>-270.75937499999998</v>
      </c>
      <c r="H27" s="43">
        <v>-1.1462548935883401</v>
      </c>
      <c r="I27" s="46"/>
      <c r="K27" s="68"/>
    </row>
    <row r="28" spans="1:11" x14ac:dyDescent="0.2">
      <c r="A28" s="42" t="s">
        <v>271</v>
      </c>
      <c r="B28" s="42" t="s">
        <v>270</v>
      </c>
      <c r="C28" s="42" t="s">
        <v>153</v>
      </c>
      <c r="D28" s="45">
        <v>68850</v>
      </c>
      <c r="E28" s="43">
        <v>260.73495000000003</v>
      </c>
      <c r="F28" s="44">
        <v>1.10381667252339</v>
      </c>
      <c r="G28" s="43">
        <v>-261.28575000000001</v>
      </c>
      <c r="H28" s="43">
        <v>-1.1061484743137699</v>
      </c>
      <c r="I28" s="46"/>
      <c r="K28" s="68"/>
    </row>
    <row r="29" spans="1:11" x14ac:dyDescent="0.2">
      <c r="A29" s="42" t="s">
        <v>291</v>
      </c>
      <c r="B29" s="42" t="s">
        <v>290</v>
      </c>
      <c r="C29" s="42" t="s">
        <v>218</v>
      </c>
      <c r="D29" s="45">
        <v>95700</v>
      </c>
      <c r="E29" s="43">
        <v>249.22193999999999</v>
      </c>
      <c r="F29" s="44">
        <v>1.05507655391279</v>
      </c>
      <c r="G29" s="43">
        <v>-249.71001000000001</v>
      </c>
      <c r="H29" s="43">
        <v>-1.05714278938816</v>
      </c>
      <c r="I29" s="46"/>
      <c r="K29" s="68"/>
    </row>
    <row r="30" spans="1:11" x14ac:dyDescent="0.2">
      <c r="A30" s="42" t="s">
        <v>395</v>
      </c>
      <c r="B30" s="42" t="s">
        <v>394</v>
      </c>
      <c r="C30" s="42" t="s">
        <v>164</v>
      </c>
      <c r="D30" s="45">
        <v>155025</v>
      </c>
      <c r="E30" s="43">
        <v>246.50525250000001</v>
      </c>
      <c r="F30" s="44">
        <v>1.04357550675154</v>
      </c>
      <c r="G30" s="43">
        <v>-247.55942250000001</v>
      </c>
      <c r="H30" s="43">
        <v>-1.0480383162892499</v>
      </c>
      <c r="I30" s="46"/>
      <c r="K30" s="68"/>
    </row>
    <row r="31" spans="1:11" x14ac:dyDescent="0.2">
      <c r="A31" s="42" t="s">
        <v>397</v>
      </c>
      <c r="B31" s="42" t="s">
        <v>396</v>
      </c>
      <c r="C31" s="42" t="s">
        <v>398</v>
      </c>
      <c r="D31" s="45">
        <v>4000</v>
      </c>
      <c r="E31" s="43">
        <v>245.12</v>
      </c>
      <c r="F31" s="44">
        <v>1.0377110654668</v>
      </c>
      <c r="G31" s="43">
        <v>-246.28</v>
      </c>
      <c r="H31" s="43">
        <v>-1.0426219043862699</v>
      </c>
      <c r="I31" s="46"/>
      <c r="K31" s="68"/>
    </row>
    <row r="32" spans="1:11" x14ac:dyDescent="0.2">
      <c r="A32" s="42" t="s">
        <v>275</v>
      </c>
      <c r="B32" s="42" t="s">
        <v>274</v>
      </c>
      <c r="C32" s="42" t="s">
        <v>164</v>
      </c>
      <c r="D32" s="45">
        <v>62100</v>
      </c>
      <c r="E32" s="43">
        <v>238.7124</v>
      </c>
      <c r="F32" s="44">
        <v>1.0105846073112601</v>
      </c>
      <c r="G32" s="43">
        <v>-239.6439</v>
      </c>
      <c r="H32" s="43">
        <v>-1.0145280956332401</v>
      </c>
      <c r="I32" s="46"/>
      <c r="K32" s="68"/>
    </row>
    <row r="33" spans="1:11" x14ac:dyDescent="0.2">
      <c r="A33" s="42" t="s">
        <v>309</v>
      </c>
      <c r="B33" s="42" t="s">
        <v>308</v>
      </c>
      <c r="C33" s="42" t="s">
        <v>218</v>
      </c>
      <c r="D33" s="45">
        <v>56000</v>
      </c>
      <c r="E33" s="43">
        <v>235.256</v>
      </c>
      <c r="F33" s="44">
        <v>0.99595200072396095</v>
      </c>
      <c r="G33" s="43">
        <v>-235.732</v>
      </c>
      <c r="H33" s="43">
        <v>-0.99796713807367599</v>
      </c>
      <c r="I33" s="46"/>
      <c r="K33" s="68"/>
    </row>
    <row r="34" spans="1:11" x14ac:dyDescent="0.2">
      <c r="A34" s="42" t="s">
        <v>400</v>
      </c>
      <c r="B34" s="42" t="s">
        <v>399</v>
      </c>
      <c r="C34" s="42" t="s">
        <v>218</v>
      </c>
      <c r="D34" s="45">
        <v>99000</v>
      </c>
      <c r="E34" s="43">
        <v>228.54150000000001</v>
      </c>
      <c r="F34" s="44">
        <v>0.967526286995678</v>
      </c>
      <c r="G34" s="43">
        <v>-228.96719999999999</v>
      </c>
      <c r="H34" s="43">
        <v>-0.96932848020948803</v>
      </c>
      <c r="I34" s="46"/>
      <c r="K34" s="68"/>
    </row>
    <row r="35" spans="1:11" x14ac:dyDescent="0.2">
      <c r="A35" s="42" t="s">
        <v>402</v>
      </c>
      <c r="B35" s="42" t="s">
        <v>401</v>
      </c>
      <c r="C35" s="42" t="s">
        <v>161</v>
      </c>
      <c r="D35" s="45">
        <v>83200</v>
      </c>
      <c r="E35" s="43">
        <v>219.27359999999999</v>
      </c>
      <c r="F35" s="44">
        <v>0.92829080076999404</v>
      </c>
      <c r="G35" s="43">
        <v>-219.98079999999999</v>
      </c>
      <c r="H35" s="43">
        <v>-0.93128471911814203</v>
      </c>
      <c r="I35" s="46"/>
      <c r="K35" s="68"/>
    </row>
    <row r="36" spans="1:11" x14ac:dyDescent="0.2">
      <c r="A36" s="42" t="s">
        <v>404</v>
      </c>
      <c r="B36" s="42" t="s">
        <v>403</v>
      </c>
      <c r="C36" s="42" t="s">
        <v>150</v>
      </c>
      <c r="D36" s="45">
        <v>8800</v>
      </c>
      <c r="E36" s="43">
        <v>217.27199999999999</v>
      </c>
      <c r="F36" s="44">
        <v>0.91981706354480397</v>
      </c>
      <c r="G36" s="43">
        <v>-218.328</v>
      </c>
      <c r="H36" s="43">
        <v>-0.92428762035425704</v>
      </c>
      <c r="I36" s="46"/>
      <c r="K36" s="68"/>
    </row>
    <row r="37" spans="1:11" x14ac:dyDescent="0.2">
      <c r="A37" s="42" t="s">
        <v>406</v>
      </c>
      <c r="B37" s="42" t="s">
        <v>405</v>
      </c>
      <c r="C37" s="42" t="s">
        <v>218</v>
      </c>
      <c r="D37" s="45">
        <v>108000</v>
      </c>
      <c r="E37" s="43">
        <v>212.06880000000001</v>
      </c>
      <c r="F37" s="44">
        <v>0.89778941090186704</v>
      </c>
      <c r="G37" s="43">
        <v>-213.05160000000001</v>
      </c>
      <c r="H37" s="43">
        <v>-0.90195007684157302</v>
      </c>
      <c r="I37" s="46"/>
      <c r="K37" s="68"/>
    </row>
    <row r="38" spans="1:11" x14ac:dyDescent="0.2">
      <c r="A38" s="42" t="s">
        <v>408</v>
      </c>
      <c r="B38" s="42" t="s">
        <v>407</v>
      </c>
      <c r="C38" s="42" t="s">
        <v>150</v>
      </c>
      <c r="D38" s="45">
        <v>51000</v>
      </c>
      <c r="E38" s="43">
        <v>199.00200000000001</v>
      </c>
      <c r="F38" s="44">
        <v>0.84247135056308797</v>
      </c>
      <c r="G38" s="43">
        <v>-199.71600000000001</v>
      </c>
      <c r="H38" s="43">
        <v>-0.84549405658765997</v>
      </c>
      <c r="I38" s="46"/>
      <c r="K38" s="68"/>
    </row>
    <row r="39" spans="1:11" x14ac:dyDescent="0.2">
      <c r="A39" s="42" t="s">
        <v>204</v>
      </c>
      <c r="B39" s="42" t="s">
        <v>203</v>
      </c>
      <c r="C39" s="42" t="s">
        <v>205</v>
      </c>
      <c r="D39" s="45">
        <v>3750</v>
      </c>
      <c r="E39" s="43">
        <v>196.85624999999999</v>
      </c>
      <c r="F39" s="44">
        <v>0.83338735693251698</v>
      </c>
      <c r="G39" s="43">
        <v>-198</v>
      </c>
      <c r="H39" s="43">
        <v>-0.83822940177229999</v>
      </c>
      <c r="I39" s="46"/>
      <c r="K39" s="68"/>
    </row>
    <row r="40" spans="1:11" x14ac:dyDescent="0.2">
      <c r="A40" s="42" t="s">
        <v>147</v>
      </c>
      <c r="B40" s="42" t="s">
        <v>146</v>
      </c>
      <c r="C40" s="42" t="s">
        <v>137</v>
      </c>
      <c r="D40" s="45">
        <v>16250</v>
      </c>
      <c r="E40" s="43">
        <v>192.5625</v>
      </c>
      <c r="F40" s="44">
        <v>0.81520984433726595</v>
      </c>
      <c r="G40" s="43">
        <v>-193.69499999999999</v>
      </c>
      <c r="H40" s="43">
        <v>-0.82000426250649405</v>
      </c>
      <c r="I40" s="46"/>
      <c r="K40" s="68"/>
    </row>
    <row r="41" spans="1:11" x14ac:dyDescent="0.2">
      <c r="A41" s="42" t="s">
        <v>410</v>
      </c>
      <c r="B41" s="42" t="s">
        <v>409</v>
      </c>
      <c r="C41" s="42" t="s">
        <v>240</v>
      </c>
      <c r="D41" s="45">
        <v>148000</v>
      </c>
      <c r="E41" s="43">
        <v>168.29079999999999</v>
      </c>
      <c r="F41" s="44">
        <v>0.71245604347364599</v>
      </c>
      <c r="G41" s="43">
        <v>-168.80879999999999</v>
      </c>
      <c r="H41" s="43">
        <v>-0.71464898706010105</v>
      </c>
      <c r="I41" s="46"/>
      <c r="K41" s="68"/>
    </row>
    <row r="42" spans="1:11" x14ac:dyDescent="0.2">
      <c r="A42" s="42" t="s">
        <v>412</v>
      </c>
      <c r="B42" s="42" t="s">
        <v>411</v>
      </c>
      <c r="C42" s="42" t="s">
        <v>210</v>
      </c>
      <c r="D42" s="45">
        <v>124250</v>
      </c>
      <c r="E42" s="43">
        <v>165.587975</v>
      </c>
      <c r="F42" s="44">
        <v>0.70101368295422595</v>
      </c>
      <c r="G42" s="43">
        <v>-165.94829999999999</v>
      </c>
      <c r="H42" s="43">
        <v>-0.70253911229358701</v>
      </c>
      <c r="I42" s="46"/>
      <c r="K42" s="68"/>
    </row>
    <row r="43" spans="1:11" x14ac:dyDescent="0.2">
      <c r="A43" s="42" t="s">
        <v>297</v>
      </c>
      <c r="B43" s="42" t="s">
        <v>296</v>
      </c>
      <c r="C43" s="42" t="s">
        <v>158</v>
      </c>
      <c r="D43" s="45">
        <v>30625</v>
      </c>
      <c r="E43" s="43">
        <v>159.96968749999999</v>
      </c>
      <c r="F43" s="44">
        <v>0.67722876492336803</v>
      </c>
      <c r="G43" s="43">
        <v>-160.5975</v>
      </c>
      <c r="H43" s="43">
        <v>-0.679886597732965</v>
      </c>
      <c r="I43" s="46"/>
      <c r="K43" s="68"/>
    </row>
    <row r="44" spans="1:11" x14ac:dyDescent="0.2">
      <c r="A44" s="42" t="s">
        <v>157</v>
      </c>
      <c r="B44" s="42" t="s">
        <v>156</v>
      </c>
      <c r="C44" s="42" t="s">
        <v>158</v>
      </c>
      <c r="D44" s="45">
        <v>9800</v>
      </c>
      <c r="E44" s="43">
        <v>153.26220000000001</v>
      </c>
      <c r="F44" s="44">
        <v>0.648832738486397</v>
      </c>
      <c r="G44" s="43">
        <v>-153.5856</v>
      </c>
      <c r="H44" s="43">
        <v>-0.65020184650929203</v>
      </c>
      <c r="I44" s="46"/>
      <c r="K44" s="68"/>
    </row>
    <row r="45" spans="1:11" x14ac:dyDescent="0.2">
      <c r="A45" s="42" t="s">
        <v>414</v>
      </c>
      <c r="B45" s="42" t="s">
        <v>413</v>
      </c>
      <c r="C45" s="42" t="s">
        <v>150</v>
      </c>
      <c r="D45" s="45">
        <v>4200</v>
      </c>
      <c r="E45" s="43">
        <v>145.05539999999999</v>
      </c>
      <c r="F45" s="44">
        <v>0.61408939982748401</v>
      </c>
      <c r="G45" s="43">
        <v>-145.02600000000001</v>
      </c>
      <c r="H45" s="43">
        <v>-0.613964935461766</v>
      </c>
      <c r="I45" s="46"/>
      <c r="K45" s="68"/>
    </row>
    <row r="46" spans="1:11" x14ac:dyDescent="0.2">
      <c r="A46" s="42" t="s">
        <v>416</v>
      </c>
      <c r="B46" s="42" t="s">
        <v>415</v>
      </c>
      <c r="C46" s="42" t="s">
        <v>417</v>
      </c>
      <c r="D46" s="45">
        <v>7200</v>
      </c>
      <c r="E46" s="43">
        <v>137.232</v>
      </c>
      <c r="F46" s="44">
        <v>0.58096917810109305</v>
      </c>
      <c r="G46" s="43">
        <v>-137.99520000000001</v>
      </c>
      <c r="H46" s="43">
        <v>-0.58420017143156</v>
      </c>
      <c r="I46" s="46"/>
      <c r="K46" s="68"/>
    </row>
    <row r="47" spans="1:11" x14ac:dyDescent="0.2">
      <c r="A47" s="42" t="s">
        <v>419</v>
      </c>
      <c r="B47" s="42" t="s">
        <v>418</v>
      </c>
      <c r="C47" s="42" t="s">
        <v>178</v>
      </c>
      <c r="D47" s="45">
        <v>10000</v>
      </c>
      <c r="E47" s="43">
        <v>134.61000000000001</v>
      </c>
      <c r="F47" s="44">
        <v>0.56986898875034997</v>
      </c>
      <c r="G47" s="43">
        <v>-135.15</v>
      </c>
      <c r="H47" s="43">
        <v>-0.57215506893700196</v>
      </c>
      <c r="I47" s="46"/>
      <c r="K47" s="68"/>
    </row>
    <row r="48" spans="1:11" x14ac:dyDescent="0.2">
      <c r="A48" s="42" t="s">
        <v>421</v>
      </c>
      <c r="B48" s="42" t="s">
        <v>420</v>
      </c>
      <c r="C48" s="42" t="s">
        <v>137</v>
      </c>
      <c r="D48" s="45">
        <v>120000</v>
      </c>
      <c r="E48" s="43">
        <v>120.252</v>
      </c>
      <c r="F48" s="44">
        <v>0.50908465667637703</v>
      </c>
      <c r="G48" s="43">
        <v>-120.55200000000001</v>
      </c>
      <c r="H48" s="43">
        <v>-0.51035470122451698</v>
      </c>
      <c r="I48" s="46"/>
      <c r="K48" s="68"/>
    </row>
    <row r="49" spans="1:11" x14ac:dyDescent="0.2">
      <c r="A49" s="42" t="s">
        <v>199</v>
      </c>
      <c r="B49" s="42" t="s">
        <v>198</v>
      </c>
      <c r="C49" s="42" t="s">
        <v>200</v>
      </c>
      <c r="D49" s="45">
        <v>4800</v>
      </c>
      <c r="E49" s="43">
        <v>112.4208</v>
      </c>
      <c r="F49" s="44">
        <v>0.47593141379173498</v>
      </c>
      <c r="G49" s="43">
        <v>-112.34399999999999</v>
      </c>
      <c r="H49" s="43">
        <v>-0.47560628238741098</v>
      </c>
      <c r="I49" s="46"/>
      <c r="K49" s="68"/>
    </row>
    <row r="50" spans="1:11" x14ac:dyDescent="0.2">
      <c r="A50" s="42" t="s">
        <v>423</v>
      </c>
      <c r="B50" s="42" t="s">
        <v>422</v>
      </c>
      <c r="C50" s="42" t="s">
        <v>170</v>
      </c>
      <c r="D50" s="45">
        <v>1800</v>
      </c>
      <c r="E50" s="43">
        <v>109.566</v>
      </c>
      <c r="F50" s="44">
        <v>0.463845669871636</v>
      </c>
      <c r="G50" s="43">
        <v>-110.03400000000001</v>
      </c>
      <c r="H50" s="43">
        <v>-0.46582693936673403</v>
      </c>
      <c r="I50" s="46"/>
      <c r="K50" s="68"/>
    </row>
    <row r="51" spans="1:11" x14ac:dyDescent="0.2">
      <c r="A51" s="42" t="s">
        <v>193</v>
      </c>
      <c r="B51" s="42" t="s">
        <v>192</v>
      </c>
      <c r="C51" s="42" t="s">
        <v>194</v>
      </c>
      <c r="D51" s="45">
        <v>32400</v>
      </c>
      <c r="E51" s="43">
        <v>109.2852</v>
      </c>
      <c r="F51" s="44">
        <v>0.462656908174577</v>
      </c>
      <c r="G51" s="43">
        <v>-109.65779999999999</v>
      </c>
      <c r="H51" s="43">
        <v>-0.46423430350336697</v>
      </c>
      <c r="I51" s="46"/>
      <c r="K51" s="68"/>
    </row>
    <row r="52" spans="1:11" x14ac:dyDescent="0.2">
      <c r="A52" s="42" t="s">
        <v>166</v>
      </c>
      <c r="B52" s="42" t="s">
        <v>165</v>
      </c>
      <c r="C52" s="42" t="s">
        <v>167</v>
      </c>
      <c r="D52" s="45">
        <v>900</v>
      </c>
      <c r="E52" s="43">
        <v>104.76900000000001</v>
      </c>
      <c r="F52" s="44">
        <v>0.44353765754688002</v>
      </c>
      <c r="G52" s="43">
        <v>-105.282</v>
      </c>
      <c r="H52" s="43">
        <v>-0.44570943372419902</v>
      </c>
      <c r="I52" s="46"/>
      <c r="K52" s="68"/>
    </row>
    <row r="53" spans="1:11" x14ac:dyDescent="0.2">
      <c r="A53" s="42" t="s">
        <v>425</v>
      </c>
      <c r="B53" s="42" t="s">
        <v>424</v>
      </c>
      <c r="C53" s="42" t="s">
        <v>398</v>
      </c>
      <c r="D53" s="45">
        <v>2100</v>
      </c>
      <c r="E53" s="43">
        <v>91.862399999999994</v>
      </c>
      <c r="F53" s="44">
        <v>0.38889780099680699</v>
      </c>
      <c r="G53" s="43">
        <v>-92.313900000000004</v>
      </c>
      <c r="H53" s="43">
        <v>-0.390809218041757</v>
      </c>
      <c r="I53" s="46"/>
      <c r="K53" s="68"/>
    </row>
    <row r="54" spans="1:11" x14ac:dyDescent="0.2">
      <c r="A54" s="42" t="s">
        <v>427</v>
      </c>
      <c r="B54" s="42" t="s">
        <v>426</v>
      </c>
      <c r="C54" s="42" t="s">
        <v>321</v>
      </c>
      <c r="D54" s="45">
        <v>101250</v>
      </c>
      <c r="E54" s="43">
        <v>88.279875000000004</v>
      </c>
      <c r="F54" s="44">
        <v>0.37373124651405798</v>
      </c>
      <c r="G54" s="43">
        <v>-88.705124999999995</v>
      </c>
      <c r="H54" s="43">
        <v>-0.375531534661046</v>
      </c>
      <c r="I54" s="46"/>
      <c r="K54" s="68"/>
    </row>
    <row r="55" spans="1:11" x14ac:dyDescent="0.2">
      <c r="A55" s="42" t="s">
        <v>429</v>
      </c>
      <c r="B55" s="42" t="s">
        <v>428</v>
      </c>
      <c r="C55" s="42" t="s">
        <v>218</v>
      </c>
      <c r="D55" s="45">
        <v>9000</v>
      </c>
      <c r="E55" s="43">
        <v>87.115499999999997</v>
      </c>
      <c r="F55" s="44">
        <v>0.36880188611158998</v>
      </c>
      <c r="G55" s="43">
        <v>-87.435000000000002</v>
      </c>
      <c r="H55" s="43">
        <v>-0.37015448355535902</v>
      </c>
      <c r="I55" s="46"/>
      <c r="K55" s="68"/>
    </row>
    <row r="56" spans="1:11" x14ac:dyDescent="0.2">
      <c r="A56" s="42" t="s">
        <v>220</v>
      </c>
      <c r="B56" s="42" t="s">
        <v>219</v>
      </c>
      <c r="C56" s="42" t="s">
        <v>221</v>
      </c>
      <c r="D56" s="45">
        <v>25650</v>
      </c>
      <c r="E56" s="43">
        <v>80.566649999999996</v>
      </c>
      <c r="F56" s="44">
        <v>0.34107744864797102</v>
      </c>
      <c r="G56" s="43">
        <v>-80.938575</v>
      </c>
      <c r="H56" s="43">
        <v>-0.3426519863765275</v>
      </c>
      <c r="I56" s="46"/>
      <c r="K56" s="68"/>
    </row>
    <row r="57" spans="1:11" x14ac:dyDescent="0.2">
      <c r="A57" s="42" t="s">
        <v>431</v>
      </c>
      <c r="B57" s="42" t="s">
        <v>430</v>
      </c>
      <c r="C57" s="42" t="s">
        <v>197</v>
      </c>
      <c r="D57" s="45">
        <v>10500</v>
      </c>
      <c r="E57" s="43">
        <v>78.907499999999999</v>
      </c>
      <c r="F57" s="44">
        <v>0.33405346727448398</v>
      </c>
      <c r="G57" s="43">
        <v>-79.619312499999992</v>
      </c>
      <c r="H57" s="43">
        <v>-0.33706691255756027</v>
      </c>
      <c r="I57" s="46"/>
      <c r="K57" s="68"/>
    </row>
    <row r="58" spans="1:11" x14ac:dyDescent="0.2">
      <c r="A58" s="42" t="s">
        <v>269</v>
      </c>
      <c r="B58" s="42" t="s">
        <v>268</v>
      </c>
      <c r="C58" s="42" t="s">
        <v>221</v>
      </c>
      <c r="D58" s="45">
        <v>1650</v>
      </c>
      <c r="E58" s="43">
        <v>74.050349999999995</v>
      </c>
      <c r="F58" s="44">
        <v>0.313490811017826</v>
      </c>
      <c r="G58" s="43">
        <v>-74.320949999999996</v>
      </c>
      <c r="H58" s="43">
        <v>-0.314636391200248</v>
      </c>
      <c r="I58" s="46"/>
      <c r="K58" s="68"/>
    </row>
    <row r="59" spans="1:11" x14ac:dyDescent="0.2">
      <c r="A59" s="42" t="s">
        <v>433</v>
      </c>
      <c r="B59" s="42" t="s">
        <v>432</v>
      </c>
      <c r="C59" s="42" t="s">
        <v>161</v>
      </c>
      <c r="D59" s="45">
        <v>1400</v>
      </c>
      <c r="E59" s="43">
        <v>72.415000000000006</v>
      </c>
      <c r="F59" s="44">
        <v>0.30656758651182398</v>
      </c>
      <c r="G59" s="43">
        <v>-72.456999999999994</v>
      </c>
      <c r="H59" s="43">
        <v>-0.30674539274856299</v>
      </c>
      <c r="I59" s="46"/>
      <c r="K59" s="68"/>
    </row>
    <row r="60" spans="1:11" x14ac:dyDescent="0.2">
      <c r="A60" s="42" t="s">
        <v>215</v>
      </c>
      <c r="B60" s="42" t="s">
        <v>214</v>
      </c>
      <c r="C60" s="42" t="s">
        <v>150</v>
      </c>
      <c r="D60" s="45">
        <v>4200</v>
      </c>
      <c r="E60" s="43">
        <v>63.125999999999998</v>
      </c>
      <c r="F60" s="44">
        <v>0.267242773819587</v>
      </c>
      <c r="G60" s="43">
        <v>-63.281399999999998</v>
      </c>
      <c r="H60" s="43">
        <v>-0.267900656895524</v>
      </c>
      <c r="I60" s="46"/>
      <c r="K60" s="68"/>
    </row>
    <row r="61" spans="1:11" x14ac:dyDescent="0.2">
      <c r="A61" s="42" t="s">
        <v>267</v>
      </c>
      <c r="B61" s="42" t="s">
        <v>266</v>
      </c>
      <c r="C61" s="42" t="s">
        <v>137</v>
      </c>
      <c r="D61" s="45">
        <v>2800</v>
      </c>
      <c r="E61" s="43">
        <v>61.826799999999999</v>
      </c>
      <c r="F61" s="44">
        <v>0.26174263422977601</v>
      </c>
      <c r="G61" s="43">
        <v>-62.356000000000002</v>
      </c>
      <c r="H61" s="43">
        <v>-0.26398299281269499</v>
      </c>
      <c r="I61" s="46"/>
      <c r="K61" s="68"/>
    </row>
    <row r="62" spans="1:11" x14ac:dyDescent="0.2">
      <c r="A62" s="42" t="s">
        <v>435</v>
      </c>
      <c r="B62" s="42" t="s">
        <v>434</v>
      </c>
      <c r="C62" s="42" t="s">
        <v>436</v>
      </c>
      <c r="D62" s="45">
        <v>4500</v>
      </c>
      <c r="E62" s="43">
        <v>56.722499999999997</v>
      </c>
      <c r="F62" s="44">
        <v>0.24013367293954199</v>
      </c>
      <c r="G62" s="43">
        <v>-56.826000000000001</v>
      </c>
      <c r="H62" s="43">
        <v>-0.24057183830865</v>
      </c>
      <c r="I62" s="46"/>
      <c r="K62" s="68"/>
    </row>
    <row r="63" spans="1:11" x14ac:dyDescent="0.2">
      <c r="A63" s="42" t="s">
        <v>328</v>
      </c>
      <c r="B63" s="42" t="s">
        <v>327</v>
      </c>
      <c r="C63" s="42" t="s">
        <v>240</v>
      </c>
      <c r="D63" s="45">
        <v>4725</v>
      </c>
      <c r="E63" s="43">
        <v>48.658050000000003</v>
      </c>
      <c r="F63" s="44">
        <v>0.205992970418721</v>
      </c>
      <c r="G63" s="43">
        <v>-48.913200000000003</v>
      </c>
      <c r="H63" s="43">
        <v>-0.20707314330691401</v>
      </c>
      <c r="I63" s="46"/>
      <c r="K63" s="68"/>
    </row>
    <row r="64" spans="1:11" x14ac:dyDescent="0.2">
      <c r="A64" s="42" t="s">
        <v>177</v>
      </c>
      <c r="B64" s="42" t="s">
        <v>176</v>
      </c>
      <c r="C64" s="42" t="s">
        <v>178</v>
      </c>
      <c r="D64" s="45">
        <v>23500</v>
      </c>
      <c r="E64" s="43">
        <v>44.436149999999998</v>
      </c>
      <c r="F64" s="44">
        <v>0.18811963349274899</v>
      </c>
      <c r="G64" s="43">
        <v>-44.5184</v>
      </c>
      <c r="H64" s="43">
        <v>-0.18846783737302999</v>
      </c>
      <c r="I64" s="46"/>
      <c r="K64" s="68"/>
    </row>
    <row r="65" spans="1:11" x14ac:dyDescent="0.2">
      <c r="A65" s="42" t="s">
        <v>305</v>
      </c>
      <c r="B65" s="42" t="s">
        <v>304</v>
      </c>
      <c r="C65" s="42" t="s">
        <v>137</v>
      </c>
      <c r="D65" s="45">
        <v>25200</v>
      </c>
      <c r="E65" s="43">
        <v>41.736240000000002</v>
      </c>
      <c r="F65" s="44">
        <v>0.17668961357285401</v>
      </c>
      <c r="G65" s="43">
        <v>-41.935319999999997</v>
      </c>
      <c r="H65" s="43">
        <v>-0.17753241513500001</v>
      </c>
      <c r="I65" s="46"/>
      <c r="K65" s="68"/>
    </row>
    <row r="66" spans="1:11" x14ac:dyDescent="0.2">
      <c r="A66" s="42" t="s">
        <v>438</v>
      </c>
      <c r="B66" s="42" t="s">
        <v>437</v>
      </c>
      <c r="C66" s="42" t="s">
        <v>178</v>
      </c>
      <c r="D66" s="45">
        <v>12000</v>
      </c>
      <c r="E66" s="43">
        <v>37.65</v>
      </c>
      <c r="F66" s="44">
        <v>0.15939059079155099</v>
      </c>
      <c r="G66" s="43">
        <v>-37.722000000000001</v>
      </c>
      <c r="H66" s="43">
        <v>-0.15969540148310499</v>
      </c>
      <c r="I66" s="46"/>
      <c r="K66" s="68"/>
    </row>
    <row r="67" spans="1:11" x14ac:dyDescent="0.2">
      <c r="A67" s="42" t="s">
        <v>196</v>
      </c>
      <c r="B67" s="42" t="s">
        <v>195</v>
      </c>
      <c r="C67" s="42" t="s">
        <v>197</v>
      </c>
      <c r="D67" s="45">
        <v>5000</v>
      </c>
      <c r="E67" s="43">
        <v>35.770000000000003</v>
      </c>
      <c r="F67" s="44">
        <v>0.15143164495654099</v>
      </c>
      <c r="G67" s="43">
        <v>-35.884999999999998</v>
      </c>
      <c r="H67" s="43">
        <v>-0.15191849536666199</v>
      </c>
      <c r="I67" s="46"/>
      <c r="K67" s="68"/>
    </row>
    <row r="68" spans="1:11" x14ac:dyDescent="0.2">
      <c r="A68" s="42" t="s">
        <v>287</v>
      </c>
      <c r="B68" s="42" t="s">
        <v>286</v>
      </c>
      <c r="C68" s="42" t="s">
        <v>184</v>
      </c>
      <c r="D68" s="45">
        <v>900</v>
      </c>
      <c r="E68" s="43">
        <v>34.446599999999997</v>
      </c>
      <c r="F68" s="44">
        <v>0.14582905510651401</v>
      </c>
      <c r="G68" s="43">
        <v>-34.525799999999997</v>
      </c>
      <c r="H68" s="43">
        <v>-0.14616434686722299</v>
      </c>
      <c r="I68" s="46"/>
      <c r="K68" s="68"/>
    </row>
    <row r="69" spans="1:11" x14ac:dyDescent="0.2">
      <c r="A69" s="42" t="s">
        <v>212</v>
      </c>
      <c r="B69" s="42" t="s">
        <v>211</v>
      </c>
      <c r="C69" s="42" t="s">
        <v>213</v>
      </c>
      <c r="D69" s="45">
        <v>4800</v>
      </c>
      <c r="E69" s="43">
        <v>34.101599999999998</v>
      </c>
      <c r="F69" s="44">
        <v>0.14436850387615299</v>
      </c>
      <c r="G69" s="43">
        <v>-34.235999999999997</v>
      </c>
      <c r="H69" s="43">
        <v>-0.14493748383371999</v>
      </c>
      <c r="I69" s="46"/>
      <c r="K69" s="68"/>
    </row>
    <row r="70" spans="1:11" x14ac:dyDescent="0.2">
      <c r="A70" s="42" t="s">
        <v>440</v>
      </c>
      <c r="B70" s="42" t="s">
        <v>439</v>
      </c>
      <c r="C70" s="42" t="s">
        <v>224</v>
      </c>
      <c r="D70" s="45">
        <v>4950</v>
      </c>
      <c r="E70" s="43">
        <v>33.377850000000002</v>
      </c>
      <c r="F70" s="44">
        <v>0.14130452140376601</v>
      </c>
      <c r="G70" s="43">
        <v>-33.499124999999999</v>
      </c>
      <c r="H70" s="43">
        <v>-0.14181793691235101</v>
      </c>
      <c r="I70" s="46"/>
      <c r="K70" s="68"/>
    </row>
    <row r="71" spans="1:11" x14ac:dyDescent="0.2">
      <c r="A71" s="42" t="s">
        <v>442</v>
      </c>
      <c r="B71" s="42" t="s">
        <v>441</v>
      </c>
      <c r="C71" s="42" t="s">
        <v>170</v>
      </c>
      <c r="D71" s="45">
        <v>5100</v>
      </c>
      <c r="E71" s="43">
        <v>30.79635</v>
      </c>
      <c r="F71" s="44">
        <v>0.13037578806702199</v>
      </c>
      <c r="G71" s="43">
        <v>-31.102350000000001</v>
      </c>
      <c r="H71" s="43">
        <v>-0.131671233506125</v>
      </c>
      <c r="I71" s="46"/>
      <c r="K71" s="68"/>
    </row>
    <row r="72" spans="1:11" x14ac:dyDescent="0.2">
      <c r="A72" s="42" t="s">
        <v>444</v>
      </c>
      <c r="B72" s="42" t="s">
        <v>443</v>
      </c>
      <c r="C72" s="42" t="s">
        <v>210</v>
      </c>
      <c r="D72" s="45">
        <v>100</v>
      </c>
      <c r="E72" s="43">
        <v>29.454999999999998</v>
      </c>
      <c r="F72" s="44">
        <v>0.12469720721819801</v>
      </c>
      <c r="G72" s="43">
        <v>-29.55</v>
      </c>
      <c r="H72" s="43">
        <v>-0.125099387991775</v>
      </c>
      <c r="I72" s="46"/>
      <c r="K72" s="68"/>
    </row>
    <row r="73" spans="1:11" x14ac:dyDescent="0.2">
      <c r="A73" s="42" t="s">
        <v>446</v>
      </c>
      <c r="B73" s="42" t="s">
        <v>445</v>
      </c>
      <c r="C73" s="42" t="s">
        <v>170</v>
      </c>
      <c r="D73" s="45">
        <v>6000</v>
      </c>
      <c r="E73" s="43">
        <v>27.347999999999999</v>
      </c>
      <c r="F73" s="44">
        <v>0.115777261008429</v>
      </c>
      <c r="G73" s="43">
        <v>-27.387</v>
      </c>
      <c r="H73" s="43">
        <v>-0.115942366799687</v>
      </c>
      <c r="I73" s="46"/>
      <c r="K73" s="68"/>
    </row>
    <row r="74" spans="1:11" x14ac:dyDescent="0.2">
      <c r="A74" s="42" t="s">
        <v>273</v>
      </c>
      <c r="B74" s="42" t="s">
        <v>272</v>
      </c>
      <c r="C74" s="42" t="s">
        <v>184</v>
      </c>
      <c r="D74" s="45">
        <v>875</v>
      </c>
      <c r="E74" s="43">
        <v>25.626999999999999</v>
      </c>
      <c r="F74" s="44">
        <v>0.108491438783933</v>
      </c>
      <c r="G74" s="43">
        <v>-25.72325</v>
      </c>
      <c r="H74" s="43">
        <v>-0.108898911409795</v>
      </c>
      <c r="I74" s="46"/>
      <c r="K74" s="68"/>
    </row>
    <row r="75" spans="1:11" x14ac:dyDescent="0.2">
      <c r="A75" s="42" t="s">
        <v>448</v>
      </c>
      <c r="B75" s="42" t="s">
        <v>447</v>
      </c>
      <c r="C75" s="42" t="s">
        <v>173</v>
      </c>
      <c r="D75" s="45">
        <v>4000</v>
      </c>
      <c r="E75" s="43">
        <v>25.361999999999998</v>
      </c>
      <c r="F75" s="44">
        <v>0.10736956609974301</v>
      </c>
      <c r="G75" s="43">
        <v>-25.41</v>
      </c>
      <c r="H75" s="43">
        <v>-0.107572773227445</v>
      </c>
      <c r="I75" s="46"/>
      <c r="K75" s="68"/>
    </row>
    <row r="76" spans="1:11" x14ac:dyDescent="0.2">
      <c r="A76" s="42" t="s">
        <v>450</v>
      </c>
      <c r="B76" s="42" t="s">
        <v>449</v>
      </c>
      <c r="C76" s="42" t="s">
        <v>187</v>
      </c>
      <c r="D76" s="45">
        <v>1250</v>
      </c>
      <c r="E76" s="43">
        <v>23.456250000000001</v>
      </c>
      <c r="F76" s="44">
        <v>9.93016081076845E-2</v>
      </c>
      <c r="G76" s="43">
        <v>-23.555</v>
      </c>
      <c r="H76" s="43">
        <v>-9.9719664438113795E-2</v>
      </c>
      <c r="I76" s="46"/>
      <c r="K76" s="68"/>
    </row>
    <row r="77" spans="1:11" x14ac:dyDescent="0.2">
      <c r="A77" s="42" t="s">
        <v>452</v>
      </c>
      <c r="B77" s="42" t="s">
        <v>451</v>
      </c>
      <c r="C77" s="42" t="s">
        <v>137</v>
      </c>
      <c r="D77" s="45">
        <v>19300</v>
      </c>
      <c r="E77" s="43">
        <v>22.223949999999999</v>
      </c>
      <c r="F77" s="44">
        <v>9.4084688452108697E-2</v>
      </c>
      <c r="G77" s="43">
        <v>-22.320450000000001</v>
      </c>
      <c r="H77" s="43">
        <v>-9.4493219448426993E-2</v>
      </c>
      <c r="I77" s="46"/>
      <c r="K77" s="68"/>
    </row>
    <row r="78" spans="1:11" x14ac:dyDescent="0.2">
      <c r="A78" s="42" t="s">
        <v>163</v>
      </c>
      <c r="B78" s="42" t="s">
        <v>162</v>
      </c>
      <c r="C78" s="42" t="s">
        <v>164</v>
      </c>
      <c r="D78" s="45">
        <v>6000</v>
      </c>
      <c r="E78" s="43">
        <v>21.273</v>
      </c>
      <c r="F78" s="44">
        <v>9.0058858908596703E-2</v>
      </c>
      <c r="G78" s="43">
        <v>-21.378</v>
      </c>
      <c r="H78" s="43">
        <v>-9.0503374500445696E-2</v>
      </c>
      <c r="I78" s="46"/>
      <c r="K78" s="68"/>
    </row>
    <row r="79" spans="1:11" x14ac:dyDescent="0.2">
      <c r="A79" s="42" t="s">
        <v>454</v>
      </c>
      <c r="B79" s="42" t="s">
        <v>453</v>
      </c>
      <c r="C79" s="42" t="s">
        <v>205</v>
      </c>
      <c r="D79" s="45">
        <v>3000</v>
      </c>
      <c r="E79" s="43">
        <v>20.210999999999999</v>
      </c>
      <c r="F79" s="44">
        <v>8.5562901208181594E-2</v>
      </c>
      <c r="G79" s="43">
        <v>-20.300999999999998</v>
      </c>
      <c r="H79" s="43">
        <v>-8.5943914572623598E-2</v>
      </c>
      <c r="I79" s="46"/>
      <c r="K79" s="68"/>
    </row>
    <row r="80" spans="1:11" x14ac:dyDescent="0.2">
      <c r="A80" s="42" t="s">
        <v>209</v>
      </c>
      <c r="B80" s="42" t="s">
        <v>208</v>
      </c>
      <c r="C80" s="42" t="s">
        <v>210</v>
      </c>
      <c r="D80" s="45">
        <v>600</v>
      </c>
      <c r="E80" s="43">
        <v>17.3916</v>
      </c>
      <c r="F80" s="44">
        <v>7.3627022544763304E-2</v>
      </c>
      <c r="G80" s="43">
        <v>-17.438400000000001</v>
      </c>
      <c r="H80" s="43">
        <v>-7.3825149494273198E-2</v>
      </c>
      <c r="I80" s="46"/>
      <c r="K80" s="68"/>
    </row>
    <row r="81" spans="1:11" x14ac:dyDescent="0.2">
      <c r="A81" s="42" t="s">
        <v>226</v>
      </c>
      <c r="B81" s="42" t="s">
        <v>225</v>
      </c>
      <c r="C81" s="42" t="s">
        <v>227</v>
      </c>
      <c r="D81" s="45">
        <v>5775</v>
      </c>
      <c r="E81" s="43">
        <v>14.1169875</v>
      </c>
      <c r="F81" s="44">
        <v>5.9764010035111302E-2</v>
      </c>
      <c r="G81" s="43">
        <v>-14.159722500000001</v>
      </c>
      <c r="H81" s="43">
        <v>-5.9944927880993801E-2</v>
      </c>
      <c r="I81" s="46"/>
      <c r="K81" s="68"/>
    </row>
    <row r="82" spans="1:11" x14ac:dyDescent="0.2">
      <c r="A82" s="42" t="s">
        <v>456</v>
      </c>
      <c r="B82" s="42" t="s">
        <v>455</v>
      </c>
      <c r="C82" s="42" t="s">
        <v>210</v>
      </c>
      <c r="D82" s="45">
        <v>10</v>
      </c>
      <c r="E82" s="43">
        <v>13.4505</v>
      </c>
      <c r="F82" s="44">
        <v>5.6942447315850103E-2</v>
      </c>
      <c r="G82" s="43">
        <v>-13.523</v>
      </c>
      <c r="H82" s="43">
        <v>-5.7249374748317303E-2</v>
      </c>
      <c r="I82" s="46"/>
      <c r="K82" s="68"/>
    </row>
    <row r="83" spans="1:11" x14ac:dyDescent="0.2">
      <c r="A83" s="42" t="s">
        <v>458</v>
      </c>
      <c r="B83" s="42" t="s">
        <v>457</v>
      </c>
      <c r="C83" s="42" t="s">
        <v>218</v>
      </c>
      <c r="D83" s="45">
        <v>2000</v>
      </c>
      <c r="E83" s="43">
        <v>12.019</v>
      </c>
      <c r="F83" s="44">
        <v>5.0882218080309502E-2</v>
      </c>
      <c r="G83" s="43">
        <v>-12.05</v>
      </c>
      <c r="H83" s="43">
        <v>-5.1013456016950599E-2</v>
      </c>
      <c r="I83" s="46"/>
      <c r="K83" s="68"/>
    </row>
    <row r="84" spans="1:11" x14ac:dyDescent="0.2">
      <c r="A84" s="42" t="s">
        <v>460</v>
      </c>
      <c r="B84" s="42" t="s">
        <v>459</v>
      </c>
      <c r="C84" s="42" t="s">
        <v>173</v>
      </c>
      <c r="D84" s="45">
        <v>1050</v>
      </c>
      <c r="E84" s="43">
        <v>11.5311</v>
      </c>
      <c r="F84" s="44">
        <v>4.8816702296851401E-2</v>
      </c>
      <c r="G84" s="43">
        <v>-11.594099999999999</v>
      </c>
      <c r="H84" s="43">
        <v>-4.9083411651960798E-2</v>
      </c>
      <c r="I84" s="46"/>
      <c r="K84" s="68"/>
    </row>
    <row r="85" spans="1:11" x14ac:dyDescent="0.2">
      <c r="A85" s="42" t="s">
        <v>462</v>
      </c>
      <c r="B85" s="42" t="s">
        <v>461</v>
      </c>
      <c r="C85" s="42" t="s">
        <v>150</v>
      </c>
      <c r="D85" s="45">
        <v>200</v>
      </c>
      <c r="E85" s="43">
        <v>10.643000000000001</v>
      </c>
      <c r="F85" s="44">
        <v>4.5056947086174699E-2</v>
      </c>
      <c r="G85" s="43">
        <v>-10.657999999999999</v>
      </c>
      <c r="H85" s="43">
        <v>-4.5120449313581702E-2</v>
      </c>
      <c r="I85" s="46"/>
      <c r="K85" s="68"/>
    </row>
    <row r="86" spans="1:11" x14ac:dyDescent="0.2">
      <c r="A86" s="42" t="s">
        <v>464</v>
      </c>
      <c r="B86" s="42" t="s">
        <v>463</v>
      </c>
      <c r="C86" s="42" t="s">
        <v>465</v>
      </c>
      <c r="D86" s="45">
        <v>400</v>
      </c>
      <c r="E86" s="43">
        <v>9.5527999999999995</v>
      </c>
      <c r="F86" s="44">
        <v>4.0441605198234497E-2</v>
      </c>
      <c r="G86" s="43">
        <v>-9.6052</v>
      </c>
      <c r="H86" s="43">
        <v>-4.0663439645976303E-2</v>
      </c>
      <c r="I86" s="46"/>
      <c r="K86" s="68"/>
    </row>
    <row r="87" spans="1:11" x14ac:dyDescent="0.2">
      <c r="A87" s="42" t="s">
        <v>467</v>
      </c>
      <c r="B87" s="42" t="s">
        <v>466</v>
      </c>
      <c r="C87" s="42" t="s">
        <v>227</v>
      </c>
      <c r="D87" s="45">
        <v>2150</v>
      </c>
      <c r="E87" s="43">
        <v>8.8311250000000001</v>
      </c>
      <c r="F87" s="44">
        <v>3.7386407200638398E-2</v>
      </c>
      <c r="G87" s="43">
        <v>-8.8655249999999999</v>
      </c>
      <c r="H87" s="43">
        <v>-3.7532038975491802E-2</v>
      </c>
      <c r="I87" s="46"/>
      <c r="K87" s="68"/>
    </row>
    <row r="88" spans="1:11" x14ac:dyDescent="0.2">
      <c r="A88" s="42" t="s">
        <v>315</v>
      </c>
      <c r="B88" s="42" t="s">
        <v>314</v>
      </c>
      <c r="C88" s="42" t="s">
        <v>316</v>
      </c>
      <c r="D88" s="45">
        <v>1400</v>
      </c>
      <c r="E88" s="43">
        <v>8.7451000000000008</v>
      </c>
      <c r="F88" s="44">
        <v>3.7022221926459299E-2</v>
      </c>
      <c r="G88" s="43">
        <v>-8.8157999999999994</v>
      </c>
      <c r="H88" s="43">
        <v>-3.7321529091637599E-2</v>
      </c>
      <c r="I88" s="46"/>
      <c r="K88" s="68"/>
    </row>
    <row r="89" spans="1:11" x14ac:dyDescent="0.2">
      <c r="A89" s="42" t="s">
        <v>469</v>
      </c>
      <c r="B89" s="42" t="s">
        <v>468</v>
      </c>
      <c r="C89" s="42" t="s">
        <v>243</v>
      </c>
      <c r="D89" s="45">
        <v>367</v>
      </c>
      <c r="E89" s="43">
        <v>4.9365170000000003</v>
      </c>
      <c r="F89" s="44">
        <v>2.0898655008832302E-2</v>
      </c>
      <c r="G89" s="43">
        <v>-4.9908330000000003</v>
      </c>
      <c r="H89" s="43">
        <v>-2.1128600807754801E-2</v>
      </c>
      <c r="I89" s="46"/>
      <c r="K89" s="68"/>
    </row>
    <row r="90" spans="1:11" x14ac:dyDescent="0.2">
      <c r="A90" s="42" t="s">
        <v>471</v>
      </c>
      <c r="B90" s="42" t="s">
        <v>470</v>
      </c>
      <c r="C90" s="42" t="s">
        <v>472</v>
      </c>
      <c r="D90" s="45">
        <v>150</v>
      </c>
      <c r="E90" s="43">
        <v>4.8884999999999996</v>
      </c>
      <c r="F90" s="44">
        <v>2.0695375911938801E-2</v>
      </c>
      <c r="G90" s="43">
        <v>-4.9010999999999996</v>
      </c>
      <c r="H90" s="43">
        <v>-2.07487177829607E-2</v>
      </c>
      <c r="I90" s="46"/>
      <c r="K90" s="68"/>
    </row>
    <row r="91" spans="1:11" x14ac:dyDescent="0.2">
      <c r="A91" s="42" t="s">
        <v>474</v>
      </c>
      <c r="B91" s="42" t="s">
        <v>473</v>
      </c>
      <c r="C91" s="42" t="s">
        <v>142</v>
      </c>
      <c r="D91" s="45">
        <v>10250</v>
      </c>
      <c r="E91" s="43">
        <v>4.6740000000000004</v>
      </c>
      <c r="F91" s="44">
        <v>1.97872940600189E-2</v>
      </c>
      <c r="G91" s="43">
        <v>-4.6883499999999998</v>
      </c>
      <c r="H91" s="43">
        <v>-1.98480445242382E-2</v>
      </c>
      <c r="I91" s="46"/>
      <c r="K91" s="68"/>
    </row>
    <row r="92" spans="1:11" x14ac:dyDescent="0.2">
      <c r="A92" s="42" t="s">
        <v>476</v>
      </c>
      <c r="B92" s="42" t="s">
        <v>475</v>
      </c>
      <c r="C92" s="42" t="s">
        <v>145</v>
      </c>
      <c r="D92" s="45">
        <v>250</v>
      </c>
      <c r="E92" s="43">
        <v>3.9784999999999999</v>
      </c>
      <c r="F92" s="44">
        <v>1.6842907449248001E-2</v>
      </c>
      <c r="G92" s="43">
        <v>-3.9950000000000001</v>
      </c>
      <c r="H92" s="43">
        <v>-1.69127598993957E-2</v>
      </c>
      <c r="I92" s="46"/>
      <c r="K92" s="68"/>
    </row>
    <row r="93" spans="1:11" x14ac:dyDescent="0.2">
      <c r="A93" s="42" t="s">
        <v>189</v>
      </c>
      <c r="B93" s="42" t="s">
        <v>188</v>
      </c>
      <c r="C93" s="42" t="s">
        <v>184</v>
      </c>
      <c r="D93" s="45">
        <v>550</v>
      </c>
      <c r="E93" s="43">
        <v>3.5433750000000002</v>
      </c>
      <c r="F93" s="44">
        <v>1.50008136692168E-2</v>
      </c>
      <c r="G93" s="43">
        <v>-3.55355</v>
      </c>
      <c r="H93" s="43">
        <v>-1.50438893468079E-2</v>
      </c>
      <c r="I93" s="46"/>
      <c r="K93" s="68"/>
    </row>
    <row r="94" spans="1:11" x14ac:dyDescent="0.2">
      <c r="A94" s="41" t="s">
        <v>29</v>
      </c>
      <c r="B94" s="41"/>
      <c r="C94" s="41"/>
      <c r="D94" s="41"/>
      <c r="E94" s="47">
        <f>SUM(E7:E93)</f>
        <v>16282.911349499998</v>
      </c>
      <c r="F94" s="48">
        <f>SUM(F7:F93)</f>
        <v>68.933409290923166</v>
      </c>
      <c r="G94" s="47">
        <f>SUM(G7:G93)</f>
        <v>-16333.837545499993</v>
      </c>
      <c r="H94" s="47">
        <f>SUM(H7:H93)</f>
        <v>-69.148180712642883</v>
      </c>
      <c r="I94" s="41"/>
    </row>
    <row r="95" spans="1:11" x14ac:dyDescent="0.2">
      <c r="A95" s="42"/>
      <c r="B95" s="42"/>
      <c r="C95" s="42"/>
      <c r="D95" s="42"/>
      <c r="E95" s="43"/>
      <c r="F95" s="44"/>
      <c r="G95" s="43"/>
      <c r="H95" s="42"/>
      <c r="I95" s="42"/>
    </row>
    <row r="96" spans="1:11" x14ac:dyDescent="0.2">
      <c r="A96" s="41" t="s">
        <v>25</v>
      </c>
      <c r="B96" s="42"/>
      <c r="C96" s="42"/>
      <c r="D96" s="42"/>
      <c r="E96" s="43"/>
      <c r="F96" s="44"/>
      <c r="G96" s="43"/>
      <c r="H96" s="42"/>
      <c r="I96" s="42"/>
    </row>
    <row r="97" spans="1:9" x14ac:dyDescent="0.2">
      <c r="A97" s="41" t="s">
        <v>26</v>
      </c>
      <c r="B97" s="42"/>
      <c r="C97" s="42"/>
      <c r="D97" s="42"/>
      <c r="E97" s="43"/>
      <c r="F97" s="44"/>
      <c r="G97" s="43"/>
      <c r="H97" s="42"/>
      <c r="I97" s="42"/>
    </row>
    <row r="98" spans="1:9" x14ac:dyDescent="0.2">
      <c r="A98" s="42" t="s">
        <v>478</v>
      </c>
      <c r="B98" s="42" t="s">
        <v>477</v>
      </c>
      <c r="C98" s="42" t="s">
        <v>28</v>
      </c>
      <c r="D98" s="45">
        <v>1000</v>
      </c>
      <c r="E98" s="43">
        <v>1063.3167808000001</v>
      </c>
      <c r="F98" s="44">
        <v>4.5015322680021796</v>
      </c>
      <c r="G98" s="46"/>
      <c r="H98" s="46"/>
      <c r="I98" s="46">
        <v>7.1050000000000004</v>
      </c>
    </row>
    <row r="99" spans="1:9" x14ac:dyDescent="0.2">
      <c r="A99" s="42" t="s">
        <v>119</v>
      </c>
      <c r="B99" s="42" t="s">
        <v>118</v>
      </c>
      <c r="C99" s="42" t="s">
        <v>28</v>
      </c>
      <c r="D99" s="45">
        <v>1000</v>
      </c>
      <c r="E99" s="43">
        <v>1002.9068904</v>
      </c>
      <c r="F99" s="44">
        <v>4.2457880948147002</v>
      </c>
      <c r="G99" s="46"/>
      <c r="H99" s="46"/>
      <c r="I99" s="46">
        <v>7.6</v>
      </c>
    </row>
    <row r="100" spans="1:9" x14ac:dyDescent="0.2">
      <c r="A100" s="41" t="s">
        <v>29</v>
      </c>
      <c r="B100" s="41"/>
      <c r="C100" s="41"/>
      <c r="D100" s="41"/>
      <c r="E100" s="47">
        <f>SUM(E97:E99)</f>
        <v>2066.2236711999999</v>
      </c>
      <c r="F100" s="48">
        <f>SUM(F97:F99)</f>
        <v>8.747320362816879</v>
      </c>
      <c r="G100" s="47"/>
      <c r="H100" s="41"/>
      <c r="I100" s="41"/>
    </row>
    <row r="101" spans="1:9" x14ac:dyDescent="0.2">
      <c r="A101" s="42"/>
      <c r="B101" s="42"/>
      <c r="C101" s="42"/>
      <c r="D101" s="42"/>
      <c r="E101" s="43"/>
      <c r="F101" s="44"/>
      <c r="G101" s="43"/>
      <c r="H101" s="42"/>
      <c r="I101" s="42"/>
    </row>
    <row r="102" spans="1:9" x14ac:dyDescent="0.2">
      <c r="A102" s="41" t="s">
        <v>30</v>
      </c>
      <c r="B102" s="42"/>
      <c r="C102" s="42"/>
      <c r="D102" s="42"/>
      <c r="E102" s="43"/>
      <c r="F102" s="44"/>
      <c r="G102" s="43"/>
      <c r="H102" s="42"/>
      <c r="I102" s="42"/>
    </row>
    <row r="103" spans="1:9" x14ac:dyDescent="0.2">
      <c r="A103" s="41" t="s">
        <v>31</v>
      </c>
      <c r="B103" s="42"/>
      <c r="C103" s="42"/>
      <c r="D103" s="42"/>
      <c r="E103" s="43"/>
      <c r="F103" s="44"/>
      <c r="G103" s="43"/>
      <c r="H103" s="42"/>
      <c r="I103" s="42"/>
    </row>
    <row r="104" spans="1:9" x14ac:dyDescent="0.2">
      <c r="A104" s="42" t="s">
        <v>35</v>
      </c>
      <c r="B104" s="42" t="s">
        <v>34</v>
      </c>
      <c r="C104" s="42" t="s">
        <v>33</v>
      </c>
      <c r="D104" s="45">
        <v>200</v>
      </c>
      <c r="E104" s="43">
        <v>952.21500000000003</v>
      </c>
      <c r="F104" s="44">
        <v>4.0311848980232901</v>
      </c>
      <c r="G104" s="46"/>
      <c r="H104" s="46"/>
      <c r="I104" s="46">
        <v>6.6849999999999996</v>
      </c>
    </row>
    <row r="105" spans="1:9" x14ac:dyDescent="0.2">
      <c r="A105" s="42" t="s">
        <v>480</v>
      </c>
      <c r="B105" s="42" t="s">
        <v>479</v>
      </c>
      <c r="C105" s="42" t="s">
        <v>32</v>
      </c>
      <c r="D105" s="45">
        <v>200</v>
      </c>
      <c r="E105" s="43">
        <v>950.94899999999996</v>
      </c>
      <c r="F105" s="44">
        <v>4.0258253100301404</v>
      </c>
      <c r="G105" s="46"/>
      <c r="H105" s="46"/>
      <c r="I105" s="46">
        <v>6.7</v>
      </c>
    </row>
    <row r="106" spans="1:9" x14ac:dyDescent="0.2">
      <c r="A106" s="41" t="s">
        <v>29</v>
      </c>
      <c r="B106" s="41"/>
      <c r="C106" s="41"/>
      <c r="D106" s="41"/>
      <c r="E106" s="47">
        <f>SUM(E103:E105)</f>
        <v>1903.164</v>
      </c>
      <c r="F106" s="48">
        <f>SUM(F103:F105)</f>
        <v>8.0570102080534305</v>
      </c>
      <c r="G106" s="47"/>
      <c r="H106" s="41"/>
      <c r="I106" s="41"/>
    </row>
    <row r="107" spans="1:9" x14ac:dyDescent="0.2">
      <c r="A107" s="42"/>
      <c r="B107" s="42"/>
      <c r="C107" s="42"/>
      <c r="D107" s="42"/>
      <c r="E107" s="43"/>
      <c r="F107" s="44"/>
      <c r="G107" s="43"/>
      <c r="H107" s="42"/>
      <c r="I107" s="42"/>
    </row>
    <row r="108" spans="1:9" x14ac:dyDescent="0.2">
      <c r="A108" s="41" t="s">
        <v>36</v>
      </c>
      <c r="B108" s="42"/>
      <c r="C108" s="42"/>
      <c r="D108" s="42"/>
      <c r="E108" s="43"/>
      <c r="F108" s="44"/>
      <c r="G108" s="43"/>
      <c r="H108" s="42"/>
      <c r="I108" s="42"/>
    </row>
    <row r="109" spans="1:9" x14ac:dyDescent="0.2">
      <c r="A109" s="42" t="s">
        <v>332</v>
      </c>
      <c r="B109" s="42" t="s">
        <v>331</v>
      </c>
      <c r="C109" s="42" t="s">
        <v>38</v>
      </c>
      <c r="D109" s="45">
        <v>1500000</v>
      </c>
      <c r="E109" s="43">
        <v>1491.6044999999999</v>
      </c>
      <c r="F109" s="44">
        <v>6.3146805440195504</v>
      </c>
      <c r="G109" s="46"/>
      <c r="H109" s="46"/>
      <c r="I109" s="46">
        <v>5.8703000000000003</v>
      </c>
    </row>
    <row r="110" spans="1:9" x14ac:dyDescent="0.2">
      <c r="A110" s="42" t="s">
        <v>482</v>
      </c>
      <c r="B110" s="42" t="s">
        <v>481</v>
      </c>
      <c r="C110" s="42" t="s">
        <v>38</v>
      </c>
      <c r="D110" s="45">
        <v>500000</v>
      </c>
      <c r="E110" s="43">
        <v>474.7405</v>
      </c>
      <c r="F110" s="44">
        <v>2.0098052793539498</v>
      </c>
      <c r="G110" s="46"/>
      <c r="H110" s="46"/>
      <c r="I110" s="46">
        <v>5.9029999999999996</v>
      </c>
    </row>
    <row r="111" spans="1:9" x14ac:dyDescent="0.2">
      <c r="A111" s="41" t="s">
        <v>29</v>
      </c>
      <c r="B111" s="41"/>
      <c r="C111" s="41"/>
      <c r="D111" s="41"/>
      <c r="E111" s="47">
        <f>SUM(E108:E110)</f>
        <v>1966.3449999999998</v>
      </c>
      <c r="F111" s="48">
        <f>SUM(F108:F110)</f>
        <v>8.3244858233735002</v>
      </c>
      <c r="G111" s="47"/>
      <c r="H111" s="41"/>
      <c r="I111" s="41"/>
    </row>
    <row r="112" spans="1:9" x14ac:dyDescent="0.2">
      <c r="A112" s="42"/>
      <c r="B112" s="42"/>
      <c r="C112" s="42"/>
      <c r="D112" s="42"/>
      <c r="E112" s="43"/>
      <c r="F112" s="44"/>
      <c r="G112" s="43"/>
      <c r="H112" s="42"/>
      <c r="I112" s="42"/>
    </row>
    <row r="113" spans="1:9" x14ac:dyDescent="0.2">
      <c r="A113" s="41" t="s">
        <v>39</v>
      </c>
      <c r="B113" s="42"/>
      <c r="C113" s="42"/>
      <c r="D113" s="42"/>
      <c r="E113" s="43"/>
      <c r="F113" s="44"/>
      <c r="G113" s="43"/>
      <c r="H113" s="42"/>
      <c r="I113" s="42"/>
    </row>
    <row r="114" spans="1:9" x14ac:dyDescent="0.2">
      <c r="A114" s="42" t="s">
        <v>483</v>
      </c>
      <c r="B114" s="42" t="s">
        <v>946</v>
      </c>
      <c r="C114" s="42" t="s">
        <v>484</v>
      </c>
      <c r="D114" s="45">
        <v>1943747.5719999999</v>
      </c>
      <c r="E114" s="43">
        <v>996.87232349999999</v>
      </c>
      <c r="F114" s="44">
        <v>4.2202408655089299</v>
      </c>
      <c r="G114" s="46"/>
      <c r="H114" s="46"/>
      <c r="I114" s="46"/>
    </row>
    <row r="115" spans="1:9" x14ac:dyDescent="0.2">
      <c r="A115" s="42" t="s">
        <v>486</v>
      </c>
      <c r="B115" s="42" t="s">
        <v>485</v>
      </c>
      <c r="C115" s="42" t="s">
        <v>484</v>
      </c>
      <c r="D115" s="45">
        <v>1306.3510000000001</v>
      </c>
      <c r="E115" s="43">
        <v>51.216614399999997</v>
      </c>
      <c r="F115" s="44">
        <v>0.21682460630966999</v>
      </c>
      <c r="G115" s="46"/>
      <c r="H115" s="46"/>
      <c r="I115" s="46"/>
    </row>
    <row r="116" spans="1:9" x14ac:dyDescent="0.2">
      <c r="A116" s="41" t="s">
        <v>29</v>
      </c>
      <c r="B116" s="41"/>
      <c r="C116" s="41"/>
      <c r="D116" s="41"/>
      <c r="E116" s="47">
        <f>SUM(E114:E115)</f>
        <v>1048.0889379</v>
      </c>
      <c r="F116" s="48">
        <f>SUM(F114:F115)</f>
        <v>4.4370654718185998</v>
      </c>
      <c r="G116" s="47"/>
      <c r="H116" s="41"/>
      <c r="I116" s="41"/>
    </row>
    <row r="117" spans="1:9" x14ac:dyDescent="0.2">
      <c r="A117" s="42"/>
      <c r="B117" s="42"/>
      <c r="C117" s="42"/>
      <c r="D117" s="42"/>
      <c r="E117" s="43"/>
      <c r="F117" s="44"/>
      <c r="G117" s="43"/>
      <c r="H117" s="42"/>
      <c r="I117" s="42"/>
    </row>
    <row r="118" spans="1:9" x14ac:dyDescent="0.2">
      <c r="A118" s="41" t="s">
        <v>40</v>
      </c>
      <c r="B118" s="41"/>
      <c r="C118" s="41"/>
      <c r="D118" s="41"/>
      <c r="E118" s="47">
        <f>E94+E100+E106+E111+E116</f>
        <v>23266.732958600001</v>
      </c>
      <c r="F118" s="48">
        <f>F94+F100+F106+F111+F116</f>
        <v>98.499291156985564</v>
      </c>
      <c r="G118" s="47"/>
      <c r="H118" s="41"/>
      <c r="I118" s="41"/>
    </row>
    <row r="119" spans="1:9" x14ac:dyDescent="0.2">
      <c r="A119" s="41"/>
      <c r="B119" s="41"/>
      <c r="C119" s="41"/>
      <c r="D119" s="41"/>
      <c r="E119" s="47"/>
      <c r="F119" s="48"/>
      <c r="G119" s="47"/>
      <c r="H119" s="41"/>
      <c r="I119" s="41"/>
    </row>
    <row r="120" spans="1:9" x14ac:dyDescent="0.2">
      <c r="A120" s="41" t="s">
        <v>337</v>
      </c>
      <c r="B120" s="41"/>
      <c r="C120" s="41"/>
      <c r="D120" s="41"/>
      <c r="E120" s="66">
        <v>99.704176400000009</v>
      </c>
      <c r="F120" s="66">
        <f>E120/E124*100</f>
        <v>0.42209581887864617</v>
      </c>
      <c r="G120" s="47"/>
      <c r="H120" s="41"/>
      <c r="I120" s="41"/>
    </row>
    <row r="121" spans="1:9" x14ac:dyDescent="0.2">
      <c r="A121" s="41"/>
      <c r="B121" s="41"/>
      <c r="C121" s="41"/>
      <c r="D121" s="41"/>
      <c r="E121" s="47"/>
      <c r="F121" s="48"/>
      <c r="G121" s="47"/>
      <c r="H121" s="41"/>
      <c r="I121" s="41"/>
    </row>
    <row r="122" spans="1:9" x14ac:dyDescent="0.2">
      <c r="A122" s="41" t="s">
        <v>42</v>
      </c>
      <c r="B122" s="41"/>
      <c r="C122" s="41"/>
      <c r="D122" s="41"/>
      <c r="E122" s="47">
        <f>E124-(E94+E100+E106+E111+E116+E120)</f>
        <v>254.78154110000105</v>
      </c>
      <c r="F122" s="48">
        <f>F124-(F94+F100+F106+F111+F116+F120)</f>
        <v>1.078613024135791</v>
      </c>
      <c r="G122" s="47"/>
      <c r="H122" s="41"/>
      <c r="I122" s="41"/>
    </row>
    <row r="123" spans="1:9" x14ac:dyDescent="0.2">
      <c r="A123" s="42"/>
      <c r="B123" s="42"/>
      <c r="C123" s="42"/>
      <c r="D123" s="42"/>
      <c r="E123" s="43"/>
      <c r="F123" s="44"/>
      <c r="G123" s="43"/>
      <c r="H123" s="42"/>
      <c r="I123" s="42"/>
    </row>
    <row r="124" spans="1:9" x14ac:dyDescent="0.2">
      <c r="A124" s="49" t="s">
        <v>41</v>
      </c>
      <c r="B124" s="49"/>
      <c r="C124" s="49"/>
      <c r="D124" s="49"/>
      <c r="E124" s="50">
        <v>23621.218676100001</v>
      </c>
      <c r="F124" s="51">
        <v>100</v>
      </c>
      <c r="G124" s="50"/>
      <c r="H124" s="49"/>
      <c r="I124" s="49"/>
    </row>
    <row r="126" spans="1:9" x14ac:dyDescent="0.2">
      <c r="A126" s="14" t="s">
        <v>43</v>
      </c>
    </row>
    <row r="128" spans="1:9" x14ac:dyDescent="0.2">
      <c r="A128" s="14" t="s">
        <v>44</v>
      </c>
    </row>
    <row r="129" spans="1:4" x14ac:dyDescent="0.2">
      <c r="A129" s="14" t="s">
        <v>45</v>
      </c>
    </row>
    <row r="130" spans="1:4" x14ac:dyDescent="0.2">
      <c r="A130" s="14" t="s">
        <v>46</v>
      </c>
      <c r="B130" s="14"/>
      <c r="C130" s="30" t="s">
        <v>949</v>
      </c>
      <c r="D130" s="14" t="s">
        <v>47</v>
      </c>
    </row>
    <row r="131" spans="1:4" x14ac:dyDescent="0.2">
      <c r="A131" s="7" t="s">
        <v>49</v>
      </c>
      <c r="C131" s="67" t="s">
        <v>947</v>
      </c>
      <c r="D131" s="31">
        <v>10.3041</v>
      </c>
    </row>
    <row r="132" spans="1:4" x14ac:dyDescent="0.2">
      <c r="A132" s="7" t="s">
        <v>50</v>
      </c>
      <c r="C132" s="67" t="s">
        <v>947</v>
      </c>
      <c r="D132" s="31">
        <v>10.3041</v>
      </c>
    </row>
    <row r="133" spans="1:4" x14ac:dyDescent="0.2">
      <c r="A133" s="7" t="s">
        <v>51</v>
      </c>
      <c r="C133" s="67" t="s">
        <v>947</v>
      </c>
      <c r="D133" s="31">
        <v>10.337</v>
      </c>
    </row>
    <row r="134" spans="1:4" x14ac:dyDescent="0.2">
      <c r="A134" s="7" t="s">
        <v>52</v>
      </c>
      <c r="C134" s="67" t="s">
        <v>947</v>
      </c>
      <c r="D134" s="31">
        <v>10.337</v>
      </c>
    </row>
    <row r="136" spans="1:4" x14ac:dyDescent="0.2">
      <c r="A136" s="64" t="s">
        <v>948</v>
      </c>
    </row>
    <row r="137" spans="1:4" x14ac:dyDescent="0.2">
      <c r="A137" s="7" t="s">
        <v>53</v>
      </c>
    </row>
    <row r="139" spans="1:4" x14ac:dyDescent="0.2">
      <c r="A139" s="14" t="s">
        <v>54</v>
      </c>
      <c r="D139" s="30" t="s">
        <v>55</v>
      </c>
    </row>
    <row r="141" spans="1:4" x14ac:dyDescent="0.2">
      <c r="A141" s="14" t="s">
        <v>338</v>
      </c>
      <c r="D141" s="32" t="s">
        <v>487</v>
      </c>
    </row>
    <row r="143" spans="1:4" x14ac:dyDescent="0.2">
      <c r="A143" s="14" t="s">
        <v>340</v>
      </c>
      <c r="D143" s="32">
        <v>69.150000000000006</v>
      </c>
    </row>
    <row r="145" spans="1:9" x14ac:dyDescent="0.2">
      <c r="A145" s="14" t="s">
        <v>341</v>
      </c>
      <c r="D145" s="52">
        <v>7.5851503021157702</v>
      </c>
    </row>
    <row r="147" spans="1:9" x14ac:dyDescent="0.2">
      <c r="A147" s="14" t="s">
        <v>342</v>
      </c>
      <c r="D147" s="32">
        <v>0.76729939749682996</v>
      </c>
      <c r="E147" s="10" t="s">
        <v>56</v>
      </c>
    </row>
    <row r="149" spans="1:9" x14ac:dyDescent="0.2">
      <c r="A149" s="14" t="s">
        <v>343</v>
      </c>
      <c r="D149" s="30" t="s">
        <v>55</v>
      </c>
    </row>
    <row r="151" spans="1:9" x14ac:dyDescent="0.2">
      <c r="A151" s="69" t="s">
        <v>956</v>
      </c>
      <c r="B151" s="64"/>
      <c r="C151" s="64"/>
      <c r="D151" s="64"/>
      <c r="E151" s="11"/>
      <c r="G151" s="11"/>
      <c r="H151" s="64"/>
      <c r="I151" s="64"/>
    </row>
    <row r="152" spans="1:9" x14ac:dyDescent="0.2">
      <c r="A152" s="64"/>
      <c r="B152" s="64"/>
      <c r="C152" s="64"/>
      <c r="D152" s="64"/>
      <c r="E152" s="11"/>
      <c r="G152" s="11"/>
      <c r="H152" s="64"/>
      <c r="I152" s="64"/>
    </row>
    <row r="153" spans="1:9" x14ac:dyDescent="0.2">
      <c r="A153" s="69" t="s">
        <v>959</v>
      </c>
      <c r="B153" s="64"/>
      <c r="C153" s="64"/>
      <c r="D153" s="64"/>
      <c r="E153" s="11"/>
      <c r="G153" s="11"/>
      <c r="H153" s="64"/>
      <c r="I153" s="64"/>
    </row>
    <row r="154" spans="1:9" x14ac:dyDescent="0.2">
      <c r="A154" s="7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9" t="s">
        <v>963</v>
      </c>
      <c r="B171" s="64"/>
      <c r="C171" s="64"/>
      <c r="D171" s="64"/>
      <c r="E171" s="11"/>
      <c r="G171" s="11"/>
      <c r="H171" s="64"/>
      <c r="I171" s="64"/>
    </row>
    <row r="172" spans="1:9" x14ac:dyDescent="0.2">
      <c r="A172" s="64"/>
      <c r="B172" s="64"/>
      <c r="C172" s="64"/>
      <c r="D172" s="64"/>
      <c r="E172" s="11"/>
      <c r="G172" s="11"/>
      <c r="H172" s="64"/>
      <c r="I172" s="64"/>
    </row>
    <row r="173" spans="1:9" x14ac:dyDescent="0.2">
      <c r="A173" s="69" t="s">
        <v>960</v>
      </c>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t="s">
        <v>958</v>
      </c>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11"/>
      <c r="H271" s="64"/>
      <c r="I271" s="64"/>
    </row>
    <row r="272" spans="1:9" x14ac:dyDescent="0.2">
      <c r="A272" s="64"/>
      <c r="B272" s="64"/>
      <c r="C272" s="64"/>
      <c r="D272" s="64"/>
      <c r="E272" s="11"/>
      <c r="G272" s="11"/>
      <c r="H272" s="64"/>
      <c r="I272" s="64"/>
    </row>
    <row r="273" spans="1:9" x14ac:dyDescent="0.2">
      <c r="A273" s="64"/>
      <c r="B273" s="64"/>
      <c r="C273" s="64"/>
      <c r="D273" s="64"/>
      <c r="E273" s="11"/>
      <c r="G273" s="11"/>
      <c r="H273" s="64"/>
      <c r="I273" s="64"/>
    </row>
    <row r="274" spans="1:9" x14ac:dyDescent="0.2">
      <c r="A274" s="64"/>
      <c r="B274" s="64"/>
      <c r="C274" s="64"/>
      <c r="D274" s="64"/>
      <c r="E274" s="11"/>
      <c r="G274" s="11"/>
      <c r="H274" s="64"/>
      <c r="I274" s="64"/>
    </row>
    <row r="275" spans="1:9" x14ac:dyDescent="0.2">
      <c r="A275" s="64"/>
      <c r="B275" s="64"/>
      <c r="C275" s="64"/>
      <c r="D275" s="64"/>
      <c r="E275" s="11"/>
      <c r="G275" s="11"/>
      <c r="H275" s="64"/>
      <c r="I275" s="64"/>
    </row>
    <row r="276" spans="1:9" x14ac:dyDescent="0.2">
      <c r="A276" s="64"/>
      <c r="B276" s="64"/>
      <c r="C276" s="64"/>
      <c r="D276" s="64"/>
      <c r="E276" s="11"/>
      <c r="G276" s="11"/>
      <c r="H276" s="64"/>
      <c r="I276" s="64"/>
    </row>
    <row r="277" spans="1:9" x14ac:dyDescent="0.2">
      <c r="A277" s="64"/>
      <c r="B277" s="64"/>
      <c r="C277" s="64"/>
      <c r="D277" s="64"/>
      <c r="E277" s="11"/>
      <c r="G277" s="11"/>
      <c r="H277" s="64"/>
      <c r="I277" s="64"/>
    </row>
    <row r="278" spans="1:9" x14ac:dyDescent="0.2">
      <c r="A278" s="64"/>
      <c r="B278" s="64"/>
      <c r="C278" s="64"/>
      <c r="D278" s="64"/>
      <c r="E278" s="11"/>
      <c r="G278" s="11"/>
      <c r="H278" s="64"/>
      <c r="I278" s="64"/>
    </row>
    <row r="279" spans="1:9" x14ac:dyDescent="0.2">
      <c r="A279" s="64"/>
      <c r="B279" s="64"/>
      <c r="C279" s="64"/>
      <c r="D279" s="64"/>
      <c r="E279" s="11"/>
      <c r="G279" s="11"/>
      <c r="H279" s="64"/>
      <c r="I279" s="64"/>
    </row>
    <row r="280" spans="1:9" x14ac:dyDescent="0.2">
      <c r="A280" s="64"/>
      <c r="B280" s="64"/>
      <c r="C280" s="64"/>
      <c r="D280" s="64"/>
      <c r="E280" s="11"/>
      <c r="G280" s="11"/>
      <c r="H280" s="64"/>
      <c r="I280" s="64"/>
    </row>
    <row r="281" spans="1:9" x14ac:dyDescent="0.2">
      <c r="A281" s="64"/>
      <c r="B281" s="64"/>
      <c r="C281" s="64"/>
      <c r="D281" s="64"/>
      <c r="E281" s="11"/>
      <c r="G281" s="11"/>
      <c r="H281" s="64"/>
      <c r="I281" s="64"/>
    </row>
    <row r="282" spans="1:9" x14ac:dyDescent="0.2">
      <c r="A282" s="64"/>
      <c r="B282" s="64"/>
      <c r="C282" s="64"/>
      <c r="D282" s="64"/>
      <c r="E282" s="11"/>
      <c r="G282" s="11"/>
      <c r="H282" s="64"/>
      <c r="I282" s="64"/>
    </row>
    <row r="283" spans="1:9" x14ac:dyDescent="0.2">
      <c r="A283" s="64"/>
      <c r="B283" s="64"/>
      <c r="C283" s="64"/>
      <c r="D283" s="64"/>
      <c r="E283" s="11"/>
      <c r="G283" s="11"/>
      <c r="H283" s="64"/>
      <c r="I283" s="64"/>
    </row>
    <row r="284" spans="1:9" x14ac:dyDescent="0.2">
      <c r="A284" s="64"/>
      <c r="B284" s="64"/>
      <c r="C284" s="64"/>
      <c r="D284" s="64"/>
      <c r="E284" s="11"/>
      <c r="G284" s="11"/>
      <c r="H284" s="64"/>
      <c r="I284" s="64"/>
    </row>
    <row r="285" spans="1:9" x14ac:dyDescent="0.2">
      <c r="A285" s="64"/>
      <c r="B285" s="64"/>
      <c r="C285" s="64"/>
      <c r="D285" s="64"/>
      <c r="E285" s="11"/>
      <c r="G285" s="11"/>
      <c r="H285" s="64"/>
      <c r="I285" s="64"/>
    </row>
    <row r="286" spans="1:9" x14ac:dyDescent="0.2">
      <c r="A286" s="64"/>
      <c r="B286" s="64"/>
      <c r="C286" s="64"/>
      <c r="D286" s="64"/>
      <c r="E286" s="11"/>
      <c r="G286" s="11"/>
      <c r="H286" s="64"/>
      <c r="I286" s="64"/>
    </row>
    <row r="287" spans="1:9" x14ac:dyDescent="0.2">
      <c r="A287" s="64"/>
      <c r="B287" s="64"/>
      <c r="C287" s="64"/>
      <c r="D287" s="64"/>
      <c r="E287" s="11"/>
      <c r="G287" s="11"/>
      <c r="H287" s="64"/>
      <c r="I287" s="64"/>
    </row>
    <row r="288" spans="1:9" x14ac:dyDescent="0.2">
      <c r="A288" s="64"/>
      <c r="B288" s="64"/>
      <c r="C288" s="64"/>
      <c r="D288" s="64"/>
      <c r="E288" s="11"/>
      <c r="G288" s="11"/>
      <c r="H288" s="64"/>
      <c r="I288" s="64"/>
    </row>
    <row r="289" spans="1:9" x14ac:dyDescent="0.2">
      <c r="A289" s="64"/>
      <c r="B289" s="64"/>
      <c r="C289" s="64"/>
      <c r="D289" s="64"/>
      <c r="E289" s="11"/>
      <c r="G289" s="11"/>
      <c r="H289" s="64"/>
      <c r="I289" s="64"/>
    </row>
  </sheetData>
  <mergeCells count="1">
    <mergeCell ref="A1:G1"/>
  </mergeCells>
  <conditionalFormatting sqref="F2:F3">
    <cfRule type="cellIs" dxfId="79" priority="10" stopIfTrue="1" operator="between">
      <formula>0.009</formula>
      <formula>-0.009</formula>
    </cfRule>
  </conditionalFormatting>
  <conditionalFormatting sqref="F5:F65536">
    <cfRule type="cellIs" dxfId="78" priority="9"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50"/>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12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136</v>
      </c>
      <c r="B7" s="21" t="s">
        <v>135</v>
      </c>
      <c r="C7" s="21" t="s">
        <v>137</v>
      </c>
      <c r="D7" s="24">
        <v>950000</v>
      </c>
      <c r="E7" s="22">
        <v>18287.5</v>
      </c>
      <c r="F7" s="23">
        <v>8.3305478934811301</v>
      </c>
    </row>
    <row r="8" spans="1:6" x14ac:dyDescent="0.2">
      <c r="A8" s="21" t="s">
        <v>152</v>
      </c>
      <c r="B8" s="21" t="s">
        <v>151</v>
      </c>
      <c r="C8" s="21" t="s">
        <v>153</v>
      </c>
      <c r="D8" s="24">
        <v>950000</v>
      </c>
      <c r="E8" s="22">
        <v>13347.5</v>
      </c>
      <c r="F8" s="23">
        <v>6.08021807290441</v>
      </c>
    </row>
    <row r="9" spans="1:6" x14ac:dyDescent="0.2">
      <c r="A9" s="21" t="s">
        <v>147</v>
      </c>
      <c r="B9" s="21" t="s">
        <v>146</v>
      </c>
      <c r="C9" s="21" t="s">
        <v>137</v>
      </c>
      <c r="D9" s="24">
        <v>1100000</v>
      </c>
      <c r="E9" s="22">
        <v>13035</v>
      </c>
      <c r="F9" s="23">
        <v>5.9378642127970798</v>
      </c>
    </row>
    <row r="10" spans="1:6" x14ac:dyDescent="0.2">
      <c r="A10" s="21" t="s">
        <v>139</v>
      </c>
      <c r="B10" s="21" t="s">
        <v>138</v>
      </c>
      <c r="C10" s="21" t="s">
        <v>137</v>
      </c>
      <c r="D10" s="24">
        <v>800000</v>
      </c>
      <c r="E10" s="22">
        <v>11416</v>
      </c>
      <c r="F10" s="23">
        <v>5.2003573343530096</v>
      </c>
    </row>
    <row r="11" spans="1:6" x14ac:dyDescent="0.2">
      <c r="A11" s="21" t="s">
        <v>289</v>
      </c>
      <c r="B11" s="21" t="s">
        <v>288</v>
      </c>
      <c r="C11" s="21" t="s">
        <v>170</v>
      </c>
      <c r="D11" s="24">
        <v>500000</v>
      </c>
      <c r="E11" s="22">
        <v>7750.5</v>
      </c>
      <c r="F11" s="23">
        <v>3.53060349683803</v>
      </c>
    </row>
    <row r="12" spans="1:6" x14ac:dyDescent="0.2">
      <c r="A12" s="21" t="s">
        <v>183</v>
      </c>
      <c r="B12" s="21" t="s">
        <v>182</v>
      </c>
      <c r="C12" s="21" t="s">
        <v>184</v>
      </c>
      <c r="D12" s="24">
        <v>63000</v>
      </c>
      <c r="E12" s="22">
        <v>7721.91</v>
      </c>
      <c r="F12" s="23">
        <v>3.5175798268845302</v>
      </c>
    </row>
    <row r="13" spans="1:6" x14ac:dyDescent="0.2">
      <c r="A13" s="21" t="s">
        <v>382</v>
      </c>
      <c r="B13" s="21" t="s">
        <v>381</v>
      </c>
      <c r="C13" s="21" t="s">
        <v>200</v>
      </c>
      <c r="D13" s="24">
        <v>1600000</v>
      </c>
      <c r="E13" s="22">
        <v>6812.8</v>
      </c>
      <c r="F13" s="23">
        <v>3.10345081004556</v>
      </c>
    </row>
    <row r="14" spans="1:6" x14ac:dyDescent="0.2">
      <c r="A14" s="21" t="s">
        <v>267</v>
      </c>
      <c r="B14" s="21" t="s">
        <v>266</v>
      </c>
      <c r="C14" s="21" t="s">
        <v>137</v>
      </c>
      <c r="D14" s="24">
        <v>300000</v>
      </c>
      <c r="E14" s="22">
        <v>6624.3</v>
      </c>
      <c r="F14" s="23">
        <v>3.0175829616288201</v>
      </c>
    </row>
    <row r="15" spans="1:6" x14ac:dyDescent="0.2">
      <c r="A15" s="21" t="s">
        <v>175</v>
      </c>
      <c r="B15" s="21" t="s">
        <v>174</v>
      </c>
      <c r="C15" s="21" t="s">
        <v>137</v>
      </c>
      <c r="D15" s="24">
        <v>725000</v>
      </c>
      <c r="E15" s="22">
        <v>5717.7124999999996</v>
      </c>
      <c r="F15" s="23">
        <v>2.6046030251486401</v>
      </c>
    </row>
    <row r="16" spans="1:6" x14ac:dyDescent="0.2">
      <c r="A16" s="21" t="s">
        <v>155</v>
      </c>
      <c r="B16" s="21" t="s">
        <v>154</v>
      </c>
      <c r="C16" s="21" t="s">
        <v>150</v>
      </c>
      <c r="D16" s="24">
        <v>350000</v>
      </c>
      <c r="E16" s="22">
        <v>5486.25</v>
      </c>
      <c r="F16" s="23">
        <v>2.4991643680443398</v>
      </c>
    </row>
    <row r="17" spans="1:6" x14ac:dyDescent="0.2">
      <c r="A17" s="21" t="s">
        <v>226</v>
      </c>
      <c r="B17" s="21" t="s">
        <v>225</v>
      </c>
      <c r="C17" s="21" t="s">
        <v>227</v>
      </c>
      <c r="D17" s="24">
        <v>2200000</v>
      </c>
      <c r="E17" s="22">
        <v>5377.9</v>
      </c>
      <c r="F17" s="23">
        <v>2.4498074376679302</v>
      </c>
    </row>
    <row r="18" spans="1:6" x14ac:dyDescent="0.2">
      <c r="A18" s="21" t="s">
        <v>489</v>
      </c>
      <c r="B18" s="21" t="s">
        <v>488</v>
      </c>
      <c r="C18" s="21" t="s">
        <v>187</v>
      </c>
      <c r="D18" s="24">
        <v>850000</v>
      </c>
      <c r="E18" s="22">
        <v>5221.9750000000004</v>
      </c>
      <c r="F18" s="23">
        <v>2.3787785556287702</v>
      </c>
    </row>
    <row r="19" spans="1:6" x14ac:dyDescent="0.2">
      <c r="A19" s="21" t="s">
        <v>491</v>
      </c>
      <c r="B19" s="21" t="s">
        <v>490</v>
      </c>
      <c r="C19" s="21" t="s">
        <v>184</v>
      </c>
      <c r="D19" s="24">
        <v>275000</v>
      </c>
      <c r="E19" s="22">
        <v>4695.8999999999996</v>
      </c>
      <c r="F19" s="23">
        <v>2.1391343733696799</v>
      </c>
    </row>
    <row r="20" spans="1:6" x14ac:dyDescent="0.2">
      <c r="A20" s="21" t="s">
        <v>149</v>
      </c>
      <c r="B20" s="21" t="s">
        <v>148</v>
      </c>
      <c r="C20" s="21" t="s">
        <v>150</v>
      </c>
      <c r="D20" s="24">
        <v>300000</v>
      </c>
      <c r="E20" s="22">
        <v>4500.3</v>
      </c>
      <c r="F20" s="23">
        <v>2.0500322452513</v>
      </c>
    </row>
    <row r="21" spans="1:6" x14ac:dyDescent="0.2">
      <c r="A21" s="21" t="s">
        <v>493</v>
      </c>
      <c r="B21" s="21" t="s">
        <v>492</v>
      </c>
      <c r="C21" s="21" t="s">
        <v>137</v>
      </c>
      <c r="D21" s="24">
        <v>2500000</v>
      </c>
      <c r="E21" s="22">
        <v>4414</v>
      </c>
      <c r="F21" s="23">
        <v>2.0107198032440601</v>
      </c>
    </row>
    <row r="22" spans="1:6" x14ac:dyDescent="0.2">
      <c r="A22" s="21" t="s">
        <v>256</v>
      </c>
      <c r="B22" s="21" t="s">
        <v>255</v>
      </c>
      <c r="C22" s="21" t="s">
        <v>137</v>
      </c>
      <c r="D22" s="24">
        <v>500000</v>
      </c>
      <c r="E22" s="22">
        <v>4192</v>
      </c>
      <c r="F22" s="23">
        <v>1.90959162102381</v>
      </c>
    </row>
    <row r="23" spans="1:6" x14ac:dyDescent="0.2">
      <c r="A23" s="21" t="s">
        <v>231</v>
      </c>
      <c r="B23" s="21" t="s">
        <v>230</v>
      </c>
      <c r="C23" s="21" t="s">
        <v>145</v>
      </c>
      <c r="D23" s="24">
        <v>975000</v>
      </c>
      <c r="E23" s="22">
        <v>3979.95</v>
      </c>
      <c r="F23" s="23">
        <v>1.81299598570938</v>
      </c>
    </row>
    <row r="24" spans="1:6" x14ac:dyDescent="0.2">
      <c r="A24" s="21" t="s">
        <v>495</v>
      </c>
      <c r="B24" s="21" t="s">
        <v>494</v>
      </c>
      <c r="C24" s="21" t="s">
        <v>436</v>
      </c>
      <c r="D24" s="24">
        <v>626813</v>
      </c>
      <c r="E24" s="22">
        <v>3915.7008110000002</v>
      </c>
      <c r="F24" s="23">
        <v>1.7837284015080499</v>
      </c>
    </row>
    <row r="25" spans="1:6" x14ac:dyDescent="0.2">
      <c r="A25" s="21" t="s">
        <v>163</v>
      </c>
      <c r="B25" s="21" t="s">
        <v>162</v>
      </c>
      <c r="C25" s="21" t="s">
        <v>164</v>
      </c>
      <c r="D25" s="24">
        <v>1100000</v>
      </c>
      <c r="E25" s="22">
        <v>3900.05</v>
      </c>
      <c r="F25" s="23">
        <v>1.77659895075713</v>
      </c>
    </row>
    <row r="26" spans="1:6" x14ac:dyDescent="0.2">
      <c r="A26" s="21" t="s">
        <v>283</v>
      </c>
      <c r="B26" s="21" t="s">
        <v>282</v>
      </c>
      <c r="C26" s="21" t="s">
        <v>153</v>
      </c>
      <c r="D26" s="24">
        <v>1200000</v>
      </c>
      <c r="E26" s="22">
        <v>3720.6</v>
      </c>
      <c r="F26" s="23">
        <v>1.6948536701290999</v>
      </c>
    </row>
    <row r="27" spans="1:6" x14ac:dyDescent="0.2">
      <c r="A27" s="21" t="s">
        <v>189</v>
      </c>
      <c r="B27" s="21" t="s">
        <v>188</v>
      </c>
      <c r="C27" s="21" t="s">
        <v>184</v>
      </c>
      <c r="D27" s="24">
        <v>565000</v>
      </c>
      <c r="E27" s="22">
        <v>3640.0124999999998</v>
      </c>
      <c r="F27" s="23">
        <v>1.65814345668462</v>
      </c>
    </row>
    <row r="28" spans="1:6" x14ac:dyDescent="0.2">
      <c r="A28" s="21" t="s">
        <v>497</v>
      </c>
      <c r="B28" s="21" t="s">
        <v>496</v>
      </c>
      <c r="C28" s="21" t="s">
        <v>170</v>
      </c>
      <c r="D28" s="24">
        <v>300000</v>
      </c>
      <c r="E28" s="22">
        <v>3551.7</v>
      </c>
      <c r="F28" s="23">
        <v>1.61791425581829</v>
      </c>
    </row>
    <row r="29" spans="1:6" x14ac:dyDescent="0.2">
      <c r="A29" s="21" t="s">
        <v>239</v>
      </c>
      <c r="B29" s="21" t="s">
        <v>238</v>
      </c>
      <c r="C29" s="21" t="s">
        <v>240</v>
      </c>
      <c r="D29" s="24">
        <v>2500000</v>
      </c>
      <c r="E29" s="22">
        <v>3502</v>
      </c>
      <c r="F29" s="23">
        <v>1.59527429790682</v>
      </c>
    </row>
    <row r="30" spans="1:6" x14ac:dyDescent="0.2">
      <c r="A30" s="21" t="s">
        <v>499</v>
      </c>
      <c r="B30" s="21" t="s">
        <v>498</v>
      </c>
      <c r="C30" s="21" t="s">
        <v>167</v>
      </c>
      <c r="D30" s="24">
        <v>125000</v>
      </c>
      <c r="E30" s="22">
        <v>3421.875</v>
      </c>
      <c r="F30" s="23">
        <v>1.5587747681752999</v>
      </c>
    </row>
    <row r="31" spans="1:6" x14ac:dyDescent="0.2">
      <c r="A31" s="21" t="s">
        <v>501</v>
      </c>
      <c r="B31" s="21" t="s">
        <v>500</v>
      </c>
      <c r="C31" s="21" t="s">
        <v>502</v>
      </c>
      <c r="D31" s="24">
        <v>500000</v>
      </c>
      <c r="E31" s="22">
        <v>3349.5</v>
      </c>
      <c r="F31" s="23">
        <v>1.5258056141744401</v>
      </c>
    </row>
    <row r="32" spans="1:6" x14ac:dyDescent="0.2">
      <c r="A32" s="21" t="s">
        <v>202</v>
      </c>
      <c r="B32" s="21" t="s">
        <v>201</v>
      </c>
      <c r="C32" s="21" t="s">
        <v>197</v>
      </c>
      <c r="D32" s="24">
        <v>1000000</v>
      </c>
      <c r="E32" s="22">
        <v>3165</v>
      </c>
      <c r="F32" s="23">
        <v>1.44175989516707</v>
      </c>
    </row>
    <row r="33" spans="1:6" x14ac:dyDescent="0.2">
      <c r="A33" s="21" t="s">
        <v>504</v>
      </c>
      <c r="B33" s="21" t="s">
        <v>503</v>
      </c>
      <c r="C33" s="21" t="s">
        <v>170</v>
      </c>
      <c r="D33" s="24">
        <v>600000</v>
      </c>
      <c r="E33" s="22">
        <v>3133.2</v>
      </c>
      <c r="F33" s="23">
        <v>1.42727396636255</v>
      </c>
    </row>
    <row r="34" spans="1:6" x14ac:dyDescent="0.2">
      <c r="A34" s="21" t="s">
        <v>242</v>
      </c>
      <c r="B34" s="21" t="s">
        <v>241</v>
      </c>
      <c r="C34" s="21" t="s">
        <v>243</v>
      </c>
      <c r="D34" s="24">
        <v>389910</v>
      </c>
      <c r="E34" s="22">
        <v>2910.6781500000002</v>
      </c>
      <c r="F34" s="23">
        <v>1.3259080645842301</v>
      </c>
    </row>
    <row r="35" spans="1:6" x14ac:dyDescent="0.2">
      <c r="A35" s="21" t="s">
        <v>506</v>
      </c>
      <c r="B35" s="21" t="s">
        <v>505</v>
      </c>
      <c r="C35" s="21" t="s">
        <v>161</v>
      </c>
      <c r="D35" s="24">
        <v>125000</v>
      </c>
      <c r="E35" s="22">
        <v>2885.125</v>
      </c>
      <c r="F35" s="23">
        <v>1.3142677780549401</v>
      </c>
    </row>
    <row r="36" spans="1:6" x14ac:dyDescent="0.2">
      <c r="A36" s="21" t="s">
        <v>508</v>
      </c>
      <c r="B36" s="21" t="s">
        <v>507</v>
      </c>
      <c r="C36" s="21" t="s">
        <v>137</v>
      </c>
      <c r="D36" s="24">
        <v>2100000</v>
      </c>
      <c r="E36" s="22">
        <v>2838.36</v>
      </c>
      <c r="F36" s="23">
        <v>1.2929648075975999</v>
      </c>
    </row>
    <row r="37" spans="1:6" x14ac:dyDescent="0.2">
      <c r="A37" s="21" t="s">
        <v>177</v>
      </c>
      <c r="B37" s="21" t="s">
        <v>176</v>
      </c>
      <c r="C37" s="21" t="s">
        <v>178</v>
      </c>
      <c r="D37" s="24">
        <v>1500000</v>
      </c>
      <c r="E37" s="22">
        <v>2836.35</v>
      </c>
      <c r="F37" s="23">
        <v>1.29204918756939</v>
      </c>
    </row>
    <row r="38" spans="1:6" x14ac:dyDescent="0.2">
      <c r="A38" s="21" t="s">
        <v>510</v>
      </c>
      <c r="B38" s="21" t="s">
        <v>509</v>
      </c>
      <c r="C38" s="21" t="s">
        <v>167</v>
      </c>
      <c r="D38" s="24">
        <v>360516</v>
      </c>
      <c r="E38" s="22">
        <v>2801.0290620000001</v>
      </c>
      <c r="F38" s="23">
        <v>1.2759593575952699</v>
      </c>
    </row>
    <row r="39" spans="1:6" x14ac:dyDescent="0.2">
      <c r="A39" s="21" t="s">
        <v>305</v>
      </c>
      <c r="B39" s="21" t="s">
        <v>304</v>
      </c>
      <c r="C39" s="21" t="s">
        <v>137</v>
      </c>
      <c r="D39" s="24">
        <v>1550000</v>
      </c>
      <c r="E39" s="22">
        <v>2567.11</v>
      </c>
      <c r="F39" s="23">
        <v>1.1694016570244301</v>
      </c>
    </row>
    <row r="40" spans="1:6" x14ac:dyDescent="0.2">
      <c r="A40" s="21" t="s">
        <v>295</v>
      </c>
      <c r="B40" s="21" t="s">
        <v>294</v>
      </c>
      <c r="C40" s="21" t="s">
        <v>164</v>
      </c>
      <c r="D40" s="24">
        <v>775000</v>
      </c>
      <c r="E40" s="22">
        <v>2382.7375000000002</v>
      </c>
      <c r="F40" s="23">
        <v>1.08541401839199</v>
      </c>
    </row>
    <row r="41" spans="1:6" x14ac:dyDescent="0.2">
      <c r="A41" s="21" t="s">
        <v>414</v>
      </c>
      <c r="B41" s="21" t="s">
        <v>413</v>
      </c>
      <c r="C41" s="21" t="s">
        <v>150</v>
      </c>
      <c r="D41" s="24">
        <v>65000</v>
      </c>
      <c r="E41" s="22">
        <v>2244.9050000000002</v>
      </c>
      <c r="F41" s="23">
        <v>1.0226268554376099</v>
      </c>
    </row>
    <row r="42" spans="1:6" x14ac:dyDescent="0.2">
      <c r="A42" s="21" t="s">
        <v>512</v>
      </c>
      <c r="B42" s="21" t="s">
        <v>511</v>
      </c>
      <c r="C42" s="21" t="s">
        <v>194</v>
      </c>
      <c r="D42" s="24">
        <v>60000</v>
      </c>
      <c r="E42" s="22">
        <v>2072.58</v>
      </c>
      <c r="F42" s="23">
        <v>0.94412724282002103</v>
      </c>
    </row>
    <row r="43" spans="1:6" x14ac:dyDescent="0.2">
      <c r="A43" s="21" t="s">
        <v>253</v>
      </c>
      <c r="B43" s="21" t="s">
        <v>252</v>
      </c>
      <c r="C43" s="21" t="s">
        <v>254</v>
      </c>
      <c r="D43" s="24">
        <v>105000</v>
      </c>
      <c r="E43" s="22">
        <v>1985.2349999999999</v>
      </c>
      <c r="F43" s="23">
        <v>0.90433876950458103</v>
      </c>
    </row>
    <row r="44" spans="1:6" x14ac:dyDescent="0.2">
      <c r="A44" s="21" t="s">
        <v>514</v>
      </c>
      <c r="B44" s="21" t="s">
        <v>513</v>
      </c>
      <c r="C44" s="21" t="s">
        <v>178</v>
      </c>
      <c r="D44" s="24">
        <v>600000</v>
      </c>
      <c r="E44" s="22">
        <v>1950</v>
      </c>
      <c r="F44" s="23">
        <v>0.88828808706975904</v>
      </c>
    </row>
    <row r="45" spans="1:6" x14ac:dyDescent="0.2">
      <c r="A45" s="21" t="s">
        <v>516</v>
      </c>
      <c r="B45" s="21" t="s">
        <v>515</v>
      </c>
      <c r="C45" s="21" t="s">
        <v>197</v>
      </c>
      <c r="D45" s="24">
        <v>2350000</v>
      </c>
      <c r="E45" s="22">
        <v>1903.97</v>
      </c>
      <c r="F45" s="23">
        <v>0.86731993289138898</v>
      </c>
    </row>
    <row r="46" spans="1:6" x14ac:dyDescent="0.2">
      <c r="A46" s="21" t="s">
        <v>251</v>
      </c>
      <c r="B46" s="21" t="s">
        <v>250</v>
      </c>
      <c r="C46" s="21" t="s">
        <v>173</v>
      </c>
      <c r="D46" s="24">
        <v>100000</v>
      </c>
      <c r="E46" s="22">
        <v>1701.5</v>
      </c>
      <c r="F46" s="23">
        <v>0.77508829751240704</v>
      </c>
    </row>
    <row r="47" spans="1:6" x14ac:dyDescent="0.2">
      <c r="A47" s="21" t="s">
        <v>518</v>
      </c>
      <c r="B47" s="21" t="s">
        <v>517</v>
      </c>
      <c r="C47" s="21" t="s">
        <v>205</v>
      </c>
      <c r="D47" s="24">
        <v>1900000</v>
      </c>
      <c r="E47" s="22">
        <v>1136.2</v>
      </c>
      <c r="F47" s="23">
        <v>0.517575858732646</v>
      </c>
    </row>
    <row r="48" spans="1:6" x14ac:dyDescent="0.2">
      <c r="A48" s="21" t="s">
        <v>520</v>
      </c>
      <c r="B48" s="21" t="s">
        <v>519</v>
      </c>
      <c r="C48" s="21" t="s">
        <v>380</v>
      </c>
      <c r="D48" s="24">
        <v>200000</v>
      </c>
      <c r="E48" s="22">
        <v>1089.7</v>
      </c>
      <c r="F48" s="23">
        <v>0.49639360434867502</v>
      </c>
    </row>
    <row r="49" spans="1:9" x14ac:dyDescent="0.2">
      <c r="A49" s="21" t="s">
        <v>193</v>
      </c>
      <c r="B49" s="21" t="s">
        <v>192</v>
      </c>
      <c r="C49" s="21" t="s">
        <v>194</v>
      </c>
      <c r="D49" s="24">
        <v>300000</v>
      </c>
      <c r="E49" s="22">
        <v>1011.9</v>
      </c>
      <c r="F49" s="23">
        <v>0.46095318733635299</v>
      </c>
    </row>
    <row r="50" spans="1:9" x14ac:dyDescent="0.2">
      <c r="A50" s="21" t="s">
        <v>522</v>
      </c>
      <c r="B50" s="21" t="s">
        <v>521</v>
      </c>
      <c r="C50" s="21" t="s">
        <v>161</v>
      </c>
      <c r="D50" s="24">
        <v>300000</v>
      </c>
      <c r="E50" s="22">
        <v>949.2</v>
      </c>
      <c r="F50" s="23">
        <v>0.43239130884441801</v>
      </c>
    </row>
    <row r="51" spans="1:9" x14ac:dyDescent="0.2">
      <c r="A51" s="21" t="s">
        <v>524</v>
      </c>
      <c r="B51" s="21" t="s">
        <v>523</v>
      </c>
      <c r="C51" s="21" t="s">
        <v>218</v>
      </c>
      <c r="D51" s="24">
        <v>10000</v>
      </c>
      <c r="E51" s="22">
        <v>909.95</v>
      </c>
      <c r="F51" s="23">
        <v>0.414511664014937</v>
      </c>
    </row>
    <row r="52" spans="1:9" x14ac:dyDescent="0.2">
      <c r="A52" s="21" t="s">
        <v>526</v>
      </c>
      <c r="B52" s="21" t="s">
        <v>525</v>
      </c>
      <c r="C52" s="21" t="s">
        <v>161</v>
      </c>
      <c r="D52" s="24">
        <v>105208</v>
      </c>
      <c r="E52" s="22">
        <v>826.82967199999996</v>
      </c>
      <c r="F52" s="23">
        <v>0.37664766547353601</v>
      </c>
    </row>
    <row r="53" spans="1:9" x14ac:dyDescent="0.2">
      <c r="A53" s="21" t="s">
        <v>528</v>
      </c>
      <c r="B53" s="21" t="s">
        <v>527</v>
      </c>
      <c r="C53" s="21" t="s">
        <v>197</v>
      </c>
      <c r="D53" s="24">
        <v>400000</v>
      </c>
      <c r="E53" s="22">
        <v>777.72</v>
      </c>
      <c r="F53" s="23">
        <v>0.35427662106455998</v>
      </c>
    </row>
    <row r="54" spans="1:9" x14ac:dyDescent="0.2">
      <c r="A54" s="21" t="s">
        <v>530</v>
      </c>
      <c r="B54" s="21" t="s">
        <v>529</v>
      </c>
      <c r="C54" s="21" t="s">
        <v>167</v>
      </c>
      <c r="D54" s="24">
        <v>135790</v>
      </c>
      <c r="E54" s="22">
        <v>433.50957499999998</v>
      </c>
      <c r="F54" s="23">
        <v>0.19747763646316599</v>
      </c>
    </row>
    <row r="55" spans="1:9" x14ac:dyDescent="0.2">
      <c r="A55" s="21" t="s">
        <v>531</v>
      </c>
      <c r="B55" s="59" t="s">
        <v>944</v>
      </c>
      <c r="C55" s="21" t="s">
        <v>502</v>
      </c>
      <c r="D55" s="24">
        <v>50000</v>
      </c>
      <c r="E55" s="22">
        <v>226.125</v>
      </c>
      <c r="F55" s="23">
        <v>0.10300725317366601</v>
      </c>
    </row>
    <row r="56" spans="1:9" x14ac:dyDescent="0.2">
      <c r="A56" s="20" t="s">
        <v>29</v>
      </c>
      <c r="B56" s="20"/>
      <c r="C56" s="20"/>
      <c r="D56" s="20"/>
      <c r="E56" s="25">
        <f>SUM(E7:E55)</f>
        <v>202321.84976999997</v>
      </c>
      <c r="F56" s="26">
        <f>SUM(F7:F55)</f>
        <v>92.164148156209393</v>
      </c>
      <c r="G56" s="14"/>
      <c r="H56" s="14"/>
      <c r="I56" s="14"/>
    </row>
    <row r="57" spans="1:9" x14ac:dyDescent="0.2">
      <c r="A57" s="21"/>
      <c r="B57" s="21"/>
      <c r="C57" s="21"/>
      <c r="D57" s="21"/>
      <c r="E57" s="22"/>
      <c r="F57" s="23"/>
    </row>
    <row r="58" spans="1:9" x14ac:dyDescent="0.2">
      <c r="A58" s="20" t="s">
        <v>532</v>
      </c>
      <c r="B58" s="21"/>
      <c r="C58" s="21"/>
      <c r="D58" s="21"/>
      <c r="E58" s="22"/>
      <c r="F58" s="23"/>
    </row>
    <row r="59" spans="1:9" x14ac:dyDescent="0.2">
      <c r="A59" s="21" t="s">
        <v>534</v>
      </c>
      <c r="B59" s="21" t="s">
        <v>533</v>
      </c>
      <c r="C59" s="21" t="s">
        <v>224</v>
      </c>
      <c r="D59" s="24">
        <v>2000000</v>
      </c>
      <c r="E59" s="22">
        <v>5789</v>
      </c>
      <c r="F59" s="23">
        <v>2.6370767877163201</v>
      </c>
    </row>
    <row r="60" spans="1:9" x14ac:dyDescent="0.2">
      <c r="A60" s="20" t="s">
        <v>29</v>
      </c>
      <c r="B60" s="20"/>
      <c r="C60" s="20"/>
      <c r="D60" s="20"/>
      <c r="E60" s="25">
        <f>SUM(E58:E59)</f>
        <v>5789</v>
      </c>
      <c r="F60" s="26">
        <f>SUM(F58:F59)</f>
        <v>2.6370767877163201</v>
      </c>
      <c r="G60" s="14"/>
      <c r="H60" s="14"/>
      <c r="I60" s="14"/>
    </row>
    <row r="61" spans="1:9" x14ac:dyDescent="0.2">
      <c r="A61" s="21"/>
      <c r="B61" s="21"/>
      <c r="C61" s="21"/>
      <c r="D61" s="21"/>
      <c r="E61" s="22"/>
      <c r="F61" s="23"/>
    </row>
    <row r="62" spans="1:9" x14ac:dyDescent="0.2">
      <c r="A62" s="20" t="s">
        <v>40</v>
      </c>
      <c r="B62" s="20"/>
      <c r="C62" s="20"/>
      <c r="D62" s="20"/>
      <c r="E62" s="25">
        <f>E56+E60</f>
        <v>208110.84976999997</v>
      </c>
      <c r="F62" s="26">
        <f>F56+F60</f>
        <v>94.801224943925718</v>
      </c>
      <c r="G62" s="14"/>
      <c r="H62" s="14"/>
      <c r="I62" s="14"/>
    </row>
    <row r="63" spans="1:9" x14ac:dyDescent="0.2">
      <c r="A63" s="20"/>
      <c r="B63" s="20"/>
      <c r="C63" s="20"/>
      <c r="D63" s="20"/>
      <c r="E63" s="25"/>
      <c r="F63" s="26"/>
      <c r="G63" s="14"/>
      <c r="H63" s="14"/>
      <c r="I63" s="14"/>
    </row>
    <row r="64" spans="1:9" x14ac:dyDescent="0.2">
      <c r="A64" s="20" t="s">
        <v>42</v>
      </c>
      <c r="B64" s="20"/>
      <c r="C64" s="20"/>
      <c r="D64" s="20"/>
      <c r="E64" s="25">
        <f>E66-(E56+E60)</f>
        <v>11412.526529300027</v>
      </c>
      <c r="F64" s="26">
        <f>F66-(F56+F60)</f>
        <v>5.1987750560742825</v>
      </c>
      <c r="G64" s="14"/>
      <c r="H64" s="14"/>
      <c r="I64" s="14"/>
    </row>
    <row r="65" spans="1:9" x14ac:dyDescent="0.2">
      <c r="A65" s="20"/>
      <c r="B65" s="20"/>
      <c r="C65" s="20"/>
      <c r="D65" s="20"/>
      <c r="E65" s="25"/>
      <c r="F65" s="26"/>
      <c r="G65" s="14"/>
      <c r="H65" s="14"/>
      <c r="I65" s="14"/>
    </row>
    <row r="66" spans="1:9" x14ac:dyDescent="0.2">
      <c r="A66" s="27" t="s">
        <v>41</v>
      </c>
      <c r="B66" s="27"/>
      <c r="C66" s="27"/>
      <c r="D66" s="27"/>
      <c r="E66" s="28">
        <v>219523.3762993</v>
      </c>
      <c r="F66" s="29">
        <v>100</v>
      </c>
      <c r="G66" s="14"/>
      <c r="H66" s="14"/>
      <c r="I66" s="14"/>
    </row>
    <row r="68" spans="1:9" x14ac:dyDescent="0.2">
      <c r="A68" s="14" t="s">
        <v>44</v>
      </c>
    </row>
    <row r="69" spans="1:9" x14ac:dyDescent="0.2">
      <c r="A69" s="14" t="s">
        <v>45</v>
      </c>
    </row>
    <row r="70" spans="1:9" x14ac:dyDescent="0.2">
      <c r="A70" s="14" t="s">
        <v>46</v>
      </c>
      <c r="B70" s="14"/>
      <c r="C70" s="30" t="s">
        <v>48</v>
      </c>
      <c r="D70" s="14" t="s">
        <v>47</v>
      </c>
    </row>
    <row r="71" spans="1:9" x14ac:dyDescent="0.2">
      <c r="A71" s="7" t="s">
        <v>49</v>
      </c>
      <c r="C71" s="31">
        <v>720.57839999999999</v>
      </c>
      <c r="D71" s="31">
        <v>693.14059999999995</v>
      </c>
    </row>
    <row r="72" spans="1:9" x14ac:dyDescent="0.2">
      <c r="A72" s="7" t="s">
        <v>50</v>
      </c>
      <c r="C72" s="31">
        <v>112.4735</v>
      </c>
      <c r="D72" s="31">
        <v>99.197800000000001</v>
      </c>
    </row>
    <row r="73" spans="1:9" x14ac:dyDescent="0.2">
      <c r="A73" s="7" t="s">
        <v>51</v>
      </c>
      <c r="C73" s="31">
        <v>796.89829999999995</v>
      </c>
      <c r="D73" s="31">
        <v>771.10069999999996</v>
      </c>
    </row>
    <row r="74" spans="1:9" x14ac:dyDescent="0.2">
      <c r="A74" s="7" t="s">
        <v>52</v>
      </c>
      <c r="C74" s="31">
        <v>128.40280000000001</v>
      </c>
      <c r="D74" s="31">
        <v>113.8575</v>
      </c>
    </row>
    <row r="76" spans="1:9" x14ac:dyDescent="0.2">
      <c r="A76" s="14" t="s">
        <v>54</v>
      </c>
    </row>
    <row r="77" spans="1:9" x14ac:dyDescent="0.2">
      <c r="A77" s="101" t="s">
        <v>58</v>
      </c>
      <c r="B77" s="102"/>
      <c r="C77" s="33" t="s">
        <v>59</v>
      </c>
    </row>
    <row r="78" spans="1:9" x14ac:dyDescent="0.2">
      <c r="A78" s="97" t="s">
        <v>50</v>
      </c>
      <c r="B78" s="98"/>
      <c r="C78" s="34">
        <v>9</v>
      </c>
    </row>
    <row r="79" spans="1:9" x14ac:dyDescent="0.2">
      <c r="A79" s="97" t="s">
        <v>52</v>
      </c>
      <c r="B79" s="98"/>
      <c r="C79" s="34">
        <v>10.35</v>
      </c>
    </row>
    <row r="80" spans="1:9" x14ac:dyDescent="0.2">
      <c r="A80" s="7" t="s">
        <v>60</v>
      </c>
    </row>
    <row r="81" spans="1:9" x14ac:dyDescent="0.2">
      <c r="A81" s="7" t="s">
        <v>53</v>
      </c>
    </row>
    <row r="83" spans="1:9" x14ac:dyDescent="0.2">
      <c r="A83" s="14" t="s">
        <v>361</v>
      </c>
      <c r="D83" s="52">
        <v>0.10676051473338199</v>
      </c>
    </row>
    <row r="85" spans="1:9" x14ac:dyDescent="0.2">
      <c r="A85" s="105" t="s">
        <v>57</v>
      </c>
      <c r="B85" s="105"/>
      <c r="C85" s="105"/>
      <c r="D85" s="30" t="s">
        <v>55</v>
      </c>
    </row>
    <row r="87" spans="1:9" x14ac:dyDescent="0.2">
      <c r="A87" s="69" t="s">
        <v>955</v>
      </c>
      <c r="B87" s="64"/>
      <c r="C87" s="64"/>
      <c r="D87" s="64"/>
      <c r="E87" s="11"/>
      <c r="G87" s="64"/>
      <c r="H87" s="64"/>
      <c r="I87" s="64"/>
    </row>
    <row r="88" spans="1:9" x14ac:dyDescent="0.2">
      <c r="A88" s="74"/>
      <c r="B88" s="64"/>
      <c r="C88" s="64"/>
      <c r="D88" s="64"/>
      <c r="E88" s="11"/>
      <c r="G88" s="64"/>
      <c r="H88" s="64"/>
      <c r="I88" s="64"/>
    </row>
    <row r="89" spans="1:9" x14ac:dyDescent="0.2">
      <c r="A89" s="69" t="s">
        <v>959</v>
      </c>
      <c r="B89" s="64"/>
      <c r="C89" s="64"/>
      <c r="D89" s="64"/>
      <c r="E89" s="11"/>
      <c r="G89" s="64"/>
      <c r="H89" s="64"/>
      <c r="I89" s="64"/>
    </row>
    <row r="90" spans="1:9" x14ac:dyDescent="0.2">
      <c r="A90" s="74"/>
      <c r="B90" s="64"/>
      <c r="C90" s="64"/>
      <c r="D90" s="64"/>
      <c r="E90" s="11"/>
      <c r="G90" s="64"/>
      <c r="H90" s="64"/>
      <c r="I90" s="64"/>
    </row>
    <row r="91" spans="1:9" x14ac:dyDescent="0.2">
      <c r="A91" s="64"/>
      <c r="B91" s="64"/>
      <c r="C91" s="64"/>
      <c r="D91" s="64"/>
      <c r="E91" s="11"/>
      <c r="G91" s="64"/>
      <c r="H91" s="64"/>
      <c r="I91" s="64"/>
    </row>
    <row r="92" spans="1:9" x14ac:dyDescent="0.2">
      <c r="A92" s="64"/>
      <c r="B92" s="64"/>
      <c r="C92" s="64"/>
      <c r="D92" s="64"/>
      <c r="E92" s="11"/>
      <c r="G92" s="64"/>
      <c r="H92" s="64"/>
      <c r="I92" s="64"/>
    </row>
    <row r="93" spans="1:9" x14ac:dyDescent="0.2">
      <c r="A93" s="64"/>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9" t="s">
        <v>964</v>
      </c>
      <c r="B108" s="64"/>
      <c r="C108" s="64"/>
      <c r="D108" s="64"/>
      <c r="E108" s="11"/>
      <c r="G108" s="64"/>
      <c r="H108" s="64"/>
      <c r="I108" s="64"/>
    </row>
    <row r="109" spans="1:9" x14ac:dyDescent="0.2">
      <c r="A109" s="64"/>
      <c r="B109" s="64"/>
      <c r="C109" s="64"/>
      <c r="D109" s="64"/>
      <c r="E109" s="11"/>
      <c r="G109" s="64"/>
      <c r="H109" s="64"/>
      <c r="I109" s="64"/>
    </row>
    <row r="110" spans="1:9" x14ac:dyDescent="0.2">
      <c r="A110" s="69" t="s">
        <v>988</v>
      </c>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9" t="s">
        <v>965</v>
      </c>
      <c r="B129" s="64"/>
      <c r="C129" s="64"/>
      <c r="D129" s="64"/>
      <c r="E129" s="11"/>
      <c r="G129" s="64"/>
      <c r="H129" s="64"/>
      <c r="I129" s="64"/>
    </row>
    <row r="130" spans="1:9" x14ac:dyDescent="0.2">
      <c r="A130" s="64"/>
      <c r="B130" s="64"/>
      <c r="C130" s="64"/>
      <c r="D130" s="64"/>
      <c r="E130" s="11"/>
      <c r="G130" s="64"/>
      <c r="H130" s="64"/>
      <c r="I130" s="64"/>
    </row>
    <row r="131" spans="1:9" x14ac:dyDescent="0.2">
      <c r="A131" s="69" t="s">
        <v>1379</v>
      </c>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t="s">
        <v>958</v>
      </c>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sheetData>
  <mergeCells count="5">
    <mergeCell ref="A1:F1"/>
    <mergeCell ref="A77:B77"/>
    <mergeCell ref="A78:B78"/>
    <mergeCell ref="A79:B79"/>
    <mergeCell ref="A85:C85"/>
  </mergeCells>
  <conditionalFormatting sqref="F2:F3">
    <cfRule type="cellIs" dxfId="77" priority="3" stopIfTrue="1" operator="between">
      <formula>0.009</formula>
      <formula>-0.009</formula>
    </cfRule>
  </conditionalFormatting>
  <conditionalFormatting sqref="F5:F147">
    <cfRule type="cellIs" dxfId="76" priority="1" stopIfTrue="1" operator="between">
      <formula>0.009</formula>
      <formula>-0.009</formula>
    </cfRule>
  </conditionalFormatting>
  <conditionalFormatting sqref="F234:F65536">
    <cfRule type="cellIs" dxfId="75" priority="2"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54"/>
  <sheetViews>
    <sheetView workbookViewId="0">
      <selection sqref="A1:F1"/>
    </sheetView>
  </sheetViews>
  <sheetFormatPr defaultColWidth="9.140625" defaultRowHeight="11.25" x14ac:dyDescent="0.2"/>
  <cols>
    <col min="1" max="1" width="40.5703125" style="7" bestFit="1" customWidth="1"/>
    <col min="2" max="2" width="29.85546875" style="7" bestFit="1" customWidth="1"/>
    <col min="3" max="3" width="24.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13</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163</v>
      </c>
      <c r="B7" s="21" t="s">
        <v>162</v>
      </c>
      <c r="C7" s="21" t="s">
        <v>164</v>
      </c>
      <c r="D7" s="24">
        <v>3800000</v>
      </c>
      <c r="E7" s="22">
        <v>13472.9</v>
      </c>
      <c r="F7" s="23">
        <v>5.7621699153736001</v>
      </c>
    </row>
    <row r="8" spans="1:6" x14ac:dyDescent="0.2">
      <c r="A8" s="21" t="s">
        <v>537</v>
      </c>
      <c r="B8" s="21" t="s">
        <v>536</v>
      </c>
      <c r="C8" s="21" t="s">
        <v>164</v>
      </c>
      <c r="D8" s="24">
        <v>15120000</v>
      </c>
      <c r="E8" s="22">
        <v>12971.448</v>
      </c>
      <c r="F8" s="23">
        <v>5.5477059448547097</v>
      </c>
    </row>
    <row r="9" spans="1:6" x14ac:dyDescent="0.2">
      <c r="A9" s="21" t="s">
        <v>136</v>
      </c>
      <c r="B9" s="21" t="s">
        <v>135</v>
      </c>
      <c r="C9" s="21" t="s">
        <v>137</v>
      </c>
      <c r="D9" s="24">
        <v>570000</v>
      </c>
      <c r="E9" s="22">
        <v>10972.5</v>
      </c>
      <c r="F9" s="23">
        <v>4.6927839883348703</v>
      </c>
    </row>
    <row r="10" spans="1:6" x14ac:dyDescent="0.2">
      <c r="A10" s="21" t="s">
        <v>149</v>
      </c>
      <c r="B10" s="21" t="s">
        <v>148</v>
      </c>
      <c r="C10" s="21" t="s">
        <v>150</v>
      </c>
      <c r="D10" s="24">
        <v>686814</v>
      </c>
      <c r="E10" s="22">
        <v>10302.89681</v>
      </c>
      <c r="F10" s="23">
        <v>4.4064041178796396</v>
      </c>
    </row>
    <row r="11" spans="1:6" x14ac:dyDescent="0.2">
      <c r="A11" s="21" t="s">
        <v>155</v>
      </c>
      <c r="B11" s="21" t="s">
        <v>154</v>
      </c>
      <c r="C11" s="21" t="s">
        <v>150</v>
      </c>
      <c r="D11" s="24">
        <v>640932</v>
      </c>
      <c r="E11" s="22">
        <v>10046.6091</v>
      </c>
      <c r="F11" s="23">
        <v>4.2967934674449202</v>
      </c>
    </row>
    <row r="12" spans="1:6" x14ac:dyDescent="0.2">
      <c r="A12" s="21" t="s">
        <v>177</v>
      </c>
      <c r="B12" s="21" t="s">
        <v>176</v>
      </c>
      <c r="C12" s="21" t="s">
        <v>178</v>
      </c>
      <c r="D12" s="24">
        <v>5082285</v>
      </c>
      <c r="E12" s="22">
        <v>9610.0927069999998</v>
      </c>
      <c r="F12" s="23">
        <v>4.1101015431144496</v>
      </c>
    </row>
    <row r="13" spans="1:6" x14ac:dyDescent="0.2">
      <c r="A13" s="21" t="s">
        <v>295</v>
      </c>
      <c r="B13" s="21" t="s">
        <v>294</v>
      </c>
      <c r="C13" s="21" t="s">
        <v>164</v>
      </c>
      <c r="D13" s="24">
        <v>2879000</v>
      </c>
      <c r="E13" s="22">
        <v>8851.4855000000007</v>
      </c>
      <c r="F13" s="23">
        <v>3.7856559058900201</v>
      </c>
    </row>
    <row r="14" spans="1:6" x14ac:dyDescent="0.2">
      <c r="A14" s="21" t="s">
        <v>382</v>
      </c>
      <c r="B14" s="21" t="s">
        <v>381</v>
      </c>
      <c r="C14" s="21" t="s">
        <v>200</v>
      </c>
      <c r="D14" s="24">
        <v>2050000</v>
      </c>
      <c r="E14" s="22">
        <v>8728.9</v>
      </c>
      <c r="F14" s="23">
        <v>3.7332278109616102</v>
      </c>
    </row>
    <row r="15" spans="1:6" x14ac:dyDescent="0.2">
      <c r="A15" s="21" t="s">
        <v>226</v>
      </c>
      <c r="B15" s="21" t="s">
        <v>225</v>
      </c>
      <c r="C15" s="21" t="s">
        <v>227</v>
      </c>
      <c r="D15" s="24">
        <v>3500000</v>
      </c>
      <c r="E15" s="22">
        <v>8555.75</v>
      </c>
      <c r="F15" s="23">
        <v>3.6591739902662201</v>
      </c>
    </row>
    <row r="16" spans="1:6" x14ac:dyDescent="0.2">
      <c r="A16" s="21" t="s">
        <v>414</v>
      </c>
      <c r="B16" s="21" t="s">
        <v>413</v>
      </c>
      <c r="C16" s="21" t="s">
        <v>150</v>
      </c>
      <c r="D16" s="24">
        <v>191460</v>
      </c>
      <c r="E16" s="22">
        <v>6612.4540200000001</v>
      </c>
      <c r="F16" s="23">
        <v>2.8280536202922302</v>
      </c>
    </row>
    <row r="17" spans="1:6" x14ac:dyDescent="0.2">
      <c r="A17" s="21" t="s">
        <v>325</v>
      </c>
      <c r="B17" s="21" t="s">
        <v>324</v>
      </c>
      <c r="C17" s="21" t="s">
        <v>326</v>
      </c>
      <c r="D17" s="24">
        <v>1713809</v>
      </c>
      <c r="E17" s="22">
        <v>6603.3060770000002</v>
      </c>
      <c r="F17" s="23">
        <v>2.8241411736814701</v>
      </c>
    </row>
    <row r="18" spans="1:6" x14ac:dyDescent="0.2">
      <c r="A18" s="21" t="s">
        <v>395</v>
      </c>
      <c r="B18" s="21" t="s">
        <v>394</v>
      </c>
      <c r="C18" s="21" t="s">
        <v>164</v>
      </c>
      <c r="D18" s="24">
        <v>3560000</v>
      </c>
      <c r="E18" s="22">
        <v>5660.7560000000003</v>
      </c>
      <c r="F18" s="23">
        <v>2.42102575699891</v>
      </c>
    </row>
    <row r="19" spans="1:6" x14ac:dyDescent="0.2">
      <c r="A19" s="21" t="s">
        <v>220</v>
      </c>
      <c r="B19" s="21" t="s">
        <v>219</v>
      </c>
      <c r="C19" s="21" t="s">
        <v>221</v>
      </c>
      <c r="D19" s="24">
        <v>1700000</v>
      </c>
      <c r="E19" s="22">
        <v>5339.7</v>
      </c>
      <c r="F19" s="23">
        <v>2.2837146195043698</v>
      </c>
    </row>
    <row r="20" spans="1:6" x14ac:dyDescent="0.2">
      <c r="A20" s="21" t="s">
        <v>215</v>
      </c>
      <c r="B20" s="21" t="s">
        <v>214</v>
      </c>
      <c r="C20" s="21" t="s">
        <v>150</v>
      </c>
      <c r="D20" s="24">
        <v>350000</v>
      </c>
      <c r="E20" s="22">
        <v>5260.5</v>
      </c>
      <c r="F20" s="23">
        <v>2.2498418929720301</v>
      </c>
    </row>
    <row r="21" spans="1:6" x14ac:dyDescent="0.2">
      <c r="A21" s="21" t="s">
        <v>271</v>
      </c>
      <c r="B21" s="21" t="s">
        <v>270</v>
      </c>
      <c r="C21" s="21" t="s">
        <v>153</v>
      </c>
      <c r="D21" s="24">
        <v>1291500</v>
      </c>
      <c r="E21" s="22">
        <v>4890.9105</v>
      </c>
      <c r="F21" s="23">
        <v>2.09177365985681</v>
      </c>
    </row>
    <row r="22" spans="1:6" x14ac:dyDescent="0.2">
      <c r="A22" s="21" t="s">
        <v>231</v>
      </c>
      <c r="B22" s="21" t="s">
        <v>230</v>
      </c>
      <c r="C22" s="21" t="s">
        <v>145</v>
      </c>
      <c r="D22" s="24">
        <v>1165000</v>
      </c>
      <c r="E22" s="22">
        <v>4755.53</v>
      </c>
      <c r="F22" s="23">
        <v>2.0338733233124699</v>
      </c>
    </row>
    <row r="23" spans="1:6" x14ac:dyDescent="0.2">
      <c r="A23" s="21" t="s">
        <v>438</v>
      </c>
      <c r="B23" s="21" t="s">
        <v>437</v>
      </c>
      <c r="C23" s="21" t="s">
        <v>178</v>
      </c>
      <c r="D23" s="24">
        <v>1500000</v>
      </c>
      <c r="E23" s="22">
        <v>4706.25</v>
      </c>
      <c r="F23" s="23">
        <v>2.0127969601367899</v>
      </c>
    </row>
    <row r="24" spans="1:6" x14ac:dyDescent="0.2">
      <c r="A24" s="21" t="s">
        <v>199</v>
      </c>
      <c r="B24" s="21" t="s">
        <v>198</v>
      </c>
      <c r="C24" s="21" t="s">
        <v>200</v>
      </c>
      <c r="D24" s="24">
        <v>200000</v>
      </c>
      <c r="E24" s="22">
        <v>4684.2</v>
      </c>
      <c r="F24" s="23">
        <v>2.00336648513631</v>
      </c>
    </row>
    <row r="25" spans="1:6" x14ac:dyDescent="0.2">
      <c r="A25" s="21" t="s">
        <v>539</v>
      </c>
      <c r="B25" s="21" t="s">
        <v>538</v>
      </c>
      <c r="C25" s="21" t="s">
        <v>502</v>
      </c>
      <c r="D25" s="24">
        <v>579157</v>
      </c>
      <c r="E25" s="22">
        <v>4011.5309609999999</v>
      </c>
      <c r="F25" s="23">
        <v>1.7156753941663601</v>
      </c>
    </row>
    <row r="26" spans="1:6" x14ac:dyDescent="0.2">
      <c r="A26" s="21" t="s">
        <v>512</v>
      </c>
      <c r="B26" s="21" t="s">
        <v>511</v>
      </c>
      <c r="C26" s="21" t="s">
        <v>194</v>
      </c>
      <c r="D26" s="24">
        <v>115000</v>
      </c>
      <c r="E26" s="22">
        <v>3972.4450000000002</v>
      </c>
      <c r="F26" s="23">
        <v>1.69895887815365</v>
      </c>
    </row>
    <row r="27" spans="1:6" x14ac:dyDescent="0.2">
      <c r="A27" s="21" t="s">
        <v>541</v>
      </c>
      <c r="B27" s="21" t="s">
        <v>540</v>
      </c>
      <c r="C27" s="21" t="s">
        <v>153</v>
      </c>
      <c r="D27" s="24">
        <v>2000000</v>
      </c>
      <c r="E27" s="22">
        <v>3954.6</v>
      </c>
      <c r="F27" s="23">
        <v>1.6913268225353399</v>
      </c>
    </row>
    <row r="28" spans="1:6" x14ac:dyDescent="0.2">
      <c r="A28" s="21" t="s">
        <v>183</v>
      </c>
      <c r="B28" s="21" t="s">
        <v>182</v>
      </c>
      <c r="C28" s="21" t="s">
        <v>184</v>
      </c>
      <c r="D28" s="24">
        <v>29000</v>
      </c>
      <c r="E28" s="22">
        <v>3554.53</v>
      </c>
      <c r="F28" s="23">
        <v>1.5202225080934999</v>
      </c>
    </row>
    <row r="29" spans="1:6" x14ac:dyDescent="0.2">
      <c r="A29" s="21" t="s">
        <v>495</v>
      </c>
      <c r="B29" s="21" t="s">
        <v>494</v>
      </c>
      <c r="C29" s="21" t="s">
        <v>436</v>
      </c>
      <c r="D29" s="24">
        <v>522050</v>
      </c>
      <c r="E29" s="22">
        <v>3261.2463499999999</v>
      </c>
      <c r="F29" s="23">
        <v>1.3947892142442999</v>
      </c>
    </row>
    <row r="30" spans="1:6" x14ac:dyDescent="0.2">
      <c r="A30" s="21" t="s">
        <v>303</v>
      </c>
      <c r="B30" s="21" t="s">
        <v>302</v>
      </c>
      <c r="C30" s="21" t="s">
        <v>153</v>
      </c>
      <c r="D30" s="24">
        <v>2068000</v>
      </c>
      <c r="E30" s="22">
        <v>2850.9448000000002</v>
      </c>
      <c r="F30" s="23">
        <v>1.2193090097121499</v>
      </c>
    </row>
    <row r="31" spans="1:6" x14ac:dyDescent="0.2">
      <c r="A31" s="21" t="s">
        <v>499</v>
      </c>
      <c r="B31" s="21" t="s">
        <v>498</v>
      </c>
      <c r="C31" s="21" t="s">
        <v>167</v>
      </c>
      <c r="D31" s="24">
        <v>103351</v>
      </c>
      <c r="E31" s="22">
        <v>2829.2336249999998</v>
      </c>
      <c r="F31" s="23">
        <v>1.21002344540065</v>
      </c>
    </row>
    <row r="32" spans="1:6" x14ac:dyDescent="0.2">
      <c r="A32" s="21" t="s">
        <v>514</v>
      </c>
      <c r="B32" s="21" t="s">
        <v>513</v>
      </c>
      <c r="C32" s="21" t="s">
        <v>178</v>
      </c>
      <c r="D32" s="24">
        <v>840000</v>
      </c>
      <c r="E32" s="22">
        <v>2730</v>
      </c>
      <c r="F32" s="23">
        <v>1.16758261910724</v>
      </c>
    </row>
    <row r="33" spans="1:9" x14ac:dyDescent="0.2">
      <c r="A33" s="21" t="s">
        <v>543</v>
      </c>
      <c r="B33" s="21" t="s">
        <v>542</v>
      </c>
      <c r="C33" s="21" t="s">
        <v>436</v>
      </c>
      <c r="D33" s="24">
        <v>60000</v>
      </c>
      <c r="E33" s="22">
        <v>1552.44</v>
      </c>
      <c r="F33" s="23">
        <v>0.66395676234682899</v>
      </c>
    </row>
    <row r="34" spans="1:9" x14ac:dyDescent="0.2">
      <c r="A34" s="21" t="s">
        <v>518</v>
      </c>
      <c r="B34" s="21" t="s">
        <v>517</v>
      </c>
      <c r="C34" s="21" t="s">
        <v>205</v>
      </c>
      <c r="D34" s="24">
        <v>2260000</v>
      </c>
      <c r="E34" s="22">
        <v>1351.48</v>
      </c>
      <c r="F34" s="23">
        <v>0.57800899563042196</v>
      </c>
    </row>
    <row r="35" spans="1:9" x14ac:dyDescent="0.2">
      <c r="A35" s="21" t="s">
        <v>545</v>
      </c>
      <c r="B35" s="21" t="s">
        <v>544</v>
      </c>
      <c r="C35" s="21" t="s">
        <v>243</v>
      </c>
      <c r="D35" s="24">
        <v>500000</v>
      </c>
      <c r="E35" s="22">
        <v>872.4</v>
      </c>
      <c r="F35" s="23">
        <v>0.37311321498503902</v>
      </c>
    </row>
    <row r="36" spans="1:9" x14ac:dyDescent="0.2">
      <c r="A36" s="21" t="s">
        <v>262</v>
      </c>
      <c r="B36" s="21" t="s">
        <v>261</v>
      </c>
      <c r="C36" s="21" t="s">
        <v>150</v>
      </c>
      <c r="D36" s="24">
        <v>101348</v>
      </c>
      <c r="E36" s="22">
        <v>729.14818600000001</v>
      </c>
      <c r="F36" s="23">
        <v>0.31184642810519098</v>
      </c>
    </row>
    <row r="37" spans="1:9" x14ac:dyDescent="0.2">
      <c r="A37" s="21" t="s">
        <v>547</v>
      </c>
      <c r="B37" s="21" t="s">
        <v>546</v>
      </c>
      <c r="C37" s="21" t="s">
        <v>398</v>
      </c>
      <c r="D37" s="24">
        <v>57646</v>
      </c>
      <c r="E37" s="22">
        <v>568.41838299999995</v>
      </c>
      <c r="F37" s="23">
        <v>0.243104551051957</v>
      </c>
    </row>
    <row r="38" spans="1:9" x14ac:dyDescent="0.2">
      <c r="A38" s="21" t="s">
        <v>528</v>
      </c>
      <c r="B38" s="21" t="s">
        <v>527</v>
      </c>
      <c r="C38" s="21" t="s">
        <v>197</v>
      </c>
      <c r="D38" s="24">
        <v>205000</v>
      </c>
      <c r="E38" s="22">
        <v>398.58150000000001</v>
      </c>
      <c r="F38" s="23">
        <v>0.170467703918569</v>
      </c>
    </row>
    <row r="39" spans="1:9" x14ac:dyDescent="0.2">
      <c r="A39" s="21" t="s">
        <v>549</v>
      </c>
      <c r="B39" s="21" t="s">
        <v>548</v>
      </c>
      <c r="C39" s="21" t="s">
        <v>194</v>
      </c>
      <c r="D39" s="24">
        <v>949</v>
      </c>
      <c r="E39" s="22">
        <v>7.6347050000000003</v>
      </c>
      <c r="F39" s="23">
        <v>3.2652559926780698E-3</v>
      </c>
    </row>
    <row r="40" spans="1:9" x14ac:dyDescent="0.2">
      <c r="A40" s="20" t="s">
        <v>29</v>
      </c>
      <c r="B40" s="20"/>
      <c r="C40" s="20"/>
      <c r="D40" s="20"/>
      <c r="E40" s="25">
        <f>SUM(E7:E39)</f>
        <v>174670.82222400003</v>
      </c>
      <c r="F40" s="26">
        <f>SUM(F7:F39)</f>
        <v>74.7042549794553</v>
      </c>
      <c r="G40" s="14"/>
      <c r="H40" s="14"/>
      <c r="I40" s="14"/>
    </row>
    <row r="41" spans="1:9" x14ac:dyDescent="0.2">
      <c r="A41" s="21"/>
      <c r="B41" s="21"/>
      <c r="C41" s="21"/>
      <c r="D41" s="21"/>
      <c r="E41" s="22"/>
      <c r="F41" s="23"/>
    </row>
    <row r="42" spans="1:9" x14ac:dyDescent="0.2">
      <c r="A42" s="20" t="s">
        <v>532</v>
      </c>
      <c r="B42" s="21"/>
      <c r="C42" s="21"/>
      <c r="D42" s="21"/>
      <c r="E42" s="22"/>
      <c r="F42" s="23"/>
    </row>
    <row r="43" spans="1:9" x14ac:dyDescent="0.2">
      <c r="A43" s="21" t="s">
        <v>551</v>
      </c>
      <c r="B43" s="21" t="s">
        <v>550</v>
      </c>
      <c r="C43" s="21" t="s">
        <v>224</v>
      </c>
      <c r="D43" s="24">
        <v>2335000</v>
      </c>
      <c r="E43" s="22">
        <v>8914.3294999999998</v>
      </c>
      <c r="F43" s="23">
        <v>3.8125334011702998</v>
      </c>
    </row>
    <row r="44" spans="1:9" x14ac:dyDescent="0.2">
      <c r="A44" s="21" t="s">
        <v>534</v>
      </c>
      <c r="B44" s="21" t="s">
        <v>533</v>
      </c>
      <c r="C44" s="21" t="s">
        <v>224</v>
      </c>
      <c r="D44" s="24">
        <v>2700000</v>
      </c>
      <c r="E44" s="22">
        <v>7815.15</v>
      </c>
      <c r="F44" s="23">
        <v>3.3424297823135301</v>
      </c>
    </row>
    <row r="45" spans="1:9" x14ac:dyDescent="0.2">
      <c r="A45" s="21" t="s">
        <v>553</v>
      </c>
      <c r="B45" s="21" t="s">
        <v>552</v>
      </c>
      <c r="C45" s="21" t="s">
        <v>224</v>
      </c>
      <c r="D45" s="24">
        <v>1600000</v>
      </c>
      <c r="E45" s="22">
        <v>2074.4</v>
      </c>
      <c r="F45" s="23">
        <v>0.88719171614507597</v>
      </c>
    </row>
    <row r="46" spans="1:9" x14ac:dyDescent="0.2">
      <c r="A46" s="20" t="s">
        <v>29</v>
      </c>
      <c r="B46" s="20"/>
      <c r="C46" s="20"/>
      <c r="D46" s="20"/>
      <c r="E46" s="25">
        <f>SUM(E42:E45)</f>
        <v>18803.879500000003</v>
      </c>
      <c r="F46" s="26">
        <f>SUM(F42:F45)</f>
        <v>8.0421548996289047</v>
      </c>
      <c r="G46" s="14"/>
      <c r="H46" s="14"/>
      <c r="I46" s="14"/>
    </row>
    <row r="47" spans="1:9" x14ac:dyDescent="0.2">
      <c r="A47" s="21"/>
      <c r="B47" s="21"/>
      <c r="C47" s="21"/>
      <c r="D47" s="21"/>
      <c r="E47" s="22"/>
      <c r="F47" s="23"/>
    </row>
    <row r="48" spans="1:9" x14ac:dyDescent="0.2">
      <c r="A48" s="20" t="s">
        <v>554</v>
      </c>
      <c r="B48" s="21"/>
      <c r="C48" s="21"/>
      <c r="D48" s="21"/>
      <c r="E48" s="22"/>
      <c r="F48" s="23"/>
    </row>
    <row r="49" spans="1:9" x14ac:dyDescent="0.2">
      <c r="A49" s="21" t="s">
        <v>556</v>
      </c>
      <c r="B49" s="21" t="s">
        <v>555</v>
      </c>
      <c r="C49" s="21" t="s">
        <v>465</v>
      </c>
      <c r="D49" s="24">
        <v>86900</v>
      </c>
      <c r="E49" s="22">
        <v>4665.8731879999996</v>
      </c>
      <c r="F49" s="23">
        <v>1.9955283652993701</v>
      </c>
    </row>
    <row r="50" spans="1:9" x14ac:dyDescent="0.2">
      <c r="A50" s="21" t="s">
        <v>558</v>
      </c>
      <c r="B50" s="21" t="s">
        <v>557</v>
      </c>
      <c r="C50" s="21" t="s">
        <v>559</v>
      </c>
      <c r="D50" s="24">
        <v>80000</v>
      </c>
      <c r="E50" s="22">
        <v>2851.3977690000002</v>
      </c>
      <c r="F50" s="23">
        <v>1.2195027381851899</v>
      </c>
    </row>
    <row r="51" spans="1:9" x14ac:dyDescent="0.2">
      <c r="A51" s="21" t="s">
        <v>561</v>
      </c>
      <c r="B51" s="21" t="s">
        <v>560</v>
      </c>
      <c r="C51" s="21" t="s">
        <v>348</v>
      </c>
      <c r="D51" s="24">
        <v>25300</v>
      </c>
      <c r="E51" s="22">
        <v>1572.6021929999999</v>
      </c>
      <c r="F51" s="23">
        <v>0.67257984883396704</v>
      </c>
    </row>
    <row r="52" spans="1:9" x14ac:dyDescent="0.2">
      <c r="A52" s="21" t="s">
        <v>563</v>
      </c>
      <c r="B52" s="21" t="s">
        <v>562</v>
      </c>
      <c r="C52" s="21" t="s">
        <v>194</v>
      </c>
      <c r="D52" s="24">
        <v>65000</v>
      </c>
      <c r="E52" s="22">
        <v>1431.436753</v>
      </c>
      <c r="F52" s="23">
        <v>0.61220537478172299</v>
      </c>
    </row>
    <row r="53" spans="1:9" x14ac:dyDescent="0.2">
      <c r="A53" s="21" t="s">
        <v>565</v>
      </c>
      <c r="B53" s="21" t="s">
        <v>564</v>
      </c>
      <c r="C53" s="21" t="s">
        <v>145</v>
      </c>
      <c r="D53" s="24">
        <v>43300</v>
      </c>
      <c r="E53" s="22">
        <v>1397.5209299999999</v>
      </c>
      <c r="F53" s="23">
        <v>0.59770005410497595</v>
      </c>
    </row>
    <row r="54" spans="1:9" x14ac:dyDescent="0.2">
      <c r="A54" s="21" t="s">
        <v>567</v>
      </c>
      <c r="B54" s="21" t="s">
        <v>566</v>
      </c>
      <c r="C54" s="21" t="s">
        <v>184</v>
      </c>
      <c r="D54" s="24">
        <v>12220</v>
      </c>
      <c r="E54" s="22">
        <v>1384.409903</v>
      </c>
      <c r="F54" s="23">
        <v>0.59209265218415397</v>
      </c>
    </row>
    <row r="55" spans="1:9" x14ac:dyDescent="0.2">
      <c r="A55" s="21" t="s">
        <v>569</v>
      </c>
      <c r="B55" s="21" t="s">
        <v>568</v>
      </c>
      <c r="C55" s="21" t="s">
        <v>158</v>
      </c>
      <c r="D55" s="24">
        <v>4177000</v>
      </c>
      <c r="E55" s="22">
        <v>1351.104382</v>
      </c>
      <c r="F55" s="23">
        <v>0.57784834909261096</v>
      </c>
    </row>
    <row r="56" spans="1:9" x14ac:dyDescent="0.2">
      <c r="A56" s="21" t="s">
        <v>571</v>
      </c>
      <c r="B56" s="21" t="s">
        <v>570</v>
      </c>
      <c r="C56" s="21" t="s">
        <v>194</v>
      </c>
      <c r="D56" s="24">
        <v>2297307</v>
      </c>
      <c r="E56" s="22">
        <v>1328.9534060000001</v>
      </c>
      <c r="F56" s="23">
        <v>0.56837468807654501</v>
      </c>
    </row>
    <row r="57" spans="1:9" x14ac:dyDescent="0.2">
      <c r="A57" s="21" t="s">
        <v>573</v>
      </c>
      <c r="B57" s="21" t="s">
        <v>572</v>
      </c>
      <c r="C57" s="21" t="s">
        <v>559</v>
      </c>
      <c r="D57" s="24">
        <v>82038</v>
      </c>
      <c r="E57" s="22">
        <v>1124.129829</v>
      </c>
      <c r="F57" s="23">
        <v>0.48077452379501601</v>
      </c>
    </row>
    <row r="58" spans="1:9" x14ac:dyDescent="0.2">
      <c r="A58" s="21" t="s">
        <v>575</v>
      </c>
      <c r="B58" s="21" t="s">
        <v>574</v>
      </c>
      <c r="C58" s="21" t="s">
        <v>576</v>
      </c>
      <c r="D58" s="24">
        <v>250000</v>
      </c>
      <c r="E58" s="22">
        <v>933.9647784</v>
      </c>
      <c r="F58" s="23">
        <v>0.39944360517149602</v>
      </c>
    </row>
    <row r="59" spans="1:9" x14ac:dyDescent="0.2">
      <c r="A59" s="21" t="s">
        <v>578</v>
      </c>
      <c r="B59" s="21" t="s">
        <v>577</v>
      </c>
      <c r="C59" s="21" t="s">
        <v>576</v>
      </c>
      <c r="D59" s="24">
        <v>1575983</v>
      </c>
      <c r="E59" s="22">
        <v>444.67989039999998</v>
      </c>
      <c r="F59" s="23">
        <v>0.19018333739837101</v>
      </c>
    </row>
    <row r="60" spans="1:9" x14ac:dyDescent="0.2">
      <c r="A60" s="20" t="s">
        <v>29</v>
      </c>
      <c r="B60" s="20"/>
      <c r="C60" s="20"/>
      <c r="D60" s="20"/>
      <c r="E60" s="25">
        <f>SUM(E48:E59)</f>
        <v>18486.073021799999</v>
      </c>
      <c r="F60" s="26">
        <f>SUM(F48:F59)</f>
        <v>7.9062335369234189</v>
      </c>
      <c r="G60" s="14"/>
      <c r="H60" s="14"/>
      <c r="I60" s="14"/>
    </row>
    <row r="61" spans="1:9" x14ac:dyDescent="0.2">
      <c r="A61" s="21"/>
      <c r="B61" s="21"/>
      <c r="C61" s="21"/>
      <c r="D61" s="21"/>
      <c r="E61" s="22"/>
      <c r="F61" s="23"/>
    </row>
    <row r="62" spans="1:9" x14ac:dyDescent="0.2">
      <c r="A62" s="20" t="s">
        <v>936</v>
      </c>
      <c r="B62" s="21"/>
      <c r="C62" s="21"/>
      <c r="D62" s="21"/>
      <c r="E62" s="22"/>
      <c r="F62" s="23"/>
    </row>
    <row r="63" spans="1:9" x14ac:dyDescent="0.2">
      <c r="A63" s="21" t="s">
        <v>580</v>
      </c>
      <c r="B63" s="21" t="s">
        <v>935</v>
      </c>
      <c r="C63" s="21" t="s">
        <v>936</v>
      </c>
      <c r="D63" s="24">
        <v>1981000</v>
      </c>
      <c r="E63" s="22">
        <v>1685.171329</v>
      </c>
      <c r="F63" s="23">
        <v>0.72072408569899205</v>
      </c>
    </row>
    <row r="64" spans="1:9" x14ac:dyDescent="0.2">
      <c r="A64" s="20" t="s">
        <v>29</v>
      </c>
      <c r="B64" s="20"/>
      <c r="C64" s="20"/>
      <c r="D64" s="20"/>
      <c r="E64" s="25">
        <f>SUM(E63:E63)</f>
        <v>1685.171329</v>
      </c>
      <c r="F64" s="26">
        <f>SUM(F63:F63)</f>
        <v>0.72072408569899205</v>
      </c>
      <c r="G64" s="14"/>
      <c r="H64" s="14"/>
      <c r="I64" s="14"/>
    </row>
    <row r="65" spans="1:9" x14ac:dyDescent="0.2">
      <c r="A65" s="21"/>
      <c r="B65" s="21"/>
      <c r="C65" s="21"/>
      <c r="D65" s="21"/>
      <c r="E65" s="22"/>
      <c r="F65" s="23"/>
    </row>
    <row r="66" spans="1:9" x14ac:dyDescent="0.2">
      <c r="A66" s="20" t="s">
        <v>40</v>
      </c>
      <c r="B66" s="20"/>
      <c r="C66" s="20"/>
      <c r="D66" s="20"/>
      <c r="E66" s="25">
        <f>E40+E46+E60+E64</f>
        <v>213645.94607480004</v>
      </c>
      <c r="F66" s="26">
        <f>F40+F46+F60+F64</f>
        <v>91.373367501706625</v>
      </c>
      <c r="G66" s="14"/>
      <c r="H66" s="14"/>
      <c r="I66" s="14"/>
    </row>
    <row r="67" spans="1:9" x14ac:dyDescent="0.2">
      <c r="A67" s="20"/>
      <c r="B67" s="20"/>
      <c r="C67" s="20"/>
      <c r="D67" s="20"/>
      <c r="E67" s="25"/>
      <c r="F67" s="26"/>
      <c r="G67" s="14"/>
      <c r="H67" s="14"/>
      <c r="I67" s="14"/>
    </row>
    <row r="68" spans="1:9" x14ac:dyDescent="0.2">
      <c r="A68" s="20" t="s">
        <v>42</v>
      </c>
      <c r="B68" s="20"/>
      <c r="C68" s="20"/>
      <c r="D68" s="20"/>
      <c r="E68" s="25">
        <f>E70-(E40+E46+E60+E64)</f>
        <v>20170.484156699968</v>
      </c>
      <c r="F68" s="26">
        <f>F70-(F40+F46+F60+F64)</f>
        <v>8.6266324982933753</v>
      </c>
      <c r="G68" s="14"/>
      <c r="H68" s="14"/>
      <c r="I68" s="14"/>
    </row>
    <row r="69" spans="1:9" x14ac:dyDescent="0.2">
      <c r="A69" s="20"/>
      <c r="B69" s="20"/>
      <c r="C69" s="20"/>
      <c r="D69" s="20"/>
      <c r="E69" s="25"/>
      <c r="F69" s="26"/>
      <c r="G69" s="14"/>
      <c r="H69" s="14"/>
      <c r="I69" s="14"/>
    </row>
    <row r="70" spans="1:9" x14ac:dyDescent="0.2">
      <c r="A70" s="27" t="s">
        <v>41</v>
      </c>
      <c r="B70" s="27"/>
      <c r="C70" s="27"/>
      <c r="D70" s="27"/>
      <c r="E70" s="28">
        <v>233816.43023150001</v>
      </c>
      <c r="F70" s="29">
        <v>100</v>
      </c>
      <c r="G70" s="14"/>
      <c r="H70" s="14"/>
      <c r="I70" s="14"/>
    </row>
    <row r="72" spans="1:9" x14ac:dyDescent="0.2">
      <c r="A72" s="14" t="s">
        <v>44</v>
      </c>
    </row>
    <row r="73" spans="1:9" x14ac:dyDescent="0.2">
      <c r="A73" s="14" t="s">
        <v>45</v>
      </c>
    </row>
    <row r="74" spans="1:9" x14ac:dyDescent="0.2">
      <c r="A74" s="14" t="s">
        <v>46</v>
      </c>
      <c r="B74" s="14"/>
      <c r="C74" s="30" t="s">
        <v>48</v>
      </c>
      <c r="D74" s="14" t="s">
        <v>47</v>
      </c>
    </row>
    <row r="75" spans="1:9" x14ac:dyDescent="0.2">
      <c r="A75" s="7" t="s">
        <v>49</v>
      </c>
      <c r="C75" s="31">
        <v>141.94880000000001</v>
      </c>
      <c r="D75" s="31">
        <v>134.85740000000001</v>
      </c>
    </row>
    <row r="76" spans="1:9" x14ac:dyDescent="0.2">
      <c r="A76" s="7" t="s">
        <v>50</v>
      </c>
      <c r="C76" s="31">
        <v>27.798200000000001</v>
      </c>
      <c r="D76" s="31">
        <v>25.502099999999999</v>
      </c>
    </row>
    <row r="77" spans="1:9" x14ac:dyDescent="0.2">
      <c r="A77" s="7" t="s">
        <v>51</v>
      </c>
      <c r="C77" s="31">
        <v>154.4263</v>
      </c>
      <c r="D77" s="31">
        <v>147.32929999999999</v>
      </c>
    </row>
    <row r="78" spans="1:9" x14ac:dyDescent="0.2">
      <c r="A78" s="7" t="s">
        <v>52</v>
      </c>
      <c r="C78" s="31">
        <v>31.216999999999999</v>
      </c>
      <c r="D78" s="31">
        <v>28.7697</v>
      </c>
    </row>
    <row r="80" spans="1:9" x14ac:dyDescent="0.2">
      <c r="A80" s="14" t="s">
        <v>54</v>
      </c>
    </row>
    <row r="81" spans="1:9" x14ac:dyDescent="0.2">
      <c r="A81" s="101" t="s">
        <v>58</v>
      </c>
      <c r="B81" s="102"/>
      <c r="C81" s="33" t="s">
        <v>59</v>
      </c>
    </row>
    <row r="82" spans="1:9" x14ac:dyDescent="0.2">
      <c r="A82" s="97" t="s">
        <v>50</v>
      </c>
      <c r="B82" s="98"/>
      <c r="C82" s="34">
        <v>0.9</v>
      </c>
    </row>
    <row r="83" spans="1:9" x14ac:dyDescent="0.2">
      <c r="A83" s="97" t="s">
        <v>52</v>
      </c>
      <c r="B83" s="98"/>
      <c r="C83" s="34">
        <v>1</v>
      </c>
    </row>
    <row r="84" spans="1:9" x14ac:dyDescent="0.2">
      <c r="A84" s="7" t="s">
        <v>60</v>
      </c>
    </row>
    <row r="85" spans="1:9" x14ac:dyDescent="0.2">
      <c r="A85" s="7" t="s">
        <v>53</v>
      </c>
    </row>
    <row r="87" spans="1:9" x14ac:dyDescent="0.2">
      <c r="A87" s="14" t="s">
        <v>361</v>
      </c>
      <c r="D87" s="52">
        <v>5.29540414545338E-2</v>
      </c>
    </row>
    <row r="89" spans="1:9" x14ac:dyDescent="0.2">
      <c r="A89" s="105" t="s">
        <v>57</v>
      </c>
      <c r="B89" s="105"/>
      <c r="C89" s="105"/>
      <c r="D89" s="30" t="s">
        <v>55</v>
      </c>
    </row>
    <row r="91" spans="1:9" x14ac:dyDescent="0.2">
      <c r="A91" s="69" t="s">
        <v>955</v>
      </c>
      <c r="B91" s="64"/>
      <c r="C91" s="64"/>
      <c r="D91" s="64"/>
      <c r="E91" s="11"/>
      <c r="G91" s="64"/>
      <c r="H91" s="64"/>
      <c r="I91" s="64"/>
    </row>
    <row r="92" spans="1:9" x14ac:dyDescent="0.2">
      <c r="A92" s="74"/>
      <c r="B92" s="64"/>
      <c r="C92" s="64"/>
      <c r="D92" s="64"/>
      <c r="E92" s="11"/>
      <c r="G92" s="64"/>
      <c r="H92" s="64"/>
      <c r="I92" s="64"/>
    </row>
    <row r="93" spans="1:9" x14ac:dyDescent="0.2">
      <c r="A93" s="69" t="s">
        <v>959</v>
      </c>
      <c r="B93" s="64"/>
      <c r="C93" s="64"/>
      <c r="D93" s="64"/>
      <c r="E93" s="11"/>
      <c r="G93" s="64"/>
      <c r="H93" s="64"/>
      <c r="I93" s="64"/>
    </row>
    <row r="94" spans="1:9" x14ac:dyDescent="0.2">
      <c r="A94" s="7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9" t="s">
        <v>966</v>
      </c>
      <c r="B111" s="64"/>
      <c r="C111" s="64"/>
      <c r="D111" s="64"/>
      <c r="E111" s="11"/>
      <c r="G111" s="64"/>
      <c r="H111" s="64"/>
      <c r="I111" s="64"/>
    </row>
    <row r="112" spans="1:9" x14ac:dyDescent="0.2">
      <c r="A112" s="64"/>
      <c r="B112" s="64"/>
      <c r="C112" s="64"/>
      <c r="D112" s="64"/>
      <c r="E112" s="11"/>
      <c r="G112" s="64"/>
      <c r="H112" s="64"/>
      <c r="I112" s="64"/>
    </row>
    <row r="113" spans="1:9" x14ac:dyDescent="0.2">
      <c r="A113" s="69" t="s">
        <v>988</v>
      </c>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9" t="s">
        <v>967</v>
      </c>
      <c r="B133" s="64"/>
      <c r="C133" s="64"/>
      <c r="D133" s="64"/>
      <c r="E133" s="11"/>
      <c r="G133" s="64"/>
      <c r="H133" s="64"/>
      <c r="I133" s="64"/>
    </row>
    <row r="134" spans="1:9" x14ac:dyDescent="0.2">
      <c r="A134" s="64"/>
      <c r="B134" s="64"/>
      <c r="C134" s="64"/>
      <c r="D134" s="64"/>
      <c r="E134" s="11"/>
      <c r="G134" s="64"/>
      <c r="H134" s="64"/>
      <c r="I134" s="64"/>
    </row>
    <row r="135" spans="1:9" x14ac:dyDescent="0.2">
      <c r="A135" s="69" t="s">
        <v>1379</v>
      </c>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t="s">
        <v>958</v>
      </c>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sheetData>
  <mergeCells count="5">
    <mergeCell ref="A1:F1"/>
    <mergeCell ref="A81:B81"/>
    <mergeCell ref="A82:B82"/>
    <mergeCell ref="A83:B83"/>
    <mergeCell ref="A89:C89"/>
  </mergeCells>
  <conditionalFormatting sqref="F2:F3">
    <cfRule type="cellIs" dxfId="74" priority="3" stopIfTrue="1" operator="between">
      <formula>0.009</formula>
      <formula>-0.009</formula>
    </cfRule>
  </conditionalFormatting>
  <conditionalFormatting sqref="F5:F149">
    <cfRule type="cellIs" dxfId="73" priority="1" stopIfTrue="1" operator="between">
      <formula>0.009</formula>
      <formula>-0.009</formula>
    </cfRule>
  </conditionalFormatting>
  <conditionalFormatting sqref="F238:F65536">
    <cfRule type="cellIs" dxfId="72" priority="2"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90"/>
  <sheetViews>
    <sheetView workbookViewId="0">
      <selection sqref="A1:G1"/>
    </sheetView>
  </sheetViews>
  <sheetFormatPr defaultColWidth="9.42578125" defaultRowHeight="11.25" x14ac:dyDescent="0.2"/>
  <cols>
    <col min="1" max="1" width="32.42578125" style="7" bestFit="1" customWidth="1"/>
    <col min="2" max="2" width="20"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1092</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30</v>
      </c>
      <c r="B5" s="17"/>
      <c r="C5" s="17"/>
      <c r="D5" s="17"/>
      <c r="E5" s="18"/>
      <c r="F5" s="19"/>
      <c r="G5" s="18"/>
    </row>
    <row r="6" spans="1:9" x14ac:dyDescent="0.2">
      <c r="A6" s="20" t="s">
        <v>36</v>
      </c>
      <c r="B6" s="21"/>
      <c r="C6" s="21"/>
      <c r="D6" s="21"/>
      <c r="E6" s="22"/>
      <c r="F6" s="23"/>
      <c r="G6" s="22"/>
    </row>
    <row r="7" spans="1:9" x14ac:dyDescent="0.2">
      <c r="A7" s="21" t="s">
        <v>1093</v>
      </c>
      <c r="B7" s="21" t="s">
        <v>1094</v>
      </c>
      <c r="C7" s="21" t="s">
        <v>38</v>
      </c>
      <c r="D7" s="24">
        <v>1000000</v>
      </c>
      <c r="E7" s="22">
        <v>996.48599999999999</v>
      </c>
      <c r="F7" s="23">
        <v>2.0991536890407199</v>
      </c>
      <c r="G7" s="22">
        <v>5.8506</v>
      </c>
    </row>
    <row r="8" spans="1:9" x14ac:dyDescent="0.2">
      <c r="A8" s="21" t="s">
        <v>1095</v>
      </c>
      <c r="B8" s="21" t="s">
        <v>1096</v>
      </c>
      <c r="C8" s="21" t="s">
        <v>38</v>
      </c>
      <c r="D8" s="24">
        <v>500000</v>
      </c>
      <c r="E8" s="22">
        <v>499.44099999999997</v>
      </c>
      <c r="F8" s="23">
        <v>1.05210049876083</v>
      </c>
      <c r="G8" s="22">
        <v>5.8387000000000002</v>
      </c>
    </row>
    <row r="9" spans="1:9" x14ac:dyDescent="0.2">
      <c r="A9" s="21" t="s">
        <v>1097</v>
      </c>
      <c r="B9" s="21" t="s">
        <v>1098</v>
      </c>
      <c r="C9" s="21" t="s">
        <v>38</v>
      </c>
      <c r="D9" s="24">
        <v>500000</v>
      </c>
      <c r="E9" s="22">
        <v>498.87099999999998</v>
      </c>
      <c r="F9" s="23">
        <v>1.05089976176829</v>
      </c>
      <c r="G9" s="22">
        <v>5.9002999999999997</v>
      </c>
    </row>
    <row r="10" spans="1:9" x14ac:dyDescent="0.2">
      <c r="A10" s="21" t="s">
        <v>1099</v>
      </c>
      <c r="B10" s="21" t="s">
        <v>1100</v>
      </c>
      <c r="C10" s="21" t="s">
        <v>38</v>
      </c>
      <c r="D10" s="24">
        <v>500000</v>
      </c>
      <c r="E10" s="22">
        <v>497.76400000000001</v>
      </c>
      <c r="F10" s="23">
        <v>1.0485678041354001</v>
      </c>
      <c r="G10" s="22">
        <v>5.8558000000000003</v>
      </c>
    </row>
    <row r="11" spans="1:9" x14ac:dyDescent="0.2">
      <c r="A11" s="20" t="s">
        <v>29</v>
      </c>
      <c r="B11" s="20"/>
      <c r="C11" s="20"/>
      <c r="D11" s="20"/>
      <c r="E11" s="25">
        <f>SUM(E6:E10)</f>
        <v>2492.5619999999999</v>
      </c>
      <c r="F11" s="26">
        <f>SUM(F6:F10)</f>
        <v>5.2507217537052409</v>
      </c>
      <c r="G11" s="25"/>
      <c r="H11" s="14"/>
      <c r="I11" s="14"/>
    </row>
    <row r="12" spans="1:9" x14ac:dyDescent="0.2">
      <c r="A12" s="21"/>
      <c r="B12" s="21"/>
      <c r="C12" s="21"/>
      <c r="D12" s="21"/>
      <c r="E12" s="22"/>
      <c r="F12" s="23"/>
      <c r="G12" s="22"/>
    </row>
    <row r="13" spans="1:9" x14ac:dyDescent="0.2">
      <c r="A13" s="20" t="s">
        <v>40</v>
      </c>
      <c r="B13" s="20"/>
      <c r="C13" s="20"/>
      <c r="D13" s="20"/>
      <c r="E13" s="25">
        <f>E11</f>
        <v>2492.5619999999999</v>
      </c>
      <c r="F13" s="26">
        <f>F11</f>
        <v>5.2507217537052409</v>
      </c>
      <c r="G13" s="25"/>
      <c r="H13" s="14"/>
      <c r="I13" s="14"/>
    </row>
    <row r="14" spans="1:9" x14ac:dyDescent="0.2">
      <c r="A14" s="20"/>
      <c r="B14" s="20"/>
      <c r="C14" s="20"/>
      <c r="D14" s="20"/>
      <c r="E14" s="25"/>
      <c r="F14" s="26"/>
      <c r="G14" s="25"/>
      <c r="H14" s="14"/>
      <c r="I14" s="14"/>
    </row>
    <row r="15" spans="1:9" x14ac:dyDescent="0.2">
      <c r="A15" s="20" t="s">
        <v>42</v>
      </c>
      <c r="B15" s="20"/>
      <c r="C15" s="20"/>
      <c r="D15" s="20"/>
      <c r="E15" s="25">
        <f>E17-(E11)</f>
        <v>44978.283284100005</v>
      </c>
      <c r="F15" s="26">
        <f>F17-(F11)</f>
        <v>94.749278246294764</v>
      </c>
      <c r="G15" s="25"/>
      <c r="H15" s="14"/>
      <c r="I15" s="14"/>
    </row>
    <row r="16" spans="1:9" x14ac:dyDescent="0.2">
      <c r="A16" s="20"/>
      <c r="B16" s="20"/>
      <c r="C16" s="20"/>
      <c r="D16" s="20"/>
      <c r="E16" s="25"/>
      <c r="F16" s="26"/>
      <c r="G16" s="25"/>
      <c r="H16" s="14"/>
      <c r="I16" s="14"/>
    </row>
    <row r="17" spans="1:9" x14ac:dyDescent="0.2">
      <c r="A17" s="27" t="s">
        <v>41</v>
      </c>
      <c r="B17" s="27"/>
      <c r="C17" s="27"/>
      <c r="D17" s="27"/>
      <c r="E17" s="28">
        <v>47470.845284100003</v>
      </c>
      <c r="F17" s="29">
        <v>100</v>
      </c>
      <c r="G17" s="28"/>
      <c r="H17" s="14"/>
      <c r="I17" s="14"/>
    </row>
    <row r="19" spans="1:9" x14ac:dyDescent="0.2">
      <c r="A19" s="14" t="s">
        <v>44</v>
      </c>
    </row>
    <row r="20" spans="1:9" x14ac:dyDescent="0.2">
      <c r="A20" s="14" t="s">
        <v>45</v>
      </c>
    </row>
    <row r="21" spans="1:9" x14ac:dyDescent="0.2">
      <c r="A21" s="14" t="s">
        <v>46</v>
      </c>
      <c r="B21" s="14"/>
      <c r="C21" s="30" t="s">
        <v>48</v>
      </c>
      <c r="D21" s="14" t="s">
        <v>47</v>
      </c>
    </row>
    <row r="22" spans="1:9" x14ac:dyDescent="0.2">
      <c r="A22" s="7" t="s">
        <v>49</v>
      </c>
      <c r="C22" s="31">
        <v>1292.9564</v>
      </c>
      <c r="D22" s="31">
        <v>1333.7882999999999</v>
      </c>
    </row>
    <row r="23" spans="1:9" x14ac:dyDescent="0.2">
      <c r="A23" s="7" t="s">
        <v>1101</v>
      </c>
      <c r="C23" s="31">
        <v>1000</v>
      </c>
      <c r="D23" s="31">
        <v>1000.0001</v>
      </c>
    </row>
    <row r="24" spans="1:9" x14ac:dyDescent="0.2">
      <c r="A24" s="7" t="s">
        <v>1102</v>
      </c>
      <c r="C24" s="31">
        <v>1000.6883</v>
      </c>
      <c r="D24" s="31">
        <v>1000.4776000000001</v>
      </c>
    </row>
    <row r="25" spans="1:9" x14ac:dyDescent="0.2">
      <c r="A25" s="7" t="s">
        <v>51</v>
      </c>
      <c r="C25" s="31">
        <v>1296.6224999999999</v>
      </c>
      <c r="D25" s="31">
        <v>1337.8661</v>
      </c>
    </row>
    <row r="26" spans="1:9" x14ac:dyDescent="0.2">
      <c r="A26" s="7" t="s">
        <v>1103</v>
      </c>
      <c r="C26" s="31">
        <v>1000.0008</v>
      </c>
      <c r="D26" s="31">
        <v>1000.0008</v>
      </c>
    </row>
    <row r="27" spans="1:9" x14ac:dyDescent="0.2">
      <c r="A27" s="7" t="s">
        <v>1104</v>
      </c>
      <c r="C27" s="31">
        <v>1000.6854</v>
      </c>
      <c r="D27" s="31">
        <v>1000.4763</v>
      </c>
    </row>
    <row r="28" spans="1:9" x14ac:dyDescent="0.2">
      <c r="A28" s="7" t="s">
        <v>1105</v>
      </c>
      <c r="C28" s="31">
        <v>11.7683</v>
      </c>
      <c r="D28" s="31">
        <v>12.1426</v>
      </c>
    </row>
    <row r="29" spans="1:9" x14ac:dyDescent="0.2">
      <c r="A29" s="7" t="s">
        <v>1106</v>
      </c>
      <c r="C29" s="31">
        <v>11.7683</v>
      </c>
      <c r="D29" s="31">
        <v>12.1426</v>
      </c>
    </row>
    <row r="30" spans="1:9" x14ac:dyDescent="0.2">
      <c r="A30" s="7" t="s">
        <v>1107</v>
      </c>
      <c r="C30" s="31">
        <v>10</v>
      </c>
      <c r="D30" s="31">
        <v>10</v>
      </c>
    </row>
    <row r="31" spans="1:9" x14ac:dyDescent="0.2">
      <c r="A31" s="7" t="s">
        <v>1108</v>
      </c>
      <c r="C31" s="31">
        <v>10</v>
      </c>
      <c r="D31" s="31">
        <v>10</v>
      </c>
    </row>
    <row r="33" spans="1:9" x14ac:dyDescent="0.2">
      <c r="A33" s="14" t="s">
        <v>54</v>
      </c>
    </row>
    <row r="34" spans="1:9" x14ac:dyDescent="0.2">
      <c r="A34" s="101" t="s">
        <v>58</v>
      </c>
      <c r="B34" s="102"/>
      <c r="C34" s="33" t="s">
        <v>59</v>
      </c>
    </row>
    <row r="35" spans="1:9" x14ac:dyDescent="0.2">
      <c r="A35" s="97" t="s">
        <v>1101</v>
      </c>
      <c r="B35" s="98"/>
      <c r="C35" s="34">
        <v>31.092390559999998</v>
      </c>
    </row>
    <row r="36" spans="1:9" x14ac:dyDescent="0.2">
      <c r="A36" s="97" t="s">
        <v>1102</v>
      </c>
      <c r="B36" s="98"/>
      <c r="C36" s="34">
        <v>31.40744363</v>
      </c>
    </row>
    <row r="37" spans="1:9" x14ac:dyDescent="0.2">
      <c r="A37" s="97" t="s">
        <v>1103</v>
      </c>
      <c r="B37" s="98"/>
      <c r="C37" s="34">
        <v>31.401978679999999</v>
      </c>
    </row>
    <row r="38" spans="1:9" x14ac:dyDescent="0.2">
      <c r="A38" s="97" t="s">
        <v>1104</v>
      </c>
      <c r="B38" s="98"/>
      <c r="C38" s="34">
        <v>31.55953731</v>
      </c>
    </row>
    <row r="39" spans="1:9" x14ac:dyDescent="0.2">
      <c r="A39" s="7" t="s">
        <v>60</v>
      </c>
    </row>
    <row r="40" spans="1:9" x14ac:dyDescent="0.2">
      <c r="A40" s="7" t="s">
        <v>53</v>
      </c>
    </row>
    <row r="42" spans="1:9" x14ac:dyDescent="0.2">
      <c r="A42" s="14" t="s">
        <v>1089</v>
      </c>
      <c r="D42" s="79">
        <v>2.8183370297116201E-3</v>
      </c>
      <c r="E42" s="10" t="s">
        <v>56</v>
      </c>
    </row>
    <row r="44" spans="1:9" x14ac:dyDescent="0.2">
      <c r="A44" s="14" t="s">
        <v>57</v>
      </c>
      <c r="D44" s="30" t="s">
        <v>55</v>
      </c>
    </row>
    <row r="46" spans="1:9" x14ac:dyDescent="0.2">
      <c r="A46" s="69" t="s">
        <v>1090</v>
      </c>
      <c r="B46" s="64"/>
      <c r="C46" s="64"/>
      <c r="D46" s="64"/>
      <c r="E46" s="11"/>
      <c r="G46" s="11"/>
      <c r="H46" s="64"/>
      <c r="I46" s="64"/>
    </row>
    <row r="47" spans="1:9" x14ac:dyDescent="0.2">
      <c r="A47" s="64"/>
      <c r="B47" s="64"/>
      <c r="C47" s="64"/>
      <c r="D47" s="64"/>
      <c r="E47" s="11"/>
      <c r="G47" s="11"/>
      <c r="H47" s="64"/>
      <c r="I47" s="64"/>
    </row>
    <row r="48" spans="1:9" x14ac:dyDescent="0.2">
      <c r="A48" s="69" t="s">
        <v>959</v>
      </c>
      <c r="B48" s="64"/>
      <c r="C48" s="64"/>
      <c r="D48" s="64"/>
      <c r="E48" s="11"/>
      <c r="G48" s="11"/>
      <c r="H48" s="64"/>
      <c r="I48" s="64"/>
    </row>
    <row r="49" spans="1:9" x14ac:dyDescent="0.2">
      <c r="A49" s="74"/>
      <c r="B49" s="64"/>
      <c r="C49" s="64"/>
      <c r="D49" s="64"/>
      <c r="E49" s="11"/>
      <c r="G49" s="11"/>
      <c r="H49" s="64"/>
      <c r="I49" s="64"/>
    </row>
    <row r="50" spans="1:9" x14ac:dyDescent="0.2">
      <c r="A50" s="64"/>
      <c r="B50" s="64"/>
      <c r="C50" s="64"/>
      <c r="D50" s="64"/>
      <c r="E50" s="11"/>
      <c r="G50" s="11"/>
      <c r="H50" s="64"/>
      <c r="I50" s="64"/>
    </row>
    <row r="51" spans="1:9" x14ac:dyDescent="0.2">
      <c r="A51" s="64"/>
      <c r="B51" s="64"/>
      <c r="C51" s="64"/>
      <c r="D51" s="64"/>
      <c r="E51" s="11"/>
      <c r="G51" s="11"/>
      <c r="H51" s="64"/>
      <c r="I51" s="64"/>
    </row>
    <row r="52" spans="1:9" x14ac:dyDescent="0.2">
      <c r="A52" s="64"/>
      <c r="B52" s="64"/>
      <c r="C52" s="64"/>
      <c r="D52" s="64"/>
      <c r="E52" s="11"/>
      <c r="G52" s="11"/>
      <c r="H52" s="64"/>
      <c r="I52" s="64"/>
    </row>
    <row r="53" spans="1:9" x14ac:dyDescent="0.2">
      <c r="A53" s="64"/>
      <c r="B53" s="64"/>
      <c r="C53" s="64"/>
      <c r="D53" s="64"/>
      <c r="E53" s="11"/>
      <c r="G53" s="11"/>
      <c r="H53" s="64"/>
      <c r="I53" s="64"/>
    </row>
    <row r="54" spans="1:9" x14ac:dyDescent="0.2">
      <c r="A54" s="64"/>
      <c r="B54" s="64"/>
      <c r="C54" s="64"/>
      <c r="D54" s="64"/>
      <c r="E54" s="11"/>
      <c r="G54" s="11"/>
      <c r="H54" s="64"/>
      <c r="I54" s="64"/>
    </row>
    <row r="55" spans="1:9" x14ac:dyDescent="0.2">
      <c r="A55" s="64"/>
      <c r="B55" s="64"/>
      <c r="C55" s="64"/>
      <c r="D55" s="64"/>
      <c r="E55" s="11"/>
      <c r="G55" s="11"/>
      <c r="H55" s="64"/>
      <c r="I55" s="64"/>
    </row>
    <row r="56" spans="1:9" x14ac:dyDescent="0.2">
      <c r="A56" s="64"/>
      <c r="B56" s="64"/>
      <c r="C56" s="64"/>
      <c r="D56" s="64"/>
      <c r="E56" s="11"/>
      <c r="G56" s="11"/>
      <c r="H56" s="64"/>
      <c r="I56" s="64"/>
    </row>
    <row r="57" spans="1:9" x14ac:dyDescent="0.2">
      <c r="A57" s="64"/>
      <c r="B57" s="64"/>
      <c r="C57" s="64"/>
      <c r="D57" s="64"/>
      <c r="E57" s="11"/>
      <c r="G57" s="11"/>
      <c r="H57" s="64"/>
      <c r="I57" s="64"/>
    </row>
    <row r="58" spans="1:9" x14ac:dyDescent="0.2">
      <c r="A58" s="64"/>
      <c r="B58" s="64"/>
      <c r="C58" s="64"/>
      <c r="D58" s="64"/>
      <c r="E58" s="11"/>
      <c r="G58" s="11"/>
      <c r="H58" s="64"/>
      <c r="I58" s="64"/>
    </row>
    <row r="59" spans="1:9" x14ac:dyDescent="0.2">
      <c r="A59" s="64"/>
      <c r="B59" s="64"/>
      <c r="C59" s="64"/>
      <c r="D59" s="64"/>
      <c r="E59" s="11"/>
      <c r="G59" s="11"/>
      <c r="H59" s="64"/>
      <c r="I59" s="64"/>
    </row>
    <row r="60" spans="1:9" x14ac:dyDescent="0.2">
      <c r="A60" s="64"/>
      <c r="B60" s="64"/>
      <c r="C60" s="64"/>
      <c r="D60" s="64"/>
      <c r="E60" s="11"/>
      <c r="G60" s="11"/>
      <c r="H60" s="64"/>
      <c r="I60" s="64"/>
    </row>
    <row r="61" spans="1:9" x14ac:dyDescent="0.2">
      <c r="A61" s="64"/>
      <c r="B61" s="64"/>
      <c r="C61" s="64"/>
      <c r="D61" s="64"/>
      <c r="E61" s="11"/>
      <c r="G61" s="11"/>
      <c r="H61" s="64"/>
      <c r="I61" s="64"/>
    </row>
    <row r="62" spans="1:9" x14ac:dyDescent="0.2">
      <c r="A62" s="64"/>
      <c r="B62" s="64"/>
      <c r="C62" s="64"/>
      <c r="D62" s="64"/>
      <c r="E62" s="11"/>
      <c r="G62" s="11"/>
      <c r="H62" s="64"/>
      <c r="I62" s="64"/>
    </row>
    <row r="63" spans="1:9" x14ac:dyDescent="0.2">
      <c r="A63" s="64"/>
      <c r="B63" s="64"/>
      <c r="C63" s="64"/>
      <c r="D63" s="64"/>
      <c r="E63" s="11"/>
      <c r="G63" s="11"/>
      <c r="H63" s="64"/>
      <c r="I63" s="64"/>
    </row>
    <row r="64" spans="1:9" x14ac:dyDescent="0.2">
      <c r="A64" s="64"/>
      <c r="B64" s="64"/>
      <c r="C64" s="64"/>
      <c r="D64" s="64"/>
      <c r="E64" s="11"/>
      <c r="G64" s="11"/>
      <c r="H64" s="64"/>
      <c r="I64" s="64"/>
    </row>
    <row r="65" spans="1:9" x14ac:dyDescent="0.2">
      <c r="A65" s="64"/>
      <c r="B65" s="64"/>
      <c r="C65" s="64"/>
      <c r="D65" s="64"/>
      <c r="E65" s="11"/>
      <c r="G65" s="11"/>
      <c r="H65" s="64"/>
      <c r="I65" s="64"/>
    </row>
    <row r="66" spans="1:9" x14ac:dyDescent="0.2">
      <c r="A66" s="69" t="s">
        <v>1109</v>
      </c>
      <c r="B66" s="64"/>
      <c r="C66" s="64"/>
      <c r="D66" s="64"/>
      <c r="E66" s="11"/>
      <c r="G66" s="11"/>
      <c r="H66" s="64"/>
      <c r="I66" s="64"/>
    </row>
    <row r="67" spans="1:9" x14ac:dyDescent="0.2">
      <c r="A67" s="64"/>
      <c r="B67" s="64"/>
      <c r="C67" s="64"/>
      <c r="D67" s="64"/>
      <c r="E67" s="11"/>
      <c r="G67" s="11"/>
      <c r="H67" s="64"/>
      <c r="I67" s="64"/>
    </row>
    <row r="68" spans="1:9" x14ac:dyDescent="0.2">
      <c r="A68" s="69" t="s">
        <v>960</v>
      </c>
      <c r="B68" s="64"/>
      <c r="C68" s="64"/>
      <c r="D68" s="64"/>
      <c r="E68" s="11"/>
      <c r="G68" s="11"/>
      <c r="H68" s="64"/>
      <c r="I68" s="64"/>
    </row>
    <row r="69" spans="1:9" x14ac:dyDescent="0.2">
      <c r="A69" s="64"/>
      <c r="B69" s="64"/>
      <c r="C69" s="64"/>
      <c r="D69" s="64"/>
      <c r="E69" s="11"/>
      <c r="G69" s="11"/>
      <c r="H69" s="64"/>
      <c r="I69" s="64"/>
    </row>
    <row r="70" spans="1:9" x14ac:dyDescent="0.2">
      <c r="A70" s="6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4"/>
      <c r="B73" s="64"/>
      <c r="C73" s="64"/>
      <c r="D73" s="64"/>
      <c r="E73" s="11"/>
      <c r="G73" s="11"/>
      <c r="H73" s="64"/>
      <c r="I73" s="64"/>
    </row>
    <row r="74" spans="1:9" x14ac:dyDescent="0.2">
      <c r="A74" s="64"/>
      <c r="B74" s="64"/>
      <c r="C74" s="64"/>
      <c r="D74" s="64"/>
      <c r="E74" s="11"/>
      <c r="G74" s="11"/>
      <c r="H74" s="64"/>
      <c r="I74" s="64"/>
    </row>
    <row r="75" spans="1:9" x14ac:dyDescent="0.2">
      <c r="A75" s="64"/>
      <c r="B75" s="64"/>
      <c r="C75" s="64"/>
      <c r="D75" s="64"/>
      <c r="E75" s="11"/>
      <c r="G75" s="11"/>
      <c r="H75" s="64"/>
      <c r="I75" s="64"/>
    </row>
    <row r="76" spans="1:9" x14ac:dyDescent="0.2">
      <c r="A76" s="64"/>
      <c r="B76" s="64"/>
      <c r="C76" s="64"/>
      <c r="D76" s="64"/>
      <c r="E76" s="11"/>
      <c r="G76" s="11"/>
      <c r="H76" s="64"/>
      <c r="I76" s="64"/>
    </row>
    <row r="77" spans="1:9" x14ac:dyDescent="0.2">
      <c r="A77" s="64"/>
      <c r="B77" s="64"/>
      <c r="C77" s="64"/>
      <c r="D77" s="64"/>
      <c r="E77" s="11"/>
      <c r="G77" s="11"/>
      <c r="H77" s="64"/>
      <c r="I77" s="64"/>
    </row>
    <row r="78" spans="1:9" x14ac:dyDescent="0.2">
      <c r="A78" s="64"/>
      <c r="B78" s="64"/>
      <c r="C78" s="64"/>
      <c r="D78" s="64"/>
      <c r="E78" s="11"/>
      <c r="G78" s="11"/>
      <c r="H78" s="64"/>
      <c r="I78" s="64"/>
    </row>
    <row r="79" spans="1:9" x14ac:dyDescent="0.2">
      <c r="A79" s="64"/>
      <c r="B79" s="64"/>
      <c r="C79" s="64"/>
      <c r="D79" s="64"/>
      <c r="E79" s="11"/>
      <c r="G79" s="11"/>
      <c r="H79" s="64"/>
      <c r="I79" s="64"/>
    </row>
    <row r="80" spans="1:9" x14ac:dyDescent="0.2">
      <c r="A80" s="64"/>
      <c r="B80" s="64"/>
      <c r="C80" s="64"/>
      <c r="D80" s="64"/>
      <c r="E80" s="11"/>
      <c r="G80" s="11"/>
      <c r="H80" s="64"/>
      <c r="I80" s="64"/>
    </row>
    <row r="81" spans="1:9" x14ac:dyDescent="0.2">
      <c r="A81" s="64"/>
      <c r="B81" s="64"/>
      <c r="C81" s="64"/>
      <c r="D81" s="64"/>
      <c r="E81" s="11"/>
      <c r="G81" s="11"/>
      <c r="H81" s="64"/>
      <c r="I81" s="64"/>
    </row>
    <row r="82" spans="1:9" x14ac:dyDescent="0.2">
      <c r="A82" s="64"/>
      <c r="B82" s="64"/>
      <c r="C82" s="64"/>
      <c r="D82" s="64"/>
      <c r="E82" s="11"/>
      <c r="G82" s="11"/>
      <c r="H82" s="64"/>
      <c r="I82" s="64"/>
    </row>
    <row r="83" spans="1:9" x14ac:dyDescent="0.2">
      <c r="A83" s="64"/>
      <c r="B83" s="64"/>
      <c r="C83" s="64"/>
      <c r="D83" s="64"/>
      <c r="E83" s="11"/>
      <c r="G83" s="11"/>
      <c r="H83" s="64"/>
      <c r="I83" s="64"/>
    </row>
    <row r="84" spans="1:9" x14ac:dyDescent="0.2">
      <c r="A84" s="64"/>
      <c r="B84" s="64"/>
      <c r="C84" s="64"/>
      <c r="D84" s="64"/>
      <c r="E84" s="11"/>
      <c r="G84" s="11"/>
      <c r="H84" s="64"/>
      <c r="I84" s="64"/>
    </row>
    <row r="85" spans="1:9" x14ac:dyDescent="0.2">
      <c r="A85" s="64" t="s">
        <v>958</v>
      </c>
      <c r="B85" s="64"/>
      <c r="C85" s="64"/>
      <c r="D85" s="64"/>
      <c r="E85" s="11"/>
      <c r="G85" s="11"/>
      <c r="H85" s="64"/>
      <c r="I85" s="64"/>
    </row>
    <row r="86" spans="1:9" x14ac:dyDescent="0.2">
      <c r="A86" s="74"/>
      <c r="B86" s="64"/>
      <c r="C86" s="64"/>
      <c r="D86" s="64"/>
      <c r="E86" s="11"/>
      <c r="G86" s="11"/>
      <c r="H86" s="64"/>
      <c r="I86" s="64"/>
    </row>
    <row r="87" spans="1:9" x14ac:dyDescent="0.2">
      <c r="A87" s="64"/>
      <c r="B87" s="64"/>
      <c r="C87" s="64"/>
      <c r="D87" s="64"/>
      <c r="E87" s="11"/>
      <c r="G87" s="11"/>
      <c r="H87" s="64"/>
      <c r="I87" s="64"/>
    </row>
    <row r="88" spans="1:9" x14ac:dyDescent="0.2">
      <c r="A88" s="7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sheetData>
  <mergeCells count="6">
    <mergeCell ref="A38:B38"/>
    <mergeCell ref="A1:G1"/>
    <mergeCell ref="A34:B34"/>
    <mergeCell ref="A35:B35"/>
    <mergeCell ref="A36:B36"/>
    <mergeCell ref="A37:B37"/>
  </mergeCells>
  <conditionalFormatting sqref="F2:F3">
    <cfRule type="cellIs" dxfId="124" priority="2" stopIfTrue="1" operator="between">
      <formula>0.009</formula>
      <formula>-0.009</formula>
    </cfRule>
  </conditionalFormatting>
  <conditionalFormatting sqref="F5:F65536">
    <cfRule type="cellIs" dxfId="1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08"/>
  <sheetViews>
    <sheetView workbookViewId="0">
      <selection sqref="A1:F1"/>
    </sheetView>
  </sheetViews>
  <sheetFormatPr defaultColWidth="9.140625" defaultRowHeight="11.25" x14ac:dyDescent="0.2"/>
  <cols>
    <col min="1" max="1" width="38.5703125" style="7" bestFit="1" customWidth="1"/>
    <col min="2" max="2" width="29.85546875" style="7" bestFit="1" customWidth="1"/>
    <col min="3" max="3" width="23.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14</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149</v>
      </c>
      <c r="B7" s="21" t="s">
        <v>148</v>
      </c>
      <c r="C7" s="21" t="s">
        <v>150</v>
      </c>
      <c r="D7" s="24">
        <v>2242479</v>
      </c>
      <c r="E7" s="22">
        <v>33639.427479999998</v>
      </c>
      <c r="F7" s="23">
        <v>19.125584500367601</v>
      </c>
    </row>
    <row r="8" spans="1:6" x14ac:dyDescent="0.2">
      <c r="A8" s="21" t="s">
        <v>144</v>
      </c>
      <c r="B8" s="21" t="s">
        <v>143</v>
      </c>
      <c r="C8" s="21" t="s">
        <v>145</v>
      </c>
      <c r="D8" s="24">
        <v>1455827</v>
      </c>
      <c r="E8" s="22">
        <v>27143.894420000001</v>
      </c>
      <c r="F8" s="23">
        <v>15.432570804227201</v>
      </c>
    </row>
    <row r="9" spans="1:6" x14ac:dyDescent="0.2">
      <c r="A9" s="21" t="s">
        <v>414</v>
      </c>
      <c r="B9" s="21" t="s">
        <v>413</v>
      </c>
      <c r="C9" s="21" t="s">
        <v>150</v>
      </c>
      <c r="D9" s="24">
        <v>764559</v>
      </c>
      <c r="E9" s="22">
        <v>26405.57418</v>
      </c>
      <c r="F9" s="23">
        <v>15.012801289813</v>
      </c>
    </row>
    <row r="10" spans="1:6" x14ac:dyDescent="0.2">
      <c r="A10" s="21" t="s">
        <v>160</v>
      </c>
      <c r="B10" s="21" t="s">
        <v>159</v>
      </c>
      <c r="C10" s="21" t="s">
        <v>161</v>
      </c>
      <c r="D10" s="24">
        <v>5067142</v>
      </c>
      <c r="E10" s="22">
        <v>11782.11858</v>
      </c>
      <c r="F10" s="23">
        <v>6.6986842932780197</v>
      </c>
    </row>
    <row r="11" spans="1:6" x14ac:dyDescent="0.2">
      <c r="A11" s="21" t="s">
        <v>180</v>
      </c>
      <c r="B11" s="21" t="s">
        <v>179</v>
      </c>
      <c r="C11" s="21" t="s">
        <v>181</v>
      </c>
      <c r="D11" s="24">
        <v>517479</v>
      </c>
      <c r="E11" s="22">
        <v>8410.5861870000008</v>
      </c>
      <c r="F11" s="23">
        <v>4.7818107758441801</v>
      </c>
    </row>
    <row r="12" spans="1:6" x14ac:dyDescent="0.2">
      <c r="A12" s="21" t="s">
        <v>155</v>
      </c>
      <c r="B12" s="21" t="s">
        <v>154</v>
      </c>
      <c r="C12" s="21" t="s">
        <v>150</v>
      </c>
      <c r="D12" s="24">
        <v>387170</v>
      </c>
      <c r="E12" s="22">
        <v>6068.8897500000003</v>
      </c>
      <c r="F12" s="23">
        <v>3.45044706263353</v>
      </c>
    </row>
    <row r="13" spans="1:6" x14ac:dyDescent="0.2">
      <c r="A13" s="21" t="s">
        <v>262</v>
      </c>
      <c r="B13" s="21" t="s">
        <v>261</v>
      </c>
      <c r="C13" s="21" t="s">
        <v>150</v>
      </c>
      <c r="D13" s="24">
        <v>642259</v>
      </c>
      <c r="E13" s="22">
        <v>4620.7323759999999</v>
      </c>
      <c r="F13" s="23">
        <v>2.6271020088946</v>
      </c>
    </row>
    <row r="14" spans="1:6" x14ac:dyDescent="0.2">
      <c r="A14" s="21" t="s">
        <v>235</v>
      </c>
      <c r="B14" s="21" t="s">
        <v>234</v>
      </c>
      <c r="C14" s="21" t="s">
        <v>150</v>
      </c>
      <c r="D14" s="24">
        <v>543133</v>
      </c>
      <c r="E14" s="22">
        <v>4288.3066019999997</v>
      </c>
      <c r="F14" s="23">
        <v>2.43810244180872</v>
      </c>
    </row>
    <row r="15" spans="1:6" x14ac:dyDescent="0.2">
      <c r="A15" s="21" t="s">
        <v>522</v>
      </c>
      <c r="B15" s="21" t="s">
        <v>521</v>
      </c>
      <c r="C15" s="21" t="s">
        <v>161</v>
      </c>
      <c r="D15" s="24">
        <v>1346780</v>
      </c>
      <c r="E15" s="22">
        <v>4261.2119199999997</v>
      </c>
      <c r="F15" s="23">
        <v>2.4226978505620398</v>
      </c>
    </row>
    <row r="16" spans="1:6" x14ac:dyDescent="0.2">
      <c r="A16" s="21" t="s">
        <v>323</v>
      </c>
      <c r="B16" s="21" t="s">
        <v>322</v>
      </c>
      <c r="C16" s="21" t="s">
        <v>150</v>
      </c>
      <c r="D16" s="24">
        <v>51512</v>
      </c>
      <c r="E16" s="22">
        <v>3762.9515999999999</v>
      </c>
      <c r="F16" s="23">
        <v>2.1394136044491701</v>
      </c>
    </row>
    <row r="17" spans="1:9" x14ac:dyDescent="0.2">
      <c r="A17" s="21" t="s">
        <v>583</v>
      </c>
      <c r="B17" s="21" t="s">
        <v>582</v>
      </c>
      <c r="C17" s="21" t="s">
        <v>150</v>
      </c>
      <c r="D17" s="24">
        <v>154535</v>
      </c>
      <c r="E17" s="22">
        <v>2773.7487150000002</v>
      </c>
      <c r="F17" s="23">
        <v>1.5770055974662101</v>
      </c>
    </row>
    <row r="18" spans="1:9" x14ac:dyDescent="0.2">
      <c r="A18" s="21" t="s">
        <v>585</v>
      </c>
      <c r="B18" s="21" t="s">
        <v>584</v>
      </c>
      <c r="C18" s="21" t="s">
        <v>150</v>
      </c>
      <c r="D18" s="24">
        <v>631875</v>
      </c>
      <c r="E18" s="22">
        <v>2741.07375</v>
      </c>
      <c r="F18" s="23">
        <v>1.5584283548979301</v>
      </c>
    </row>
    <row r="19" spans="1:9" x14ac:dyDescent="0.2">
      <c r="A19" s="21" t="s">
        <v>587</v>
      </c>
      <c r="B19" s="21" t="s">
        <v>586</v>
      </c>
      <c r="C19" s="21" t="s">
        <v>150</v>
      </c>
      <c r="D19" s="24">
        <v>391472</v>
      </c>
      <c r="E19" s="22">
        <v>2738.3466400000002</v>
      </c>
      <c r="F19" s="23">
        <v>1.5568778655866</v>
      </c>
    </row>
    <row r="20" spans="1:9" x14ac:dyDescent="0.2">
      <c r="A20" s="21" t="s">
        <v>408</v>
      </c>
      <c r="B20" s="21" t="s">
        <v>407</v>
      </c>
      <c r="C20" s="21" t="s">
        <v>150</v>
      </c>
      <c r="D20" s="24">
        <v>641927</v>
      </c>
      <c r="E20" s="22">
        <v>2504.7991539999998</v>
      </c>
      <c r="F20" s="23">
        <v>1.42409521995457</v>
      </c>
    </row>
    <row r="21" spans="1:9" x14ac:dyDescent="0.2">
      <c r="A21" s="21" t="s">
        <v>253</v>
      </c>
      <c r="B21" s="21" t="s">
        <v>252</v>
      </c>
      <c r="C21" s="21" t="s">
        <v>254</v>
      </c>
      <c r="D21" s="24">
        <v>109389</v>
      </c>
      <c r="E21" s="22">
        <v>2068.217823</v>
      </c>
      <c r="F21" s="23">
        <v>1.1758783576941201</v>
      </c>
    </row>
    <row r="22" spans="1:9" x14ac:dyDescent="0.2">
      <c r="A22" s="21" t="s">
        <v>589</v>
      </c>
      <c r="B22" s="21" t="s">
        <v>588</v>
      </c>
      <c r="C22" s="21" t="s">
        <v>348</v>
      </c>
      <c r="D22" s="24">
        <v>113723</v>
      </c>
      <c r="E22" s="22">
        <v>1801.3723199999999</v>
      </c>
      <c r="F22" s="23">
        <v>1.0241642353534799</v>
      </c>
    </row>
    <row r="23" spans="1:9" x14ac:dyDescent="0.2">
      <c r="A23" s="21" t="s">
        <v>591</v>
      </c>
      <c r="B23" s="21" t="s">
        <v>590</v>
      </c>
      <c r="C23" s="21" t="s">
        <v>161</v>
      </c>
      <c r="D23" s="24">
        <v>25346</v>
      </c>
      <c r="E23" s="22">
        <v>1791.83547</v>
      </c>
      <c r="F23" s="23">
        <v>1.0187420910363501</v>
      </c>
    </row>
    <row r="24" spans="1:9" x14ac:dyDescent="0.2">
      <c r="A24" s="21" t="s">
        <v>404</v>
      </c>
      <c r="B24" s="21" t="s">
        <v>403</v>
      </c>
      <c r="C24" s="21" t="s">
        <v>150</v>
      </c>
      <c r="D24" s="24">
        <v>70767</v>
      </c>
      <c r="E24" s="22">
        <v>1747.23723</v>
      </c>
      <c r="F24" s="23">
        <v>0.99338591016214295</v>
      </c>
    </row>
    <row r="25" spans="1:9" x14ac:dyDescent="0.2">
      <c r="A25" s="21" t="s">
        <v>593</v>
      </c>
      <c r="B25" s="21" t="s">
        <v>592</v>
      </c>
      <c r="C25" s="21" t="s">
        <v>150</v>
      </c>
      <c r="D25" s="24">
        <v>286871</v>
      </c>
      <c r="E25" s="22">
        <v>1360.7725889999999</v>
      </c>
      <c r="F25" s="23">
        <v>0.77366272515121504</v>
      </c>
    </row>
    <row r="26" spans="1:9" x14ac:dyDescent="0.2">
      <c r="A26" s="21" t="s">
        <v>595</v>
      </c>
      <c r="B26" s="21" t="s">
        <v>594</v>
      </c>
      <c r="C26" s="21" t="s">
        <v>254</v>
      </c>
      <c r="D26" s="24">
        <v>225366</v>
      </c>
      <c r="E26" s="22">
        <v>122.4638844</v>
      </c>
      <c r="F26" s="23">
        <v>6.9626433765199405E-2</v>
      </c>
    </row>
    <row r="27" spans="1:9" x14ac:dyDescent="0.2">
      <c r="A27" s="20" t="s">
        <v>29</v>
      </c>
      <c r="B27" s="20"/>
      <c r="C27" s="20"/>
      <c r="D27" s="20"/>
      <c r="E27" s="25">
        <f>SUM(E7:E26)</f>
        <v>150033.56067040001</v>
      </c>
      <c r="F27" s="26">
        <f>SUM(F7:F26)</f>
        <v>85.30108142294587</v>
      </c>
      <c r="G27" s="14"/>
      <c r="H27" s="14"/>
      <c r="I27" s="14"/>
    </row>
    <row r="28" spans="1:9" x14ac:dyDescent="0.2">
      <c r="A28" s="21"/>
      <c r="B28" s="21"/>
      <c r="C28" s="21"/>
      <c r="D28" s="21"/>
      <c r="E28" s="22"/>
      <c r="F28" s="23"/>
    </row>
    <row r="29" spans="1:9" x14ac:dyDescent="0.2">
      <c r="A29" s="20" t="s">
        <v>554</v>
      </c>
      <c r="B29" s="21"/>
      <c r="C29" s="21"/>
      <c r="D29" s="21"/>
      <c r="E29" s="22"/>
      <c r="F29" s="23"/>
    </row>
    <row r="30" spans="1:9" x14ac:dyDescent="0.2">
      <c r="A30" s="21" t="s">
        <v>561</v>
      </c>
      <c r="B30" s="21" t="s">
        <v>560</v>
      </c>
      <c r="C30" s="21" t="s">
        <v>348</v>
      </c>
      <c r="D30" s="24">
        <v>30839</v>
      </c>
      <c r="E30" s="22">
        <v>1916.8964040000001</v>
      </c>
      <c r="F30" s="23">
        <v>1.0898450687054499</v>
      </c>
    </row>
    <row r="31" spans="1:9" x14ac:dyDescent="0.2">
      <c r="A31" s="21" t="s">
        <v>597</v>
      </c>
      <c r="B31" s="21" t="s">
        <v>596</v>
      </c>
      <c r="C31" s="21" t="s">
        <v>150</v>
      </c>
      <c r="D31" s="24">
        <v>3083</v>
      </c>
      <c r="E31" s="22">
        <v>1430.0244700000001</v>
      </c>
      <c r="F31" s="23">
        <v>0.81303565153833501</v>
      </c>
    </row>
    <row r="32" spans="1:9" x14ac:dyDescent="0.2">
      <c r="A32" s="21" t="s">
        <v>599</v>
      </c>
      <c r="B32" s="21" t="s">
        <v>598</v>
      </c>
      <c r="C32" s="21" t="s">
        <v>559</v>
      </c>
      <c r="D32" s="24">
        <v>7579</v>
      </c>
      <c r="E32" s="22">
        <v>1360.7189760000001</v>
      </c>
      <c r="F32" s="23">
        <v>0.77363224365855499</v>
      </c>
    </row>
    <row r="33" spans="1:9" x14ac:dyDescent="0.2">
      <c r="A33" s="21" t="s">
        <v>601</v>
      </c>
      <c r="B33" s="21" t="s">
        <v>600</v>
      </c>
      <c r="C33" s="21" t="s">
        <v>161</v>
      </c>
      <c r="D33" s="24">
        <v>8181</v>
      </c>
      <c r="E33" s="22">
        <v>1274.711812</v>
      </c>
      <c r="F33" s="23">
        <v>0.724733156903974</v>
      </c>
    </row>
    <row r="34" spans="1:9" x14ac:dyDescent="0.2">
      <c r="A34" s="21" t="s">
        <v>603</v>
      </c>
      <c r="B34" s="21" t="s">
        <v>602</v>
      </c>
      <c r="C34" s="21" t="s">
        <v>150</v>
      </c>
      <c r="D34" s="24">
        <v>3802</v>
      </c>
      <c r="E34" s="22">
        <v>1269.6750300000001</v>
      </c>
      <c r="F34" s="23">
        <v>0.72186951126647902</v>
      </c>
    </row>
    <row r="35" spans="1:9" x14ac:dyDescent="0.2">
      <c r="A35" s="21" t="s">
        <v>605</v>
      </c>
      <c r="B35" s="21" t="s">
        <v>604</v>
      </c>
      <c r="C35" s="21" t="s">
        <v>150</v>
      </c>
      <c r="D35" s="24">
        <v>9122</v>
      </c>
      <c r="E35" s="22">
        <v>1223.8781059999999</v>
      </c>
      <c r="F35" s="23">
        <v>0.69583182259476595</v>
      </c>
    </row>
    <row r="36" spans="1:9" x14ac:dyDescent="0.2">
      <c r="A36" s="20" t="s">
        <v>29</v>
      </c>
      <c r="B36" s="20"/>
      <c r="C36" s="20"/>
      <c r="D36" s="20"/>
      <c r="E36" s="25">
        <f>SUM(E29:E35)</f>
        <v>8475.9047980000014</v>
      </c>
      <c r="F36" s="26">
        <f>SUM(F29:F35)</f>
        <v>4.8189474546675584</v>
      </c>
      <c r="G36" s="14"/>
      <c r="H36" s="14"/>
      <c r="I36" s="14"/>
    </row>
    <row r="37" spans="1:9" x14ac:dyDescent="0.2">
      <c r="A37" s="21"/>
      <c r="B37" s="21"/>
      <c r="C37" s="21"/>
      <c r="D37" s="21"/>
      <c r="E37" s="22"/>
      <c r="F37" s="23"/>
    </row>
    <row r="38" spans="1:9" x14ac:dyDescent="0.2">
      <c r="A38" s="20" t="s">
        <v>579</v>
      </c>
      <c r="B38" s="21"/>
      <c r="C38" s="21"/>
      <c r="D38" s="21"/>
      <c r="E38" s="22"/>
      <c r="F38" s="23"/>
    </row>
    <row r="39" spans="1:9" x14ac:dyDescent="0.2">
      <c r="A39" s="21" t="s">
        <v>607</v>
      </c>
      <c r="B39" s="21" t="s">
        <v>606</v>
      </c>
      <c r="C39" s="21" t="s">
        <v>581</v>
      </c>
      <c r="D39" s="24">
        <v>215810.12400000001</v>
      </c>
      <c r="E39" s="22">
        <v>12232.83748</v>
      </c>
      <c r="F39" s="23">
        <v>6.9549390233262001</v>
      </c>
    </row>
    <row r="40" spans="1:9" x14ac:dyDescent="0.2">
      <c r="A40" s="20" t="s">
        <v>29</v>
      </c>
      <c r="B40" s="20"/>
      <c r="C40" s="20"/>
      <c r="D40" s="20"/>
      <c r="E40" s="25">
        <f>SUM(E39:E39)</f>
        <v>12232.83748</v>
      </c>
      <c r="F40" s="26">
        <f>SUM(F39:F39)</f>
        <v>6.9549390233262001</v>
      </c>
      <c r="G40" s="14"/>
      <c r="H40" s="14"/>
      <c r="I40" s="14"/>
    </row>
    <row r="41" spans="1:9" x14ac:dyDescent="0.2">
      <c r="A41" s="21"/>
      <c r="B41" s="21"/>
      <c r="C41" s="21"/>
      <c r="D41" s="21"/>
      <c r="E41" s="22"/>
      <c r="F41" s="23"/>
    </row>
    <row r="42" spans="1:9" x14ac:dyDescent="0.2">
      <c r="A42" s="20" t="s">
        <v>40</v>
      </c>
      <c r="B42" s="20"/>
      <c r="C42" s="20"/>
      <c r="D42" s="20"/>
      <c r="E42" s="25">
        <f>E27+E36+E40</f>
        <v>170742.3029484</v>
      </c>
      <c r="F42" s="26">
        <f>F27+F36+F40</f>
        <v>97.07496790093964</v>
      </c>
      <c r="G42" s="14"/>
      <c r="H42" s="14"/>
      <c r="I42" s="14"/>
    </row>
    <row r="43" spans="1:9" x14ac:dyDescent="0.2">
      <c r="A43" s="20"/>
      <c r="B43" s="20"/>
      <c r="C43" s="20"/>
      <c r="D43" s="20"/>
      <c r="E43" s="25"/>
      <c r="F43" s="26"/>
      <c r="G43" s="14"/>
      <c r="H43" s="14"/>
      <c r="I43" s="14"/>
    </row>
    <row r="44" spans="1:9" x14ac:dyDescent="0.2">
      <c r="A44" s="20" t="s">
        <v>42</v>
      </c>
      <c r="B44" s="20"/>
      <c r="C44" s="20"/>
      <c r="D44" s="20"/>
      <c r="E44" s="25">
        <f>E46-(E27+E36+E40)</f>
        <v>5144.7528399000003</v>
      </c>
      <c r="F44" s="26">
        <f>F46-(F27+F36+F40)</f>
        <v>2.9250320990603598</v>
      </c>
      <c r="G44" s="14"/>
      <c r="H44" s="14"/>
      <c r="I44" s="14"/>
    </row>
    <row r="45" spans="1:9" x14ac:dyDescent="0.2">
      <c r="A45" s="20"/>
      <c r="B45" s="20"/>
      <c r="C45" s="20"/>
      <c r="D45" s="20"/>
      <c r="E45" s="25"/>
      <c r="F45" s="26"/>
      <c r="G45" s="14"/>
      <c r="H45" s="14"/>
      <c r="I45" s="14"/>
    </row>
    <row r="46" spans="1:9" x14ac:dyDescent="0.2">
      <c r="A46" s="27" t="s">
        <v>41</v>
      </c>
      <c r="B46" s="27"/>
      <c r="C46" s="27"/>
      <c r="D46" s="27"/>
      <c r="E46" s="28">
        <v>175887.0557883</v>
      </c>
      <c r="F46" s="29">
        <v>100</v>
      </c>
      <c r="G46" s="14"/>
      <c r="H46" s="14"/>
      <c r="I46" s="14"/>
    </row>
    <row r="48" spans="1:9" x14ac:dyDescent="0.2">
      <c r="A48" s="14" t="s">
        <v>44</v>
      </c>
    </row>
    <row r="49" spans="1:9" x14ac:dyDescent="0.2">
      <c r="A49" s="14" t="s">
        <v>45</v>
      </c>
    </row>
    <row r="50" spans="1:9" x14ac:dyDescent="0.2">
      <c r="A50" s="14" t="s">
        <v>46</v>
      </c>
      <c r="B50" s="14"/>
      <c r="C50" s="30" t="s">
        <v>48</v>
      </c>
      <c r="D50" s="14" t="s">
        <v>47</v>
      </c>
    </row>
    <row r="51" spans="1:9" x14ac:dyDescent="0.2">
      <c r="A51" s="7" t="s">
        <v>49</v>
      </c>
      <c r="C51" s="31">
        <v>517.51009999999997</v>
      </c>
      <c r="D51" s="31">
        <v>472.07530000000003</v>
      </c>
    </row>
    <row r="52" spans="1:9" x14ac:dyDescent="0.2">
      <c r="A52" s="7" t="s">
        <v>50</v>
      </c>
      <c r="C52" s="31">
        <v>53.046799999999998</v>
      </c>
      <c r="D52" s="31">
        <v>44.152700000000003</v>
      </c>
    </row>
    <row r="53" spans="1:9" x14ac:dyDescent="0.2">
      <c r="A53" s="7" t="s">
        <v>51</v>
      </c>
      <c r="C53" s="31">
        <v>565.52949999999998</v>
      </c>
      <c r="D53" s="31">
        <v>518.601</v>
      </c>
    </row>
    <row r="54" spans="1:9" x14ac:dyDescent="0.2">
      <c r="A54" s="7" t="s">
        <v>52</v>
      </c>
      <c r="C54" s="31">
        <v>58.892000000000003</v>
      </c>
      <c r="D54" s="31">
        <v>49.194299999999998</v>
      </c>
    </row>
    <row r="56" spans="1:9" x14ac:dyDescent="0.2">
      <c r="A56" s="7" t="s">
        <v>53</v>
      </c>
    </row>
    <row r="58" spans="1:9" x14ac:dyDescent="0.2">
      <c r="A58" s="14" t="s">
        <v>54</v>
      </c>
      <c r="D58" s="30" t="s">
        <v>55</v>
      </c>
    </row>
    <row r="60" spans="1:9" x14ac:dyDescent="0.2">
      <c r="A60" s="14" t="s">
        <v>361</v>
      </c>
      <c r="D60" s="52">
        <v>0.10071535039422901</v>
      </c>
    </row>
    <row r="62" spans="1:9" x14ac:dyDescent="0.2">
      <c r="A62" s="105" t="s">
        <v>57</v>
      </c>
      <c r="B62" s="105"/>
      <c r="C62" s="105"/>
      <c r="D62" s="30" t="s">
        <v>55</v>
      </c>
    </row>
    <row r="64" spans="1:9" x14ac:dyDescent="0.2">
      <c r="A64" s="69" t="s">
        <v>955</v>
      </c>
      <c r="B64" s="64"/>
      <c r="C64" s="64"/>
      <c r="D64" s="64"/>
      <c r="E64" s="11"/>
      <c r="G64" s="64"/>
      <c r="H64" s="64"/>
      <c r="I64" s="64"/>
    </row>
    <row r="65" spans="1:9" x14ac:dyDescent="0.2">
      <c r="A65" s="69"/>
      <c r="B65" s="64"/>
      <c r="C65" s="64"/>
      <c r="D65" s="64"/>
      <c r="E65" s="11"/>
      <c r="G65" s="64"/>
      <c r="H65" s="64"/>
      <c r="I65" s="64"/>
    </row>
    <row r="66" spans="1:9" x14ac:dyDescent="0.2">
      <c r="A66" s="69" t="s">
        <v>959</v>
      </c>
      <c r="B66" s="64"/>
      <c r="C66" s="64"/>
      <c r="D66" s="64"/>
      <c r="E66" s="11"/>
      <c r="G66" s="64"/>
      <c r="H66" s="64"/>
      <c r="I66" s="64"/>
    </row>
    <row r="67" spans="1:9" x14ac:dyDescent="0.2">
      <c r="A67" s="74"/>
      <c r="B67" s="64"/>
      <c r="C67" s="64"/>
      <c r="D67" s="64"/>
      <c r="E67" s="11"/>
      <c r="G67" s="64"/>
      <c r="H67" s="64"/>
      <c r="I67" s="64"/>
    </row>
    <row r="68" spans="1:9" x14ac:dyDescent="0.2">
      <c r="A68" s="64"/>
      <c r="B68" s="64"/>
      <c r="C68" s="64"/>
      <c r="D68" s="64"/>
      <c r="E68" s="11"/>
      <c r="G68" s="64"/>
      <c r="H68" s="64"/>
      <c r="I68" s="64"/>
    </row>
    <row r="69" spans="1:9" x14ac:dyDescent="0.2">
      <c r="A69" s="64"/>
      <c r="B69" s="64"/>
      <c r="C69" s="64"/>
      <c r="D69" s="64"/>
      <c r="E69" s="11"/>
      <c r="G69" s="64"/>
      <c r="H69" s="64"/>
      <c r="I69" s="64"/>
    </row>
    <row r="70" spans="1:9" x14ac:dyDescent="0.2">
      <c r="A70" s="64"/>
      <c r="B70" s="64"/>
      <c r="C70" s="64"/>
      <c r="D70" s="64"/>
      <c r="E70" s="11"/>
      <c r="G70" s="64"/>
      <c r="H70" s="64"/>
      <c r="I70" s="64"/>
    </row>
    <row r="71" spans="1:9" x14ac:dyDescent="0.2">
      <c r="A71" s="64"/>
      <c r="B71" s="64"/>
      <c r="C71" s="64"/>
      <c r="D71" s="64"/>
      <c r="E71" s="11"/>
      <c r="G71" s="64"/>
      <c r="H71" s="64"/>
      <c r="I71" s="64"/>
    </row>
    <row r="72" spans="1:9" x14ac:dyDescent="0.2">
      <c r="A72" s="64"/>
      <c r="B72" s="64"/>
      <c r="C72" s="64"/>
      <c r="D72" s="64"/>
      <c r="E72" s="11"/>
      <c r="G72" s="64"/>
      <c r="H72" s="64"/>
      <c r="I72" s="64"/>
    </row>
    <row r="73" spans="1:9" x14ac:dyDescent="0.2">
      <c r="A73" s="64"/>
      <c r="B73" s="64"/>
      <c r="C73" s="64"/>
      <c r="D73" s="64"/>
      <c r="E73" s="11"/>
      <c r="G73" s="64"/>
      <c r="H73" s="64"/>
      <c r="I73" s="64"/>
    </row>
    <row r="74" spans="1:9" x14ac:dyDescent="0.2">
      <c r="A74" s="64"/>
      <c r="B74" s="64"/>
      <c r="C74" s="64"/>
      <c r="D74" s="64"/>
      <c r="E74" s="11"/>
      <c r="G74" s="64"/>
      <c r="H74" s="64"/>
      <c r="I74" s="64"/>
    </row>
    <row r="75" spans="1:9" x14ac:dyDescent="0.2">
      <c r="A75" s="64"/>
      <c r="B75" s="64"/>
      <c r="C75" s="64"/>
      <c r="D75" s="64"/>
      <c r="E75" s="11"/>
      <c r="G75" s="64"/>
      <c r="H75" s="64"/>
      <c r="I75" s="64"/>
    </row>
    <row r="76" spans="1:9" x14ac:dyDescent="0.2">
      <c r="A76" s="64"/>
      <c r="B76" s="64"/>
      <c r="C76" s="64"/>
      <c r="D76" s="64"/>
      <c r="E76" s="11"/>
      <c r="G76" s="64"/>
      <c r="H76" s="64"/>
      <c r="I76" s="64"/>
    </row>
    <row r="77" spans="1:9" x14ac:dyDescent="0.2">
      <c r="A77" s="64"/>
      <c r="B77" s="64"/>
      <c r="C77" s="64"/>
      <c r="D77" s="64"/>
      <c r="E77" s="11"/>
      <c r="G77" s="64"/>
      <c r="H77" s="64"/>
      <c r="I77" s="64"/>
    </row>
    <row r="78" spans="1:9" x14ac:dyDescent="0.2">
      <c r="A78" s="64"/>
      <c r="B78" s="64"/>
      <c r="C78" s="64"/>
      <c r="D78" s="64"/>
      <c r="E78" s="11"/>
      <c r="G78" s="64"/>
      <c r="H78" s="64"/>
      <c r="I78" s="64"/>
    </row>
    <row r="79" spans="1:9" x14ac:dyDescent="0.2">
      <c r="A79" s="64"/>
      <c r="B79" s="64"/>
      <c r="C79" s="64"/>
      <c r="D79" s="64"/>
      <c r="E79" s="11"/>
      <c r="G79" s="64"/>
      <c r="H79" s="64"/>
      <c r="I79" s="64"/>
    </row>
    <row r="80" spans="1:9" x14ac:dyDescent="0.2">
      <c r="A80" s="64"/>
      <c r="B80" s="64"/>
      <c r="C80" s="64"/>
      <c r="D80" s="64"/>
      <c r="E80" s="11"/>
      <c r="G80" s="64"/>
      <c r="H80" s="64"/>
      <c r="I80" s="64"/>
    </row>
    <row r="81" spans="1:9" x14ac:dyDescent="0.2">
      <c r="A81" s="64"/>
      <c r="B81" s="64"/>
      <c r="C81" s="64"/>
      <c r="D81" s="64"/>
      <c r="E81" s="11"/>
      <c r="G81" s="64"/>
      <c r="H81" s="64"/>
      <c r="I81" s="64"/>
    </row>
    <row r="82" spans="1:9" x14ac:dyDescent="0.2">
      <c r="A82" s="64"/>
      <c r="B82" s="64"/>
      <c r="C82" s="64"/>
      <c r="D82" s="64"/>
      <c r="E82" s="11"/>
      <c r="G82" s="64"/>
      <c r="H82" s="64"/>
      <c r="I82" s="64"/>
    </row>
    <row r="83" spans="1:9" x14ac:dyDescent="0.2">
      <c r="A83" s="64"/>
      <c r="B83" s="64"/>
      <c r="C83" s="64"/>
      <c r="D83" s="64"/>
      <c r="E83" s="11"/>
      <c r="G83" s="64"/>
      <c r="H83" s="64"/>
      <c r="I83" s="64"/>
    </row>
    <row r="84" spans="1:9" x14ac:dyDescent="0.2">
      <c r="A84" s="69" t="s">
        <v>968</v>
      </c>
      <c r="B84" s="64"/>
      <c r="C84" s="64"/>
      <c r="D84" s="64"/>
      <c r="E84" s="11"/>
      <c r="G84" s="64"/>
      <c r="H84" s="64"/>
      <c r="I84" s="64"/>
    </row>
    <row r="85" spans="1:9" x14ac:dyDescent="0.2">
      <c r="A85" s="64"/>
      <c r="B85" s="64"/>
      <c r="C85" s="64"/>
      <c r="D85" s="64"/>
      <c r="E85" s="11"/>
      <c r="G85" s="64"/>
      <c r="H85" s="64"/>
      <c r="I85" s="64"/>
    </row>
    <row r="86" spans="1:9" x14ac:dyDescent="0.2">
      <c r="A86" s="69" t="s">
        <v>960</v>
      </c>
      <c r="B86" s="64"/>
      <c r="C86" s="64"/>
      <c r="D86" s="64"/>
      <c r="E86" s="11"/>
      <c r="G86" s="64"/>
      <c r="H86" s="64"/>
      <c r="I86" s="64"/>
    </row>
    <row r="87" spans="1:9" x14ac:dyDescent="0.2">
      <c r="A87" s="64"/>
      <c r="B87" s="64"/>
      <c r="C87" s="64"/>
      <c r="D87" s="64"/>
      <c r="E87" s="11"/>
      <c r="G87" s="64"/>
      <c r="H87" s="64"/>
      <c r="I87" s="64"/>
    </row>
    <row r="88" spans="1:9" x14ac:dyDescent="0.2">
      <c r="A88" s="64"/>
      <c r="B88" s="64"/>
      <c r="C88" s="64"/>
      <c r="D88" s="64"/>
      <c r="E88" s="11"/>
      <c r="G88" s="64"/>
      <c r="H88" s="64"/>
      <c r="I88" s="64"/>
    </row>
    <row r="89" spans="1:9" x14ac:dyDescent="0.2">
      <c r="A89" s="64"/>
      <c r="B89" s="64"/>
      <c r="C89" s="64"/>
      <c r="D89" s="64"/>
      <c r="E89" s="11"/>
      <c r="G89" s="64"/>
      <c r="H89" s="64"/>
      <c r="I89" s="64"/>
    </row>
    <row r="90" spans="1:9" x14ac:dyDescent="0.2">
      <c r="A90" s="64"/>
      <c r="B90" s="64"/>
      <c r="C90" s="64"/>
      <c r="D90" s="64"/>
      <c r="E90" s="11"/>
      <c r="G90" s="64"/>
      <c r="H90" s="64"/>
      <c r="I90" s="64"/>
    </row>
    <row r="91" spans="1:9" x14ac:dyDescent="0.2">
      <c r="A91" s="64"/>
      <c r="B91" s="64"/>
      <c r="C91" s="64"/>
      <c r="D91" s="64"/>
      <c r="E91" s="11"/>
      <c r="G91" s="64"/>
      <c r="H91" s="64"/>
      <c r="I91" s="64"/>
    </row>
    <row r="92" spans="1:9" x14ac:dyDescent="0.2">
      <c r="A92" s="64"/>
      <c r="B92" s="64"/>
      <c r="C92" s="64"/>
      <c r="D92" s="64"/>
      <c r="E92" s="11"/>
      <c r="G92" s="64"/>
      <c r="H92" s="64"/>
      <c r="I92" s="64"/>
    </row>
    <row r="93" spans="1:9" x14ac:dyDescent="0.2">
      <c r="A93" s="64"/>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t="s">
        <v>958</v>
      </c>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sheetData>
  <mergeCells count="2">
    <mergeCell ref="A1:F1"/>
    <mergeCell ref="A62:C62"/>
  </mergeCells>
  <conditionalFormatting sqref="F2:F3">
    <cfRule type="cellIs" dxfId="71" priority="3" stopIfTrue="1" operator="between">
      <formula>0.009</formula>
      <formula>-0.009</formula>
    </cfRule>
  </conditionalFormatting>
  <conditionalFormatting sqref="F5:F100">
    <cfRule type="cellIs" dxfId="70" priority="1" stopIfTrue="1" operator="between">
      <formula>0.009</formula>
      <formula>-0.009</formula>
    </cfRule>
  </conditionalFormatting>
  <conditionalFormatting sqref="F201:F65536">
    <cfRule type="cellIs" dxfId="6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72"/>
  <sheetViews>
    <sheetView workbookViewId="0">
      <selection sqref="A1:F1"/>
    </sheetView>
  </sheetViews>
  <sheetFormatPr defaultColWidth="9.140625" defaultRowHeight="11.25" x14ac:dyDescent="0.2"/>
  <cols>
    <col min="1" max="1" width="38.5703125" style="7" bestFit="1" customWidth="1"/>
    <col min="2" max="2" width="42.85546875" style="7" bestFit="1" customWidth="1"/>
    <col min="3" max="3" width="25.5703125" style="7" bestFit="1" customWidth="1"/>
    <col min="4" max="4" width="15.42578125" style="7" bestFit="1" customWidth="1"/>
    <col min="5" max="5" width="30" style="10" customWidth="1"/>
    <col min="6" max="6" width="13.5703125" style="11" bestFit="1" customWidth="1"/>
    <col min="7" max="16384" width="9.140625" style="7"/>
  </cols>
  <sheetData>
    <row r="1" spans="1:7" s="1" customFormat="1" ht="15" x14ac:dyDescent="0.2">
      <c r="A1" s="99" t="s">
        <v>15</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3" t="s">
        <v>6</v>
      </c>
      <c r="F4" s="12" t="s">
        <v>3</v>
      </c>
      <c r="G4" s="56" t="s">
        <v>5</v>
      </c>
    </row>
    <row r="5" spans="1:7" x14ac:dyDescent="0.2">
      <c r="A5" s="16" t="s">
        <v>134</v>
      </c>
      <c r="B5" s="17"/>
      <c r="C5" s="17"/>
      <c r="D5" s="17"/>
      <c r="E5" s="18"/>
      <c r="F5" s="19"/>
      <c r="G5" s="19"/>
    </row>
    <row r="6" spans="1:7" x14ac:dyDescent="0.2">
      <c r="A6" s="20" t="s">
        <v>26</v>
      </c>
      <c r="B6" s="21"/>
      <c r="C6" s="21"/>
      <c r="D6" s="21"/>
      <c r="E6" s="22"/>
      <c r="F6" s="23"/>
      <c r="G6" s="23"/>
    </row>
    <row r="7" spans="1:7" x14ac:dyDescent="0.2">
      <c r="A7" s="21" t="s">
        <v>609</v>
      </c>
      <c r="B7" s="21" t="s">
        <v>608</v>
      </c>
      <c r="C7" s="21" t="s">
        <v>173</v>
      </c>
      <c r="D7" s="24">
        <v>8018630</v>
      </c>
      <c r="E7" s="22">
        <v>40490.072189999999</v>
      </c>
      <c r="F7" s="23">
        <v>3.2313675738020202</v>
      </c>
      <c r="G7" s="23"/>
    </row>
    <row r="8" spans="1:7" x14ac:dyDescent="0.2">
      <c r="A8" s="21" t="s">
        <v>611</v>
      </c>
      <c r="B8" s="21" t="s">
        <v>610</v>
      </c>
      <c r="C8" s="21" t="s">
        <v>224</v>
      </c>
      <c r="D8" s="24">
        <v>3868691</v>
      </c>
      <c r="E8" s="22">
        <v>39793.355629999998</v>
      </c>
      <c r="F8" s="23">
        <v>3.1757651216860898</v>
      </c>
      <c r="G8" s="23"/>
    </row>
    <row r="9" spans="1:7" x14ac:dyDescent="0.2">
      <c r="A9" s="21" t="s">
        <v>613</v>
      </c>
      <c r="B9" s="21" t="s">
        <v>612</v>
      </c>
      <c r="C9" s="21" t="s">
        <v>137</v>
      </c>
      <c r="D9" s="24">
        <v>48064081</v>
      </c>
      <c r="E9" s="22">
        <v>32178.90223</v>
      </c>
      <c r="F9" s="23">
        <v>2.5680828806289102</v>
      </c>
      <c r="G9" s="23"/>
    </row>
    <row r="10" spans="1:7" x14ac:dyDescent="0.2">
      <c r="A10" s="21" t="s">
        <v>615</v>
      </c>
      <c r="B10" s="21" t="s">
        <v>614</v>
      </c>
      <c r="C10" s="21" t="s">
        <v>137</v>
      </c>
      <c r="D10" s="24">
        <v>13998917</v>
      </c>
      <c r="E10" s="22">
        <v>30541.43722</v>
      </c>
      <c r="F10" s="23">
        <v>2.4374026656932499</v>
      </c>
      <c r="G10" s="23"/>
    </row>
    <row r="11" spans="1:7" x14ac:dyDescent="0.2">
      <c r="A11" s="21" t="s">
        <v>617</v>
      </c>
      <c r="B11" s="21" t="s">
        <v>616</v>
      </c>
      <c r="C11" s="21" t="s">
        <v>246</v>
      </c>
      <c r="D11" s="24">
        <v>1387967</v>
      </c>
      <c r="E11" s="22">
        <v>26865.489249999999</v>
      </c>
      <c r="F11" s="23">
        <v>2.1440384301961601</v>
      </c>
      <c r="G11" s="23"/>
    </row>
    <row r="12" spans="1:7" x14ac:dyDescent="0.2">
      <c r="A12" s="21" t="s">
        <v>191</v>
      </c>
      <c r="B12" s="21" t="s">
        <v>190</v>
      </c>
      <c r="C12" s="21" t="s">
        <v>170</v>
      </c>
      <c r="D12" s="24">
        <v>1866828</v>
      </c>
      <c r="E12" s="22">
        <v>26734.843789999999</v>
      </c>
      <c r="F12" s="23">
        <v>2.1336120841741701</v>
      </c>
      <c r="G12" s="23"/>
    </row>
    <row r="13" spans="1:7" x14ac:dyDescent="0.2">
      <c r="A13" s="21" t="s">
        <v>619</v>
      </c>
      <c r="B13" s="21" t="s">
        <v>618</v>
      </c>
      <c r="C13" s="21" t="s">
        <v>194</v>
      </c>
      <c r="D13" s="24">
        <v>4963469</v>
      </c>
      <c r="E13" s="22">
        <v>25638.79912</v>
      </c>
      <c r="F13" s="23">
        <v>2.0461406865076701</v>
      </c>
      <c r="G13" s="23"/>
    </row>
    <row r="14" spans="1:7" x14ac:dyDescent="0.2">
      <c r="A14" s="21" t="s">
        <v>621</v>
      </c>
      <c r="B14" s="21" t="s">
        <v>620</v>
      </c>
      <c r="C14" s="21" t="s">
        <v>170</v>
      </c>
      <c r="D14" s="24">
        <v>1448723</v>
      </c>
      <c r="E14" s="22">
        <v>23359.209650000001</v>
      </c>
      <c r="F14" s="23">
        <v>1.8642148193377499</v>
      </c>
      <c r="G14" s="23"/>
    </row>
    <row r="15" spans="1:7" x14ac:dyDescent="0.2">
      <c r="A15" s="21" t="s">
        <v>193</v>
      </c>
      <c r="B15" s="21" t="s">
        <v>192</v>
      </c>
      <c r="C15" s="21" t="s">
        <v>194</v>
      </c>
      <c r="D15" s="24">
        <v>6900000</v>
      </c>
      <c r="E15" s="22">
        <v>23273.7</v>
      </c>
      <c r="F15" s="23">
        <v>1.8573906005771501</v>
      </c>
      <c r="G15" s="23"/>
    </row>
    <row r="16" spans="1:7" x14ac:dyDescent="0.2">
      <c r="A16" s="21" t="s">
        <v>262</v>
      </c>
      <c r="B16" s="21" t="s">
        <v>261</v>
      </c>
      <c r="C16" s="21" t="s">
        <v>150</v>
      </c>
      <c r="D16" s="24">
        <v>3220340</v>
      </c>
      <c r="E16" s="22">
        <v>23168.736130000001</v>
      </c>
      <c r="F16" s="23">
        <v>1.8490138102284599</v>
      </c>
      <c r="G16" s="23"/>
    </row>
    <row r="17" spans="1:7" x14ac:dyDescent="0.2">
      <c r="A17" s="21" t="s">
        <v>139</v>
      </c>
      <c r="B17" s="21" t="s">
        <v>138</v>
      </c>
      <c r="C17" s="21" t="s">
        <v>137</v>
      </c>
      <c r="D17" s="24">
        <v>1559945</v>
      </c>
      <c r="E17" s="22">
        <v>22260.415150000001</v>
      </c>
      <c r="F17" s="23">
        <v>1.7765239675923901</v>
      </c>
      <c r="G17" s="23"/>
    </row>
    <row r="18" spans="1:7" x14ac:dyDescent="0.2">
      <c r="A18" s="21" t="s">
        <v>207</v>
      </c>
      <c r="B18" s="21" t="s">
        <v>206</v>
      </c>
      <c r="C18" s="21" t="s">
        <v>197</v>
      </c>
      <c r="D18" s="24">
        <v>15488074</v>
      </c>
      <c r="E18" s="22">
        <v>21206.270919999999</v>
      </c>
      <c r="F18" s="23">
        <v>1.69239649390086</v>
      </c>
      <c r="G18" s="23"/>
    </row>
    <row r="19" spans="1:7" x14ac:dyDescent="0.2">
      <c r="A19" s="21" t="s">
        <v>623</v>
      </c>
      <c r="B19" s="21" t="s">
        <v>622</v>
      </c>
      <c r="C19" s="21" t="s">
        <v>249</v>
      </c>
      <c r="D19" s="24">
        <v>2060963</v>
      </c>
      <c r="E19" s="22">
        <v>20552.953519999999</v>
      </c>
      <c r="F19" s="23">
        <v>1.64025757323275</v>
      </c>
      <c r="G19" s="23"/>
    </row>
    <row r="20" spans="1:7" x14ac:dyDescent="0.2">
      <c r="A20" s="21" t="s">
        <v>136</v>
      </c>
      <c r="B20" s="21" t="s">
        <v>135</v>
      </c>
      <c r="C20" s="21" t="s">
        <v>137</v>
      </c>
      <c r="D20" s="24">
        <v>1036125</v>
      </c>
      <c r="E20" s="22">
        <v>19945.40625</v>
      </c>
      <c r="F20" s="23">
        <v>1.59177140263227</v>
      </c>
      <c r="G20" s="23"/>
    </row>
    <row r="21" spans="1:7" x14ac:dyDescent="0.2">
      <c r="A21" s="21" t="s">
        <v>625</v>
      </c>
      <c r="B21" s="21" t="s">
        <v>624</v>
      </c>
      <c r="C21" s="21" t="s">
        <v>161</v>
      </c>
      <c r="D21" s="24">
        <v>2432539</v>
      </c>
      <c r="E21" s="22">
        <v>19609.91315</v>
      </c>
      <c r="F21" s="23">
        <v>1.5649969004904301</v>
      </c>
      <c r="G21" s="23"/>
    </row>
    <row r="22" spans="1:7" x14ac:dyDescent="0.2">
      <c r="A22" s="21" t="s">
        <v>627</v>
      </c>
      <c r="B22" s="21" t="s">
        <v>626</v>
      </c>
      <c r="C22" s="21" t="s">
        <v>213</v>
      </c>
      <c r="D22" s="24">
        <v>3060279</v>
      </c>
      <c r="E22" s="22">
        <v>18101.550289999999</v>
      </c>
      <c r="F22" s="23">
        <v>1.4446198655358</v>
      </c>
      <c r="G22" s="23"/>
    </row>
    <row r="23" spans="1:7" x14ac:dyDescent="0.2">
      <c r="A23" s="21" t="s">
        <v>629</v>
      </c>
      <c r="B23" s="21" t="s">
        <v>628</v>
      </c>
      <c r="C23" s="21" t="s">
        <v>224</v>
      </c>
      <c r="D23" s="24">
        <v>1356082</v>
      </c>
      <c r="E23" s="22">
        <v>17928.760119999999</v>
      </c>
      <c r="F23" s="23">
        <v>1.4308301012254301</v>
      </c>
      <c r="G23" s="23"/>
    </row>
    <row r="24" spans="1:7" x14ac:dyDescent="0.2">
      <c r="A24" s="21" t="s">
        <v>510</v>
      </c>
      <c r="B24" s="21" t="s">
        <v>509</v>
      </c>
      <c r="C24" s="21" t="s">
        <v>167</v>
      </c>
      <c r="D24" s="24">
        <v>2286808</v>
      </c>
      <c r="E24" s="22">
        <v>17767.354759999998</v>
      </c>
      <c r="F24" s="23">
        <v>1.41794891780609</v>
      </c>
      <c r="G24" s="23"/>
    </row>
    <row r="25" spans="1:7" x14ac:dyDescent="0.2">
      <c r="A25" s="21" t="s">
        <v>233</v>
      </c>
      <c r="B25" s="21" t="s">
        <v>232</v>
      </c>
      <c r="C25" s="21" t="s">
        <v>210</v>
      </c>
      <c r="D25" s="24">
        <v>1819819</v>
      </c>
      <c r="E25" s="22">
        <v>17686.82086</v>
      </c>
      <c r="F25" s="23">
        <v>1.4115217958234301</v>
      </c>
      <c r="G25" s="23"/>
    </row>
    <row r="26" spans="1:7" x14ac:dyDescent="0.2">
      <c r="A26" s="21" t="s">
        <v>245</v>
      </c>
      <c r="B26" s="21" t="s">
        <v>244</v>
      </c>
      <c r="C26" s="21" t="s">
        <v>246</v>
      </c>
      <c r="D26" s="24">
        <v>4214678</v>
      </c>
      <c r="E26" s="22">
        <v>17307.575209999999</v>
      </c>
      <c r="F26" s="23">
        <v>1.38125555944418</v>
      </c>
      <c r="G26" s="23"/>
    </row>
    <row r="27" spans="1:7" x14ac:dyDescent="0.2">
      <c r="A27" s="21" t="s">
        <v>495</v>
      </c>
      <c r="B27" s="21" t="s">
        <v>494</v>
      </c>
      <c r="C27" s="21" t="s">
        <v>436</v>
      </c>
      <c r="D27" s="24">
        <v>2750000</v>
      </c>
      <c r="E27" s="22">
        <v>17179.25</v>
      </c>
      <c r="F27" s="23">
        <v>1.37101438426056</v>
      </c>
      <c r="G27" s="23"/>
    </row>
    <row r="28" spans="1:7" x14ac:dyDescent="0.2">
      <c r="A28" s="21" t="s">
        <v>508</v>
      </c>
      <c r="B28" s="21" t="s">
        <v>507</v>
      </c>
      <c r="C28" s="21" t="s">
        <v>137</v>
      </c>
      <c r="D28" s="24">
        <v>12199095</v>
      </c>
      <c r="E28" s="22">
        <v>16488.2968</v>
      </c>
      <c r="F28" s="23">
        <v>1.31587188525444</v>
      </c>
      <c r="G28" s="23"/>
    </row>
    <row r="29" spans="1:7" x14ac:dyDescent="0.2">
      <c r="A29" s="21" t="s">
        <v>237</v>
      </c>
      <c r="B29" s="21" t="s">
        <v>236</v>
      </c>
      <c r="C29" s="21" t="s">
        <v>161</v>
      </c>
      <c r="D29" s="24">
        <v>500000</v>
      </c>
      <c r="E29" s="22">
        <v>16331</v>
      </c>
      <c r="F29" s="23">
        <v>1.3033185912865299</v>
      </c>
      <c r="G29" s="23"/>
    </row>
    <row r="30" spans="1:7" x14ac:dyDescent="0.2">
      <c r="A30" s="21" t="s">
        <v>202</v>
      </c>
      <c r="B30" s="21" t="s">
        <v>201</v>
      </c>
      <c r="C30" s="21" t="s">
        <v>197</v>
      </c>
      <c r="D30" s="24">
        <v>5126290</v>
      </c>
      <c r="E30" s="22">
        <v>16224.707850000001</v>
      </c>
      <c r="F30" s="23">
        <v>1.29483579567066</v>
      </c>
      <c r="G30" s="23"/>
    </row>
    <row r="31" spans="1:7" x14ac:dyDescent="0.2">
      <c r="A31" s="21" t="s">
        <v>147</v>
      </c>
      <c r="B31" s="21" t="s">
        <v>146</v>
      </c>
      <c r="C31" s="21" t="s">
        <v>137</v>
      </c>
      <c r="D31" s="24">
        <v>1306287</v>
      </c>
      <c r="E31" s="22">
        <v>15479.50095</v>
      </c>
      <c r="F31" s="23">
        <v>1.2353635032743</v>
      </c>
      <c r="G31" s="23"/>
    </row>
    <row r="32" spans="1:7" x14ac:dyDescent="0.2">
      <c r="A32" s="21" t="s">
        <v>235</v>
      </c>
      <c r="B32" s="21" t="s">
        <v>234</v>
      </c>
      <c r="C32" s="21" t="s">
        <v>150</v>
      </c>
      <c r="D32" s="24">
        <v>1956444</v>
      </c>
      <c r="E32" s="22">
        <v>15447.1036</v>
      </c>
      <c r="F32" s="23">
        <v>1.23277798685991</v>
      </c>
      <c r="G32" s="23"/>
    </row>
    <row r="33" spans="1:7" x14ac:dyDescent="0.2">
      <c r="A33" s="21" t="s">
        <v>397</v>
      </c>
      <c r="B33" s="21" t="s">
        <v>396</v>
      </c>
      <c r="C33" s="21" t="s">
        <v>398</v>
      </c>
      <c r="D33" s="24">
        <v>244499</v>
      </c>
      <c r="E33" s="22">
        <v>14982.898719999999</v>
      </c>
      <c r="F33" s="23">
        <v>1.19573145876794</v>
      </c>
      <c r="G33" s="23"/>
    </row>
    <row r="34" spans="1:7" x14ac:dyDescent="0.2">
      <c r="A34" s="21" t="s">
        <v>631</v>
      </c>
      <c r="B34" s="21" t="s">
        <v>630</v>
      </c>
      <c r="C34" s="21" t="s">
        <v>576</v>
      </c>
      <c r="D34" s="24">
        <v>3166115</v>
      </c>
      <c r="E34" s="22">
        <v>14735.09921</v>
      </c>
      <c r="F34" s="23">
        <v>1.17595546781241</v>
      </c>
      <c r="G34" s="23"/>
    </row>
    <row r="35" spans="1:7" x14ac:dyDescent="0.2">
      <c r="A35" s="21" t="s">
        <v>633</v>
      </c>
      <c r="B35" s="21" t="s">
        <v>632</v>
      </c>
      <c r="C35" s="21" t="s">
        <v>243</v>
      </c>
      <c r="D35" s="24">
        <v>1362883</v>
      </c>
      <c r="E35" s="22">
        <v>13931.39003</v>
      </c>
      <c r="F35" s="23">
        <v>1.1118143180799001</v>
      </c>
      <c r="G35" s="23"/>
    </row>
    <row r="36" spans="1:7" x14ac:dyDescent="0.2">
      <c r="A36" s="21" t="s">
        <v>395</v>
      </c>
      <c r="B36" s="21" t="s">
        <v>394</v>
      </c>
      <c r="C36" s="21" t="s">
        <v>164</v>
      </c>
      <c r="D36" s="24">
        <v>8733144</v>
      </c>
      <c r="E36" s="22">
        <v>13886.572270000001</v>
      </c>
      <c r="F36" s="23">
        <v>1.1082375732493399</v>
      </c>
      <c r="G36" s="23"/>
    </row>
    <row r="37" spans="1:7" x14ac:dyDescent="0.2">
      <c r="A37" s="21" t="s">
        <v>493</v>
      </c>
      <c r="B37" s="21" t="s">
        <v>492</v>
      </c>
      <c r="C37" s="21" t="s">
        <v>137</v>
      </c>
      <c r="D37" s="24">
        <v>7833644</v>
      </c>
      <c r="E37" s="22">
        <v>13831.08185</v>
      </c>
      <c r="F37" s="23">
        <v>1.10380908166743</v>
      </c>
      <c r="G37" s="23"/>
    </row>
    <row r="38" spans="1:7" x14ac:dyDescent="0.2">
      <c r="A38" s="21" t="s">
        <v>635</v>
      </c>
      <c r="B38" s="21" t="s">
        <v>634</v>
      </c>
      <c r="C38" s="21" t="s">
        <v>167</v>
      </c>
      <c r="D38" s="24">
        <v>1450000</v>
      </c>
      <c r="E38" s="22">
        <v>13682.2</v>
      </c>
      <c r="F38" s="23">
        <v>1.0919273547058099</v>
      </c>
      <c r="G38" s="23"/>
    </row>
    <row r="39" spans="1:7" x14ac:dyDescent="0.2">
      <c r="A39" s="21" t="s">
        <v>275</v>
      </c>
      <c r="B39" s="21" t="s">
        <v>274</v>
      </c>
      <c r="C39" s="21" t="s">
        <v>164</v>
      </c>
      <c r="D39" s="24">
        <v>3550000</v>
      </c>
      <c r="E39" s="22">
        <v>13646.2</v>
      </c>
      <c r="F39" s="23">
        <v>1.08905432370426</v>
      </c>
      <c r="G39" s="23"/>
    </row>
    <row r="40" spans="1:7" x14ac:dyDescent="0.2">
      <c r="A40" s="21" t="s">
        <v>251</v>
      </c>
      <c r="B40" s="21" t="s">
        <v>250</v>
      </c>
      <c r="C40" s="21" t="s">
        <v>173</v>
      </c>
      <c r="D40" s="24">
        <v>790459</v>
      </c>
      <c r="E40" s="22">
        <v>13449.659890000001</v>
      </c>
      <c r="F40" s="23">
        <v>1.07336916178543</v>
      </c>
      <c r="G40" s="23"/>
    </row>
    <row r="41" spans="1:7" x14ac:dyDescent="0.2">
      <c r="A41" s="21" t="s">
        <v>637</v>
      </c>
      <c r="B41" s="21" t="s">
        <v>636</v>
      </c>
      <c r="C41" s="21" t="s">
        <v>221</v>
      </c>
      <c r="D41" s="24">
        <v>523732</v>
      </c>
      <c r="E41" s="22">
        <v>13023.119909999999</v>
      </c>
      <c r="F41" s="23">
        <v>1.03932853439819</v>
      </c>
      <c r="G41" s="23"/>
    </row>
    <row r="42" spans="1:7" x14ac:dyDescent="0.2">
      <c r="A42" s="21" t="s">
        <v>520</v>
      </c>
      <c r="B42" s="21" t="s">
        <v>519</v>
      </c>
      <c r="C42" s="21" t="s">
        <v>380</v>
      </c>
      <c r="D42" s="24">
        <v>2375380</v>
      </c>
      <c r="E42" s="22">
        <v>12942.25793</v>
      </c>
      <c r="F42" s="23">
        <v>1.0328752295263299</v>
      </c>
      <c r="G42" s="23"/>
    </row>
    <row r="43" spans="1:7" x14ac:dyDescent="0.2">
      <c r="A43" s="21" t="s">
        <v>217</v>
      </c>
      <c r="B43" s="21" t="s">
        <v>216</v>
      </c>
      <c r="C43" s="21" t="s">
        <v>218</v>
      </c>
      <c r="D43" s="24">
        <v>1256469</v>
      </c>
      <c r="E43" s="22">
        <v>12692.849840000001</v>
      </c>
      <c r="F43" s="23">
        <v>1.0129708635650201</v>
      </c>
      <c r="G43" s="23"/>
    </row>
    <row r="44" spans="1:7" x14ac:dyDescent="0.2">
      <c r="A44" s="21" t="s">
        <v>547</v>
      </c>
      <c r="B44" s="21" t="s">
        <v>546</v>
      </c>
      <c r="C44" s="21" t="s">
        <v>398</v>
      </c>
      <c r="D44" s="24">
        <v>1277684</v>
      </c>
      <c r="E44" s="22">
        <v>12598.603080000001</v>
      </c>
      <c r="F44" s="23">
        <v>1.0054493673629199</v>
      </c>
      <c r="G44" s="23"/>
    </row>
    <row r="45" spans="1:7" x14ac:dyDescent="0.2">
      <c r="A45" s="21" t="s">
        <v>639</v>
      </c>
      <c r="B45" s="21" t="s">
        <v>638</v>
      </c>
      <c r="C45" s="21" t="s">
        <v>150</v>
      </c>
      <c r="D45" s="24">
        <v>972610</v>
      </c>
      <c r="E45" s="22">
        <v>12192.63896</v>
      </c>
      <c r="F45" s="23">
        <v>0.97305082563299805</v>
      </c>
      <c r="G45" s="23"/>
    </row>
    <row r="46" spans="1:7" x14ac:dyDescent="0.2">
      <c r="A46" s="21" t="s">
        <v>641</v>
      </c>
      <c r="B46" s="21" t="s">
        <v>640</v>
      </c>
      <c r="C46" s="21" t="s">
        <v>642</v>
      </c>
      <c r="D46" s="24">
        <v>2357202</v>
      </c>
      <c r="E46" s="22">
        <v>11764.795179999999</v>
      </c>
      <c r="F46" s="23">
        <v>0.93890614663965399</v>
      </c>
      <c r="G46" s="23"/>
    </row>
    <row r="47" spans="1:7" x14ac:dyDescent="0.2">
      <c r="A47" s="21" t="s">
        <v>504</v>
      </c>
      <c r="B47" s="21" t="s">
        <v>503</v>
      </c>
      <c r="C47" s="21" t="s">
        <v>170</v>
      </c>
      <c r="D47" s="24">
        <v>2230054</v>
      </c>
      <c r="E47" s="22">
        <v>11645.341990000001</v>
      </c>
      <c r="F47" s="23">
        <v>0.929373015581208</v>
      </c>
      <c r="G47" s="23"/>
    </row>
    <row r="48" spans="1:7" x14ac:dyDescent="0.2">
      <c r="A48" s="21" t="s">
        <v>644</v>
      </c>
      <c r="B48" s="21" t="s">
        <v>643</v>
      </c>
      <c r="C48" s="21" t="s">
        <v>142</v>
      </c>
      <c r="D48" s="24">
        <v>5297684</v>
      </c>
      <c r="E48" s="22">
        <v>11586.564679999999</v>
      </c>
      <c r="F48" s="23">
        <v>0.92468220908627097</v>
      </c>
      <c r="G48" s="23"/>
    </row>
    <row r="49" spans="1:7" x14ac:dyDescent="0.2">
      <c r="A49" s="21" t="s">
        <v>646</v>
      </c>
      <c r="B49" s="21" t="s">
        <v>645</v>
      </c>
      <c r="C49" s="21" t="s">
        <v>218</v>
      </c>
      <c r="D49" s="24">
        <v>11200000</v>
      </c>
      <c r="E49" s="22">
        <v>11452</v>
      </c>
      <c r="F49" s="23">
        <v>0.91394308415977998</v>
      </c>
      <c r="G49" s="23"/>
    </row>
    <row r="50" spans="1:7" x14ac:dyDescent="0.2">
      <c r="A50" s="21" t="s">
        <v>180</v>
      </c>
      <c r="B50" s="21" t="s">
        <v>179</v>
      </c>
      <c r="C50" s="21" t="s">
        <v>181</v>
      </c>
      <c r="D50" s="24">
        <v>700000</v>
      </c>
      <c r="E50" s="22">
        <v>11377.1</v>
      </c>
      <c r="F50" s="23">
        <v>0.90796558354822199</v>
      </c>
      <c r="G50" s="23"/>
    </row>
    <row r="51" spans="1:7" x14ac:dyDescent="0.2">
      <c r="A51" s="21" t="s">
        <v>648</v>
      </c>
      <c r="B51" s="21" t="s">
        <v>647</v>
      </c>
      <c r="C51" s="21" t="s">
        <v>243</v>
      </c>
      <c r="D51" s="24">
        <v>995749</v>
      </c>
      <c r="E51" s="22">
        <v>11267.89568</v>
      </c>
      <c r="F51" s="23">
        <v>0.89925037807979902</v>
      </c>
      <c r="G51" s="23"/>
    </row>
    <row r="52" spans="1:7" x14ac:dyDescent="0.2">
      <c r="A52" s="21" t="s">
        <v>650</v>
      </c>
      <c r="B52" s="21" t="s">
        <v>649</v>
      </c>
      <c r="C52" s="21" t="s">
        <v>246</v>
      </c>
      <c r="D52" s="24">
        <v>165000</v>
      </c>
      <c r="E52" s="22">
        <v>11130.9</v>
      </c>
      <c r="F52" s="23">
        <v>0.888317243754287</v>
      </c>
      <c r="G52" s="23"/>
    </row>
    <row r="53" spans="1:7" x14ac:dyDescent="0.2">
      <c r="A53" s="21" t="s">
        <v>226</v>
      </c>
      <c r="B53" s="21" t="s">
        <v>225</v>
      </c>
      <c r="C53" s="21" t="s">
        <v>227</v>
      </c>
      <c r="D53" s="24">
        <v>4500000</v>
      </c>
      <c r="E53" s="22">
        <v>11000.25</v>
      </c>
      <c r="F53" s="23">
        <v>0.87789053541116102</v>
      </c>
      <c r="G53" s="23"/>
    </row>
    <row r="54" spans="1:7" x14ac:dyDescent="0.2">
      <c r="A54" s="21" t="s">
        <v>652</v>
      </c>
      <c r="B54" s="21" t="s">
        <v>651</v>
      </c>
      <c r="C54" s="21" t="s">
        <v>348</v>
      </c>
      <c r="D54" s="24">
        <v>910911</v>
      </c>
      <c r="E54" s="22">
        <v>10818.889950000001</v>
      </c>
      <c r="F54" s="23">
        <v>0.86341683968636496</v>
      </c>
      <c r="G54" s="23"/>
    </row>
    <row r="55" spans="1:7" x14ac:dyDescent="0.2">
      <c r="A55" s="21" t="s">
        <v>253</v>
      </c>
      <c r="B55" s="21" t="s">
        <v>252</v>
      </c>
      <c r="C55" s="21" t="s">
        <v>254</v>
      </c>
      <c r="D55" s="24">
        <v>553887</v>
      </c>
      <c r="E55" s="22">
        <v>10472.34151</v>
      </c>
      <c r="F55" s="23">
        <v>0.83576005047361901</v>
      </c>
      <c r="G55" s="23"/>
    </row>
    <row r="56" spans="1:7" x14ac:dyDescent="0.2">
      <c r="A56" s="21" t="s">
        <v>654</v>
      </c>
      <c r="B56" s="21" t="s">
        <v>653</v>
      </c>
      <c r="C56" s="21" t="s">
        <v>246</v>
      </c>
      <c r="D56" s="24">
        <v>1600000</v>
      </c>
      <c r="E56" s="22">
        <v>10279.200000000001</v>
      </c>
      <c r="F56" s="23">
        <v>0.82034611864261398</v>
      </c>
      <c r="G56" s="23"/>
    </row>
    <row r="57" spans="1:7" x14ac:dyDescent="0.2">
      <c r="A57" s="21" t="s">
        <v>656</v>
      </c>
      <c r="B57" s="21" t="s">
        <v>655</v>
      </c>
      <c r="C57" s="21" t="s">
        <v>210</v>
      </c>
      <c r="D57" s="24">
        <v>1098411</v>
      </c>
      <c r="E57" s="22">
        <v>10209.730250000001</v>
      </c>
      <c r="F57" s="23">
        <v>0.81480198682539295</v>
      </c>
      <c r="G57" s="23"/>
    </row>
    <row r="58" spans="1:7" x14ac:dyDescent="0.2">
      <c r="A58" s="21" t="s">
        <v>658</v>
      </c>
      <c r="B58" s="21" t="s">
        <v>657</v>
      </c>
      <c r="C58" s="21" t="s">
        <v>210</v>
      </c>
      <c r="D58" s="24">
        <v>2330642</v>
      </c>
      <c r="E58" s="22">
        <v>10204.716</v>
      </c>
      <c r="F58" s="23">
        <v>0.81440181750040597</v>
      </c>
      <c r="G58" s="23"/>
    </row>
    <row r="59" spans="1:7" x14ac:dyDescent="0.2">
      <c r="A59" s="21" t="s">
        <v>660</v>
      </c>
      <c r="B59" s="21" t="s">
        <v>659</v>
      </c>
      <c r="C59" s="21" t="s">
        <v>661</v>
      </c>
      <c r="D59" s="24">
        <v>2716504</v>
      </c>
      <c r="E59" s="22">
        <v>10159.72496</v>
      </c>
      <c r="F59" s="23">
        <v>0.81081124381396197</v>
      </c>
      <c r="G59" s="23"/>
    </row>
    <row r="60" spans="1:7" x14ac:dyDescent="0.2">
      <c r="A60" s="21" t="s">
        <v>663</v>
      </c>
      <c r="B60" s="21" t="s">
        <v>662</v>
      </c>
      <c r="C60" s="21" t="s">
        <v>210</v>
      </c>
      <c r="D60" s="24">
        <v>2868888</v>
      </c>
      <c r="E60" s="22">
        <v>10091.313539999999</v>
      </c>
      <c r="F60" s="23">
        <v>0.80535157352173803</v>
      </c>
      <c r="G60" s="23"/>
    </row>
    <row r="61" spans="1:7" x14ac:dyDescent="0.2">
      <c r="A61" s="21" t="s">
        <v>526</v>
      </c>
      <c r="B61" s="21" t="s">
        <v>525</v>
      </c>
      <c r="C61" s="21" t="s">
        <v>161</v>
      </c>
      <c r="D61" s="24">
        <v>1250000</v>
      </c>
      <c r="E61" s="22">
        <v>9823.75</v>
      </c>
      <c r="F61" s="23">
        <v>0.78399828615216904</v>
      </c>
      <c r="G61" s="23"/>
    </row>
    <row r="62" spans="1:7" x14ac:dyDescent="0.2">
      <c r="A62" s="21" t="s">
        <v>665</v>
      </c>
      <c r="B62" s="21" t="s">
        <v>664</v>
      </c>
      <c r="C62" s="21" t="s">
        <v>142</v>
      </c>
      <c r="D62" s="24">
        <v>1139035</v>
      </c>
      <c r="E62" s="22">
        <v>9663.57294</v>
      </c>
      <c r="F62" s="23">
        <v>0.77121512895446998</v>
      </c>
      <c r="G62" s="23"/>
    </row>
    <row r="63" spans="1:7" x14ac:dyDescent="0.2">
      <c r="A63" s="21" t="s">
        <v>242</v>
      </c>
      <c r="B63" s="21" t="s">
        <v>241</v>
      </c>
      <c r="C63" s="21" t="s">
        <v>243</v>
      </c>
      <c r="D63" s="24">
        <v>1208245</v>
      </c>
      <c r="E63" s="22">
        <v>9019.5489249999991</v>
      </c>
      <c r="F63" s="23">
        <v>0.71981788004230995</v>
      </c>
      <c r="G63" s="23"/>
    </row>
    <row r="64" spans="1:7" x14ac:dyDescent="0.2">
      <c r="A64" s="21" t="s">
        <v>209</v>
      </c>
      <c r="B64" s="21" t="s">
        <v>208</v>
      </c>
      <c r="C64" s="21" t="s">
        <v>210</v>
      </c>
      <c r="D64" s="24">
        <v>310000</v>
      </c>
      <c r="E64" s="22">
        <v>8985.66</v>
      </c>
      <c r="F64" s="23">
        <v>0.71711332637191505</v>
      </c>
      <c r="G64" s="23"/>
    </row>
    <row r="65" spans="1:7" x14ac:dyDescent="0.2">
      <c r="A65" s="21" t="s">
        <v>667</v>
      </c>
      <c r="B65" s="21" t="s">
        <v>666</v>
      </c>
      <c r="C65" s="21" t="s">
        <v>576</v>
      </c>
      <c r="D65" s="24">
        <v>660776</v>
      </c>
      <c r="E65" s="22">
        <v>8931.0484159999996</v>
      </c>
      <c r="F65" s="23">
        <v>0.71275497154203304</v>
      </c>
      <c r="G65" s="23"/>
    </row>
    <row r="66" spans="1:7" x14ac:dyDescent="0.2">
      <c r="A66" s="21" t="s">
        <v>545</v>
      </c>
      <c r="B66" s="21" t="s">
        <v>544</v>
      </c>
      <c r="C66" s="21" t="s">
        <v>243</v>
      </c>
      <c r="D66" s="24">
        <v>5096450</v>
      </c>
      <c r="E66" s="22">
        <v>8892.2859599999992</v>
      </c>
      <c r="F66" s="23">
        <v>0.70966147882580399</v>
      </c>
      <c r="G66" s="23"/>
    </row>
    <row r="67" spans="1:7" x14ac:dyDescent="0.2">
      <c r="A67" s="21" t="s">
        <v>669</v>
      </c>
      <c r="B67" s="21" t="s">
        <v>668</v>
      </c>
      <c r="C67" s="21" t="s">
        <v>243</v>
      </c>
      <c r="D67" s="24">
        <v>993898</v>
      </c>
      <c r="E67" s="22">
        <v>8612.6231189999999</v>
      </c>
      <c r="F67" s="23">
        <v>0.68734258959873296</v>
      </c>
      <c r="G67" s="23"/>
    </row>
    <row r="68" spans="1:7" x14ac:dyDescent="0.2">
      <c r="A68" s="21" t="s">
        <v>671</v>
      </c>
      <c r="B68" s="21" t="s">
        <v>670</v>
      </c>
      <c r="C68" s="21" t="s">
        <v>246</v>
      </c>
      <c r="D68" s="24">
        <v>1449472</v>
      </c>
      <c r="E68" s="22">
        <v>8441.7249279999996</v>
      </c>
      <c r="F68" s="23">
        <v>0.67370381735284801</v>
      </c>
      <c r="G68" s="23"/>
    </row>
    <row r="69" spans="1:7" x14ac:dyDescent="0.2">
      <c r="A69" s="21" t="s">
        <v>518</v>
      </c>
      <c r="B69" s="21" t="s">
        <v>517</v>
      </c>
      <c r="C69" s="21" t="s">
        <v>205</v>
      </c>
      <c r="D69" s="24">
        <v>13793660</v>
      </c>
      <c r="E69" s="22">
        <v>8248.6086799999994</v>
      </c>
      <c r="F69" s="23">
        <v>0.65829190159154105</v>
      </c>
      <c r="G69" s="23"/>
    </row>
    <row r="70" spans="1:7" x14ac:dyDescent="0.2">
      <c r="A70" s="21" t="s">
        <v>673</v>
      </c>
      <c r="B70" s="21" t="s">
        <v>672</v>
      </c>
      <c r="C70" s="21" t="s">
        <v>218</v>
      </c>
      <c r="D70" s="24">
        <v>950000</v>
      </c>
      <c r="E70" s="22">
        <v>8234.125</v>
      </c>
      <c r="F70" s="23">
        <v>0.65713601098997099</v>
      </c>
      <c r="G70" s="23"/>
    </row>
    <row r="71" spans="1:7" x14ac:dyDescent="0.2">
      <c r="A71" s="21" t="s">
        <v>675</v>
      </c>
      <c r="B71" s="21" t="s">
        <v>674</v>
      </c>
      <c r="C71" s="21" t="s">
        <v>243</v>
      </c>
      <c r="D71" s="24">
        <v>2023000</v>
      </c>
      <c r="E71" s="22">
        <v>7974.6660000000002</v>
      </c>
      <c r="F71" s="23">
        <v>0.63642951791688196</v>
      </c>
      <c r="G71" s="23"/>
    </row>
    <row r="72" spans="1:7" x14ac:dyDescent="0.2">
      <c r="A72" s="21" t="s">
        <v>677</v>
      </c>
      <c r="B72" s="21" t="s">
        <v>676</v>
      </c>
      <c r="C72" s="21" t="s">
        <v>576</v>
      </c>
      <c r="D72" s="24">
        <v>963141</v>
      </c>
      <c r="E72" s="22">
        <v>7195.6264110000002</v>
      </c>
      <c r="F72" s="23">
        <v>0.57425715984377501</v>
      </c>
      <c r="G72" s="23"/>
    </row>
    <row r="73" spans="1:7" x14ac:dyDescent="0.2">
      <c r="A73" s="21" t="s">
        <v>679</v>
      </c>
      <c r="B73" s="21" t="s">
        <v>678</v>
      </c>
      <c r="C73" s="21" t="s">
        <v>246</v>
      </c>
      <c r="D73" s="24">
        <v>1659420</v>
      </c>
      <c r="E73" s="22">
        <v>7054.1944199999998</v>
      </c>
      <c r="F73" s="23">
        <v>0.562969979433943</v>
      </c>
      <c r="G73" s="23"/>
    </row>
    <row r="74" spans="1:7" x14ac:dyDescent="0.2">
      <c r="A74" s="21" t="s">
        <v>681</v>
      </c>
      <c r="B74" s="21" t="s">
        <v>680</v>
      </c>
      <c r="C74" s="21" t="s">
        <v>398</v>
      </c>
      <c r="D74" s="24">
        <v>293541</v>
      </c>
      <c r="E74" s="22">
        <v>6787.5485429999999</v>
      </c>
      <c r="F74" s="23">
        <v>0.54168992746014999</v>
      </c>
      <c r="G74" s="23"/>
    </row>
    <row r="75" spans="1:7" x14ac:dyDescent="0.2">
      <c r="A75" s="21" t="s">
        <v>683</v>
      </c>
      <c r="B75" s="21" t="s">
        <v>682</v>
      </c>
      <c r="C75" s="21" t="s">
        <v>194</v>
      </c>
      <c r="D75" s="24">
        <v>537998</v>
      </c>
      <c r="E75" s="22">
        <v>6775.2778129999997</v>
      </c>
      <c r="F75" s="23">
        <v>0.54071064446843797</v>
      </c>
      <c r="G75" s="23"/>
    </row>
    <row r="76" spans="1:7" x14ac:dyDescent="0.2">
      <c r="A76" s="21" t="s">
        <v>685</v>
      </c>
      <c r="B76" s="21" t="s">
        <v>684</v>
      </c>
      <c r="C76" s="21" t="s">
        <v>380</v>
      </c>
      <c r="D76" s="24">
        <v>45597</v>
      </c>
      <c r="E76" s="22">
        <v>6624.7881299999999</v>
      </c>
      <c r="F76" s="23">
        <v>0.528700602116425</v>
      </c>
      <c r="G76" s="23"/>
    </row>
    <row r="77" spans="1:7" x14ac:dyDescent="0.2">
      <c r="A77" s="21" t="s">
        <v>514</v>
      </c>
      <c r="B77" s="21" t="s">
        <v>513</v>
      </c>
      <c r="C77" s="21" t="s">
        <v>178</v>
      </c>
      <c r="D77" s="24">
        <v>2000000</v>
      </c>
      <c r="E77" s="22">
        <v>6500</v>
      </c>
      <c r="F77" s="23">
        <v>0.518741708613218</v>
      </c>
      <c r="G77" s="23"/>
    </row>
    <row r="78" spans="1:7" x14ac:dyDescent="0.2">
      <c r="A78" s="21" t="s">
        <v>687</v>
      </c>
      <c r="B78" s="21" t="s">
        <v>686</v>
      </c>
      <c r="C78" s="21" t="s">
        <v>137</v>
      </c>
      <c r="D78" s="24">
        <v>3303964</v>
      </c>
      <c r="E78" s="22">
        <v>6471.474287</v>
      </c>
      <c r="F78" s="23">
        <v>0.51646517367459799</v>
      </c>
      <c r="G78" s="23"/>
    </row>
    <row r="79" spans="1:7" x14ac:dyDescent="0.2">
      <c r="A79" s="21" t="s">
        <v>689</v>
      </c>
      <c r="B79" s="21" t="s">
        <v>688</v>
      </c>
      <c r="C79" s="21" t="s">
        <v>243</v>
      </c>
      <c r="D79" s="24">
        <v>240000</v>
      </c>
      <c r="E79" s="22">
        <v>6442.56</v>
      </c>
      <c r="F79" s="23">
        <v>0.51415762803741105</v>
      </c>
      <c r="G79" s="23"/>
    </row>
    <row r="80" spans="1:7" x14ac:dyDescent="0.2">
      <c r="A80" s="21" t="s">
        <v>408</v>
      </c>
      <c r="B80" s="21" t="s">
        <v>407</v>
      </c>
      <c r="C80" s="21" t="s">
        <v>150</v>
      </c>
      <c r="D80" s="24">
        <v>1650000</v>
      </c>
      <c r="E80" s="22">
        <v>6438.3</v>
      </c>
      <c r="F80" s="23">
        <v>0.51381765270222801</v>
      </c>
      <c r="G80" s="23"/>
    </row>
    <row r="81" spans="1:7" x14ac:dyDescent="0.2">
      <c r="A81" s="21" t="s">
        <v>691</v>
      </c>
      <c r="B81" s="21" t="s">
        <v>690</v>
      </c>
      <c r="C81" s="21" t="s">
        <v>161</v>
      </c>
      <c r="D81" s="24">
        <v>1071467</v>
      </c>
      <c r="E81" s="22">
        <v>6417.5515969999997</v>
      </c>
      <c r="F81" s="23">
        <v>0.51216179700634801</v>
      </c>
      <c r="G81" s="23"/>
    </row>
    <row r="82" spans="1:7" x14ac:dyDescent="0.2">
      <c r="A82" s="21" t="s">
        <v>693</v>
      </c>
      <c r="B82" s="21" t="s">
        <v>692</v>
      </c>
      <c r="C82" s="21" t="s">
        <v>137</v>
      </c>
      <c r="D82" s="24">
        <v>15000000</v>
      </c>
      <c r="E82" s="22">
        <v>6394.5</v>
      </c>
      <c r="F82" s="23">
        <v>0.51032213165034201</v>
      </c>
      <c r="G82" s="23"/>
    </row>
    <row r="83" spans="1:7" x14ac:dyDescent="0.2">
      <c r="A83" s="21" t="s">
        <v>695</v>
      </c>
      <c r="B83" s="21" t="s">
        <v>694</v>
      </c>
      <c r="C83" s="21" t="s">
        <v>576</v>
      </c>
      <c r="D83" s="24">
        <v>1382971</v>
      </c>
      <c r="E83" s="22">
        <v>6379.6452230000004</v>
      </c>
      <c r="F83" s="23">
        <v>0.50913662512695002</v>
      </c>
      <c r="G83" s="23"/>
    </row>
    <row r="84" spans="1:7" x14ac:dyDescent="0.2">
      <c r="A84" s="21" t="s">
        <v>697</v>
      </c>
      <c r="B84" s="21" t="s">
        <v>696</v>
      </c>
      <c r="C84" s="21" t="s">
        <v>205</v>
      </c>
      <c r="D84" s="24">
        <v>2000000</v>
      </c>
      <c r="E84" s="22">
        <v>6111</v>
      </c>
      <c r="F84" s="23">
        <v>0.48769701251313502</v>
      </c>
      <c r="G84" s="23"/>
    </row>
    <row r="85" spans="1:7" x14ac:dyDescent="0.2">
      <c r="A85" s="21" t="s">
        <v>699</v>
      </c>
      <c r="B85" s="21" t="s">
        <v>698</v>
      </c>
      <c r="C85" s="21" t="s">
        <v>210</v>
      </c>
      <c r="D85" s="24">
        <v>156431</v>
      </c>
      <c r="E85" s="22">
        <v>5212.2809200000002</v>
      </c>
      <c r="F85" s="23">
        <v>0.41597346310967298</v>
      </c>
      <c r="G85" s="23"/>
    </row>
    <row r="86" spans="1:7" x14ac:dyDescent="0.2">
      <c r="A86" s="21" t="s">
        <v>701</v>
      </c>
      <c r="B86" s="21" t="s">
        <v>700</v>
      </c>
      <c r="C86" s="21" t="s">
        <v>194</v>
      </c>
      <c r="D86" s="24">
        <v>804108</v>
      </c>
      <c r="E86" s="22">
        <v>4877.3170739999996</v>
      </c>
      <c r="F86" s="23">
        <v>0.38924119883310498</v>
      </c>
      <c r="G86" s="23"/>
    </row>
    <row r="87" spans="1:7" x14ac:dyDescent="0.2">
      <c r="A87" s="21" t="s">
        <v>549</v>
      </c>
      <c r="B87" s="21" t="s">
        <v>548</v>
      </c>
      <c r="C87" s="21" t="s">
        <v>194</v>
      </c>
      <c r="D87" s="24">
        <v>594590</v>
      </c>
      <c r="E87" s="22">
        <v>4783.4765500000003</v>
      </c>
      <c r="F87" s="23">
        <v>0.38175212287050198</v>
      </c>
      <c r="G87" s="23"/>
    </row>
    <row r="88" spans="1:7" x14ac:dyDescent="0.2">
      <c r="A88" s="21" t="s">
        <v>703</v>
      </c>
      <c r="B88" s="21" t="s">
        <v>702</v>
      </c>
      <c r="C88" s="21" t="s">
        <v>170</v>
      </c>
      <c r="D88" s="24">
        <v>2025592</v>
      </c>
      <c r="E88" s="22">
        <v>4710.9193139999998</v>
      </c>
      <c r="F88" s="23">
        <v>0.37596158985897998</v>
      </c>
      <c r="G88" s="23"/>
    </row>
    <row r="89" spans="1:7" x14ac:dyDescent="0.2">
      <c r="A89" s="21" t="s">
        <v>705</v>
      </c>
      <c r="B89" s="21" t="s">
        <v>704</v>
      </c>
      <c r="C89" s="21" t="s">
        <v>243</v>
      </c>
      <c r="D89" s="24">
        <v>1031193</v>
      </c>
      <c r="E89" s="22">
        <v>4516.1097440000003</v>
      </c>
      <c r="F89" s="23">
        <v>0.36041453613651703</v>
      </c>
      <c r="G89" s="23"/>
    </row>
    <row r="90" spans="1:7" x14ac:dyDescent="0.2">
      <c r="A90" s="21" t="s">
        <v>707</v>
      </c>
      <c r="B90" s="21" t="s">
        <v>706</v>
      </c>
      <c r="C90" s="21" t="s">
        <v>249</v>
      </c>
      <c r="D90" s="24">
        <v>612600</v>
      </c>
      <c r="E90" s="22">
        <v>4477.7996999999996</v>
      </c>
      <c r="F90" s="23">
        <v>0.35735714880088498</v>
      </c>
      <c r="G90" s="23"/>
    </row>
    <row r="91" spans="1:7" x14ac:dyDescent="0.2">
      <c r="A91" s="21" t="s">
        <v>709</v>
      </c>
      <c r="B91" s="21" t="s">
        <v>708</v>
      </c>
      <c r="C91" s="21" t="s">
        <v>197</v>
      </c>
      <c r="D91" s="24">
        <v>2500000</v>
      </c>
      <c r="E91" s="22">
        <v>4466.25</v>
      </c>
      <c r="F91" s="23">
        <v>0.35643540862981299</v>
      </c>
      <c r="G91" s="23"/>
    </row>
    <row r="92" spans="1:7" x14ac:dyDescent="0.2">
      <c r="A92" s="21" t="s">
        <v>711</v>
      </c>
      <c r="B92" s="21" t="s">
        <v>710</v>
      </c>
      <c r="C92" s="21" t="s">
        <v>194</v>
      </c>
      <c r="D92" s="24">
        <v>1292189</v>
      </c>
      <c r="E92" s="22">
        <v>3948.2834899999998</v>
      </c>
      <c r="F92" s="23">
        <v>0.31509835749107101</v>
      </c>
      <c r="G92" s="23"/>
    </row>
    <row r="93" spans="1:7" x14ac:dyDescent="0.2">
      <c r="A93" s="21" t="s">
        <v>713</v>
      </c>
      <c r="B93" s="21" t="s">
        <v>712</v>
      </c>
      <c r="C93" s="21" t="s">
        <v>210</v>
      </c>
      <c r="D93" s="24">
        <v>300000</v>
      </c>
      <c r="E93" s="22">
        <v>3859.8</v>
      </c>
      <c r="F93" s="23">
        <v>0.30803680721620003</v>
      </c>
      <c r="G93" s="23"/>
    </row>
    <row r="94" spans="1:7" x14ac:dyDescent="0.2">
      <c r="A94" s="21" t="s">
        <v>715</v>
      </c>
      <c r="B94" s="21" t="s">
        <v>714</v>
      </c>
      <c r="C94" s="21" t="s">
        <v>221</v>
      </c>
      <c r="D94" s="24">
        <v>207891</v>
      </c>
      <c r="E94" s="22">
        <v>2954.7547829999999</v>
      </c>
      <c r="F94" s="23">
        <v>0.23580839148715299</v>
      </c>
      <c r="G94" s="23"/>
    </row>
    <row r="95" spans="1:7" x14ac:dyDescent="0.2">
      <c r="A95" s="21" t="s">
        <v>717</v>
      </c>
      <c r="B95" s="21" t="s">
        <v>716</v>
      </c>
      <c r="C95" s="21" t="s">
        <v>576</v>
      </c>
      <c r="D95" s="24">
        <v>237080</v>
      </c>
      <c r="E95" s="22">
        <v>2242.7768000000001</v>
      </c>
      <c r="F95" s="23">
        <v>0.17898797988770501</v>
      </c>
      <c r="G95" s="23"/>
    </row>
    <row r="96" spans="1:7" x14ac:dyDescent="0.2">
      <c r="A96" s="21" t="s">
        <v>530</v>
      </c>
      <c r="B96" s="21" t="s">
        <v>529</v>
      </c>
      <c r="C96" s="21" t="s">
        <v>167</v>
      </c>
      <c r="D96" s="24">
        <v>684587</v>
      </c>
      <c r="E96" s="22">
        <v>2185.5439980000001</v>
      </c>
      <c r="F96" s="23">
        <v>0.174420435041828</v>
      </c>
      <c r="G96" s="23"/>
    </row>
    <row r="97" spans="1:9" x14ac:dyDescent="0.2">
      <c r="A97" s="21" t="s">
        <v>719</v>
      </c>
      <c r="B97" s="21" t="s">
        <v>718</v>
      </c>
      <c r="C97" s="21" t="s">
        <v>720</v>
      </c>
      <c r="D97" s="24">
        <v>1892146</v>
      </c>
      <c r="E97" s="22">
        <v>2068.1155779999999</v>
      </c>
      <c r="F97" s="23">
        <v>0.16504889362174299</v>
      </c>
      <c r="G97" s="23"/>
    </row>
    <row r="98" spans="1:9" x14ac:dyDescent="0.2">
      <c r="A98" s="21" t="s">
        <v>722</v>
      </c>
      <c r="B98" s="21" t="s">
        <v>721</v>
      </c>
      <c r="C98" s="21" t="s">
        <v>142</v>
      </c>
      <c r="D98" s="24">
        <v>105527</v>
      </c>
      <c r="E98" s="22">
        <v>1122.2796450000001</v>
      </c>
      <c r="F98" s="23">
        <v>8.9565117013713197E-2</v>
      </c>
      <c r="G98" s="23"/>
    </row>
    <row r="99" spans="1:9" x14ac:dyDescent="0.2">
      <c r="A99" s="21" t="s">
        <v>595</v>
      </c>
      <c r="B99" s="21" t="s">
        <v>594</v>
      </c>
      <c r="C99" s="21" t="s">
        <v>254</v>
      </c>
      <c r="D99" s="24">
        <v>2000000</v>
      </c>
      <c r="E99" s="22">
        <v>1086.8</v>
      </c>
      <c r="F99" s="23">
        <v>8.6733613680129995E-2</v>
      </c>
      <c r="G99" s="23"/>
    </row>
    <row r="100" spans="1:9" x14ac:dyDescent="0.2">
      <c r="A100" s="21" t="s">
        <v>724</v>
      </c>
      <c r="B100" s="21" t="s">
        <v>723</v>
      </c>
      <c r="C100" s="21" t="s">
        <v>194</v>
      </c>
      <c r="D100" s="24">
        <v>43608</v>
      </c>
      <c r="E100" s="22">
        <v>744.083304</v>
      </c>
      <c r="F100" s="23">
        <v>5.9382622225773597E-2</v>
      </c>
      <c r="G100" s="23"/>
    </row>
    <row r="101" spans="1:9" x14ac:dyDescent="0.2">
      <c r="A101" s="21" t="s">
        <v>726</v>
      </c>
      <c r="B101" s="21" t="s">
        <v>725</v>
      </c>
      <c r="C101" s="21" t="s">
        <v>254</v>
      </c>
      <c r="D101" s="24">
        <v>60913</v>
      </c>
      <c r="E101" s="22">
        <v>574.25730750000002</v>
      </c>
      <c r="F101" s="23">
        <v>4.58294179809502E-2</v>
      </c>
      <c r="G101" s="23"/>
    </row>
    <row r="102" spans="1:9" x14ac:dyDescent="0.2">
      <c r="A102" s="20" t="s">
        <v>29</v>
      </c>
      <c r="B102" s="20"/>
      <c r="C102" s="20"/>
      <c r="D102" s="20"/>
      <c r="E102" s="25">
        <f>SUM(E7:E101)</f>
        <v>1156867.6886695006</v>
      </c>
      <c r="F102" s="26">
        <f>SUM(F7:F101)</f>
        <v>92.325464839975496</v>
      </c>
      <c r="G102" s="23"/>
      <c r="H102" s="14"/>
      <c r="I102" s="14"/>
    </row>
    <row r="103" spans="1:9" x14ac:dyDescent="0.2">
      <c r="A103" s="21"/>
      <c r="B103" s="21"/>
      <c r="C103" s="21"/>
      <c r="D103" s="21"/>
      <c r="E103" s="22"/>
      <c r="F103" s="23"/>
      <c r="G103" s="23"/>
    </row>
    <row r="104" spans="1:9" x14ac:dyDescent="0.2">
      <c r="A104" s="20" t="s">
        <v>30</v>
      </c>
      <c r="B104" s="21"/>
      <c r="C104" s="21"/>
      <c r="D104" s="21"/>
      <c r="E104" s="22"/>
      <c r="F104" s="23"/>
      <c r="G104" s="23"/>
    </row>
    <row r="105" spans="1:9" x14ac:dyDescent="0.2">
      <c r="A105" s="20" t="s">
        <v>36</v>
      </c>
      <c r="B105" s="21"/>
      <c r="C105" s="21"/>
      <c r="D105" s="21"/>
      <c r="E105" s="22"/>
      <c r="F105" s="23"/>
      <c r="G105" s="23"/>
    </row>
    <row r="106" spans="1:9" x14ac:dyDescent="0.2">
      <c r="A106" s="21" t="s">
        <v>133</v>
      </c>
      <c r="B106" s="21" t="s">
        <v>132</v>
      </c>
      <c r="C106" s="21" t="s">
        <v>38</v>
      </c>
      <c r="D106" s="24">
        <v>2500000</v>
      </c>
      <c r="E106" s="22">
        <v>2469.2224999999999</v>
      </c>
      <c r="F106" s="23">
        <v>0.19705979978403099</v>
      </c>
      <c r="G106" s="23">
        <v>5.9086999999999996</v>
      </c>
    </row>
    <row r="107" spans="1:9" x14ac:dyDescent="0.2">
      <c r="A107" s="20" t="s">
        <v>29</v>
      </c>
      <c r="B107" s="20"/>
      <c r="C107" s="20"/>
      <c r="D107" s="20"/>
      <c r="E107" s="25">
        <f>SUM(E105:E106)</f>
        <v>2469.2224999999999</v>
      </c>
      <c r="F107" s="26">
        <f>SUM(F105:F106)</f>
        <v>0.19705979978403099</v>
      </c>
      <c r="G107" s="23"/>
      <c r="H107" s="14"/>
      <c r="I107" s="14"/>
    </row>
    <row r="108" spans="1:9" x14ac:dyDescent="0.2">
      <c r="A108" s="21"/>
      <c r="B108" s="21"/>
      <c r="C108" s="21"/>
      <c r="D108" s="21"/>
      <c r="E108" s="22"/>
      <c r="F108" s="23"/>
      <c r="G108" s="23"/>
    </row>
    <row r="109" spans="1:9" x14ac:dyDescent="0.2">
      <c r="A109" s="20" t="s">
        <v>40</v>
      </c>
      <c r="B109" s="20"/>
      <c r="C109" s="20"/>
      <c r="D109" s="20"/>
      <c r="E109" s="25">
        <f>E102+E107</f>
        <v>1159336.9111695006</v>
      </c>
      <c r="F109" s="58">
        <f>F102+F107</f>
        <v>92.522524639759524</v>
      </c>
      <c r="G109" s="23"/>
      <c r="H109" s="14"/>
      <c r="I109" s="14"/>
    </row>
    <row r="110" spans="1:9" x14ac:dyDescent="0.2">
      <c r="A110" s="20"/>
      <c r="B110" s="20"/>
      <c r="C110" s="20"/>
      <c r="D110" s="20"/>
      <c r="E110" s="25"/>
      <c r="F110" s="58"/>
      <c r="G110" s="23"/>
      <c r="H110" s="14"/>
      <c r="I110" s="14"/>
    </row>
    <row r="111" spans="1:9" x14ac:dyDescent="0.2">
      <c r="A111" s="20" t="s">
        <v>42</v>
      </c>
      <c r="B111" s="20"/>
      <c r="C111" s="20"/>
      <c r="D111" s="20"/>
      <c r="E111" s="25">
        <f>E113-(E102+E107)</f>
        <v>93695.164731399389</v>
      </c>
      <c r="F111" s="58">
        <f>F113-(F102+F107)</f>
        <v>7.4774753602404758</v>
      </c>
      <c r="G111" s="23"/>
      <c r="H111" s="14"/>
      <c r="I111" s="14"/>
    </row>
    <row r="112" spans="1:9" x14ac:dyDescent="0.2">
      <c r="A112" s="20"/>
      <c r="B112" s="20"/>
      <c r="C112" s="20"/>
      <c r="D112" s="20"/>
      <c r="E112" s="25"/>
      <c r="F112" s="58"/>
      <c r="G112" s="20"/>
      <c r="H112" s="14"/>
      <c r="I112" s="14"/>
    </row>
    <row r="113" spans="1:9" x14ac:dyDescent="0.2">
      <c r="A113" s="27" t="s">
        <v>41</v>
      </c>
      <c r="B113" s="27"/>
      <c r="C113" s="27"/>
      <c r="D113" s="27"/>
      <c r="E113" s="28">
        <v>1253032.0759008999</v>
      </c>
      <c r="F113" s="29">
        <v>100</v>
      </c>
      <c r="G113" s="27"/>
      <c r="H113" s="14"/>
      <c r="I113" s="14"/>
    </row>
    <row r="115" spans="1:9" x14ac:dyDescent="0.2">
      <c r="A115" s="14" t="s">
        <v>44</v>
      </c>
    </row>
    <row r="116" spans="1:9" x14ac:dyDescent="0.2">
      <c r="A116" s="14" t="s">
        <v>45</v>
      </c>
    </row>
    <row r="117" spans="1:9" x14ac:dyDescent="0.2">
      <c r="A117" s="14" t="s">
        <v>46</v>
      </c>
      <c r="B117" s="14"/>
      <c r="C117" s="30" t="s">
        <v>48</v>
      </c>
      <c r="D117" s="14" t="s">
        <v>47</v>
      </c>
    </row>
    <row r="118" spans="1:9" x14ac:dyDescent="0.2">
      <c r="A118" s="7" t="s">
        <v>49</v>
      </c>
      <c r="C118" s="31">
        <v>179.3142</v>
      </c>
      <c r="D118" s="31">
        <v>158.0617</v>
      </c>
    </row>
    <row r="119" spans="1:9" x14ac:dyDescent="0.2">
      <c r="A119" s="7" t="s">
        <v>50</v>
      </c>
      <c r="C119" s="31">
        <v>55.212899999999998</v>
      </c>
      <c r="D119" s="31">
        <v>43.872199999999999</v>
      </c>
    </row>
    <row r="120" spans="1:9" x14ac:dyDescent="0.2">
      <c r="A120" s="7" t="s">
        <v>51</v>
      </c>
      <c r="C120" s="31">
        <v>201.76410000000001</v>
      </c>
      <c r="D120" s="31">
        <v>178.57390000000001</v>
      </c>
    </row>
    <row r="121" spans="1:9" x14ac:dyDescent="0.2">
      <c r="A121" s="7" t="s">
        <v>52</v>
      </c>
      <c r="C121" s="31">
        <v>65.056899999999999</v>
      </c>
      <c r="D121" s="31">
        <v>51.706899999999997</v>
      </c>
    </row>
    <row r="123" spans="1:9" x14ac:dyDescent="0.2">
      <c r="A123" s="14" t="s">
        <v>54</v>
      </c>
    </row>
    <row r="124" spans="1:9" x14ac:dyDescent="0.2">
      <c r="A124" s="101" t="s">
        <v>58</v>
      </c>
      <c r="B124" s="102"/>
      <c r="C124" s="33" t="s">
        <v>59</v>
      </c>
    </row>
    <row r="125" spans="1:9" x14ac:dyDescent="0.2">
      <c r="A125" s="97" t="s">
        <v>50</v>
      </c>
      <c r="B125" s="98"/>
      <c r="C125" s="34">
        <v>4.5</v>
      </c>
    </row>
    <row r="126" spans="1:9" x14ac:dyDescent="0.2">
      <c r="A126" s="97" t="s">
        <v>52</v>
      </c>
      <c r="B126" s="98"/>
      <c r="C126" s="34">
        <v>5.5</v>
      </c>
    </row>
    <row r="127" spans="1:9" x14ac:dyDescent="0.2">
      <c r="A127" s="7" t="s">
        <v>60</v>
      </c>
    </row>
    <row r="128" spans="1:9" x14ac:dyDescent="0.2">
      <c r="A128" s="7" t="s">
        <v>53</v>
      </c>
    </row>
    <row r="130" spans="1:9" x14ac:dyDescent="0.2">
      <c r="A130" s="14" t="s">
        <v>361</v>
      </c>
      <c r="D130" s="52">
        <v>9.8769122314018104E-2</v>
      </c>
    </row>
    <row r="132" spans="1:9" x14ac:dyDescent="0.2">
      <c r="A132" s="105" t="s">
        <v>57</v>
      </c>
      <c r="B132" s="105"/>
      <c r="C132" s="105"/>
      <c r="D132" s="30" t="s">
        <v>55</v>
      </c>
    </row>
    <row r="134" spans="1:9" x14ac:dyDescent="0.2">
      <c r="A134" s="69" t="s">
        <v>955</v>
      </c>
      <c r="B134" s="69"/>
      <c r="C134" s="69"/>
      <c r="D134" s="69"/>
      <c r="E134" s="69"/>
      <c r="F134" s="69"/>
      <c r="G134" s="64"/>
      <c r="H134" s="69"/>
      <c r="I134" s="69"/>
    </row>
    <row r="135" spans="1:9" x14ac:dyDescent="0.2">
      <c r="A135" s="74"/>
      <c r="B135" s="64"/>
      <c r="C135" s="64"/>
      <c r="D135" s="64"/>
      <c r="E135" s="11"/>
      <c r="G135" s="11"/>
      <c r="H135" s="64"/>
      <c r="I135" s="64"/>
    </row>
    <row r="136" spans="1:9" x14ac:dyDescent="0.2">
      <c r="A136" s="69" t="s">
        <v>959</v>
      </c>
      <c r="B136" s="64"/>
      <c r="C136" s="64"/>
      <c r="D136" s="64"/>
      <c r="E136" s="11"/>
      <c r="G136" s="11"/>
      <c r="H136" s="64"/>
      <c r="I136" s="64"/>
    </row>
    <row r="137" spans="1:9" x14ac:dyDescent="0.2">
      <c r="A137" s="7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9" t="s">
        <v>969</v>
      </c>
      <c r="B154" s="64"/>
      <c r="C154" s="64"/>
      <c r="D154" s="64"/>
      <c r="E154" s="11"/>
      <c r="G154" s="11"/>
      <c r="H154" s="64"/>
      <c r="I154" s="64"/>
    </row>
    <row r="155" spans="1:9" x14ac:dyDescent="0.2">
      <c r="A155" s="64"/>
      <c r="B155" s="64"/>
      <c r="C155" s="64"/>
      <c r="D155" s="64"/>
      <c r="E155" s="11"/>
      <c r="G155" s="11"/>
      <c r="H155" s="64"/>
      <c r="I155" s="64"/>
    </row>
    <row r="156" spans="1:9" x14ac:dyDescent="0.2">
      <c r="A156" s="69" t="s">
        <v>960</v>
      </c>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t="s">
        <v>958</v>
      </c>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64"/>
      <c r="H271" s="64"/>
      <c r="I271" s="64"/>
    </row>
    <row r="272" spans="1:9" x14ac:dyDescent="0.2">
      <c r="A272" s="64"/>
      <c r="B272" s="64"/>
      <c r="C272" s="64"/>
      <c r="D272" s="64"/>
      <c r="E272" s="11"/>
      <c r="G272" s="64"/>
      <c r="H272" s="64"/>
      <c r="I272" s="64"/>
    </row>
    <row r="273" spans="1:9" x14ac:dyDescent="0.2">
      <c r="A273" s="64"/>
      <c r="B273" s="64"/>
      <c r="C273" s="64"/>
      <c r="D273" s="64"/>
      <c r="E273" s="11"/>
      <c r="G273" s="64"/>
      <c r="H273" s="64"/>
      <c r="I273" s="64"/>
    </row>
    <row r="274" spans="1:9" x14ac:dyDescent="0.2">
      <c r="A274" s="64"/>
      <c r="B274" s="64"/>
      <c r="C274" s="64"/>
      <c r="D274" s="64"/>
      <c r="E274" s="11"/>
      <c r="G274" s="64"/>
      <c r="H274" s="64"/>
      <c r="I274" s="64"/>
    </row>
    <row r="275" spans="1:9" x14ac:dyDescent="0.2">
      <c r="A275" s="64"/>
      <c r="B275" s="64"/>
      <c r="C275" s="64"/>
      <c r="D275" s="64"/>
      <c r="E275" s="11"/>
      <c r="G275" s="64"/>
      <c r="H275" s="64"/>
      <c r="I275" s="64"/>
    </row>
    <row r="276" spans="1:9" x14ac:dyDescent="0.2">
      <c r="A276" s="64"/>
      <c r="B276" s="64"/>
      <c r="C276" s="64"/>
      <c r="D276" s="64"/>
      <c r="E276" s="11"/>
      <c r="G276" s="64"/>
      <c r="H276" s="64"/>
      <c r="I276" s="64"/>
    </row>
    <row r="277" spans="1:9" x14ac:dyDescent="0.2">
      <c r="A277" s="64"/>
      <c r="B277" s="64"/>
      <c r="C277" s="64"/>
      <c r="D277" s="64"/>
      <c r="E277" s="11"/>
      <c r="G277" s="64"/>
      <c r="H277" s="64"/>
      <c r="I277" s="64"/>
    </row>
    <row r="278" spans="1:9" x14ac:dyDescent="0.2">
      <c r="A278" s="64"/>
      <c r="B278" s="64"/>
      <c r="C278" s="64"/>
      <c r="D278" s="64"/>
      <c r="E278" s="11"/>
      <c r="G278" s="64"/>
      <c r="H278" s="64"/>
      <c r="I278" s="64"/>
    </row>
    <row r="279" spans="1:9" x14ac:dyDescent="0.2">
      <c r="A279" s="64"/>
      <c r="B279" s="64"/>
      <c r="C279" s="64"/>
      <c r="D279" s="64"/>
      <c r="E279" s="11"/>
      <c r="G279" s="64"/>
      <c r="H279" s="64"/>
      <c r="I279" s="64"/>
    </row>
    <row r="280" spans="1:9" x14ac:dyDescent="0.2">
      <c r="A280" s="64"/>
      <c r="B280" s="64"/>
      <c r="C280" s="64"/>
      <c r="D280" s="64"/>
      <c r="E280" s="11"/>
      <c r="G280" s="64"/>
      <c r="H280" s="64"/>
      <c r="I280" s="64"/>
    </row>
    <row r="281" spans="1:9" x14ac:dyDescent="0.2">
      <c r="A281" s="64"/>
      <c r="B281" s="64"/>
      <c r="C281" s="64"/>
      <c r="D281" s="64"/>
      <c r="E281" s="11"/>
      <c r="G281" s="64"/>
      <c r="H281" s="64"/>
      <c r="I281" s="64"/>
    </row>
    <row r="282" spans="1:9" x14ac:dyDescent="0.2">
      <c r="A282" s="64"/>
      <c r="B282" s="64"/>
      <c r="C282" s="64"/>
      <c r="D282" s="64"/>
      <c r="E282" s="11"/>
      <c r="G282" s="64"/>
      <c r="H282" s="64"/>
      <c r="I282" s="64"/>
    </row>
    <row r="283" spans="1:9" x14ac:dyDescent="0.2">
      <c r="A283" s="64"/>
      <c r="B283" s="64"/>
      <c r="C283" s="64"/>
      <c r="D283" s="64"/>
      <c r="E283" s="11"/>
      <c r="G283" s="64"/>
      <c r="H283" s="64"/>
      <c r="I283" s="64"/>
    </row>
    <row r="284" spans="1:9" x14ac:dyDescent="0.2">
      <c r="A284" s="64"/>
      <c r="B284" s="64"/>
      <c r="C284" s="64"/>
      <c r="D284" s="64"/>
      <c r="E284" s="11"/>
      <c r="G284" s="64"/>
      <c r="H284" s="64"/>
      <c r="I284" s="64"/>
    </row>
    <row r="285" spans="1:9" x14ac:dyDescent="0.2">
      <c r="A285" s="64"/>
      <c r="B285" s="64"/>
      <c r="C285" s="64"/>
      <c r="D285" s="64"/>
      <c r="E285" s="11"/>
      <c r="G285" s="64"/>
      <c r="H285" s="64"/>
      <c r="I285" s="64"/>
    </row>
    <row r="286" spans="1:9" x14ac:dyDescent="0.2">
      <c r="A286" s="64"/>
      <c r="B286" s="64"/>
      <c r="C286" s="64"/>
      <c r="D286" s="64"/>
      <c r="E286" s="11"/>
      <c r="G286" s="64"/>
      <c r="H286" s="64"/>
      <c r="I286" s="64"/>
    </row>
    <row r="287" spans="1:9" x14ac:dyDescent="0.2">
      <c r="A287" s="64"/>
      <c r="B287" s="64"/>
      <c r="C287" s="64"/>
      <c r="D287" s="64"/>
      <c r="E287" s="11"/>
      <c r="G287" s="64"/>
      <c r="H287" s="64"/>
      <c r="I287" s="64"/>
    </row>
    <row r="288" spans="1:9" x14ac:dyDescent="0.2">
      <c r="A288" s="64"/>
      <c r="B288" s="64"/>
      <c r="C288" s="64"/>
      <c r="D288" s="64"/>
      <c r="E288" s="11"/>
      <c r="G288" s="64"/>
      <c r="H288" s="64"/>
      <c r="I288" s="64"/>
    </row>
    <row r="289" spans="1:9" x14ac:dyDescent="0.2">
      <c r="A289" s="64"/>
      <c r="B289" s="64"/>
      <c r="C289" s="64"/>
      <c r="D289" s="64"/>
      <c r="E289" s="11"/>
      <c r="G289" s="64"/>
      <c r="H289" s="64"/>
      <c r="I289" s="64"/>
    </row>
    <row r="290" spans="1:9" x14ac:dyDescent="0.2">
      <c r="A290" s="64"/>
      <c r="B290" s="64"/>
      <c r="C290" s="64"/>
      <c r="D290" s="64"/>
      <c r="E290" s="11"/>
      <c r="G290" s="64"/>
      <c r="H290" s="64"/>
      <c r="I290" s="64"/>
    </row>
    <row r="291" spans="1:9" x14ac:dyDescent="0.2">
      <c r="A291" s="64"/>
      <c r="B291" s="64"/>
      <c r="C291" s="64"/>
      <c r="D291" s="64"/>
      <c r="E291" s="11"/>
      <c r="G291" s="64"/>
      <c r="H291" s="64"/>
      <c r="I291" s="64"/>
    </row>
    <row r="292" spans="1:9" x14ac:dyDescent="0.2">
      <c r="A292" s="64"/>
      <c r="B292" s="64"/>
      <c r="C292" s="64"/>
      <c r="D292" s="64"/>
      <c r="E292" s="11"/>
      <c r="G292" s="64"/>
      <c r="H292" s="64"/>
      <c r="I292" s="64"/>
    </row>
    <row r="293" spans="1:9" x14ac:dyDescent="0.2">
      <c r="A293" s="64"/>
      <c r="B293" s="64"/>
      <c r="C293" s="64"/>
      <c r="D293" s="64"/>
      <c r="E293" s="11"/>
      <c r="G293" s="64"/>
      <c r="H293" s="64"/>
      <c r="I293" s="64"/>
    </row>
    <row r="294" spans="1:9" x14ac:dyDescent="0.2">
      <c r="A294" s="64"/>
      <c r="B294" s="64"/>
      <c r="C294" s="64"/>
      <c r="D294" s="64"/>
      <c r="E294" s="11"/>
      <c r="G294" s="64"/>
      <c r="H294" s="64"/>
      <c r="I294" s="64"/>
    </row>
    <row r="295" spans="1:9" x14ac:dyDescent="0.2">
      <c r="A295" s="64"/>
      <c r="B295" s="64"/>
      <c r="C295" s="64"/>
      <c r="D295" s="64"/>
      <c r="E295" s="11"/>
      <c r="G295" s="64"/>
      <c r="H295" s="64"/>
      <c r="I295" s="64"/>
    </row>
    <row r="296" spans="1:9" x14ac:dyDescent="0.2">
      <c r="A296" s="64"/>
      <c r="B296" s="64"/>
      <c r="C296" s="64"/>
      <c r="D296" s="64"/>
      <c r="E296" s="11"/>
      <c r="G296" s="64"/>
      <c r="H296" s="64"/>
      <c r="I296" s="64"/>
    </row>
    <row r="297" spans="1:9" x14ac:dyDescent="0.2">
      <c r="A297" s="64"/>
      <c r="B297" s="64"/>
      <c r="C297" s="64"/>
      <c r="D297" s="64"/>
      <c r="E297" s="11"/>
      <c r="G297" s="64"/>
      <c r="H297" s="64"/>
      <c r="I297" s="64"/>
    </row>
    <row r="298" spans="1:9" x14ac:dyDescent="0.2">
      <c r="A298" s="64"/>
      <c r="B298" s="64"/>
      <c r="C298" s="64"/>
      <c r="D298" s="64"/>
      <c r="E298" s="11"/>
      <c r="G298" s="64"/>
      <c r="H298" s="64"/>
      <c r="I298" s="64"/>
    </row>
    <row r="299" spans="1:9" x14ac:dyDescent="0.2">
      <c r="A299" s="64"/>
      <c r="B299" s="64"/>
      <c r="C299" s="64"/>
      <c r="D299" s="64"/>
      <c r="E299" s="11"/>
      <c r="G299" s="64"/>
      <c r="H299" s="64"/>
      <c r="I299" s="64"/>
    </row>
    <row r="300" spans="1:9" x14ac:dyDescent="0.2">
      <c r="A300" s="64"/>
      <c r="B300" s="64"/>
      <c r="C300" s="64"/>
      <c r="D300" s="64"/>
      <c r="E300" s="11"/>
      <c r="G300" s="64"/>
      <c r="H300" s="64"/>
      <c r="I300" s="64"/>
    </row>
    <row r="301" spans="1:9" x14ac:dyDescent="0.2">
      <c r="A301" s="64"/>
      <c r="B301" s="64"/>
      <c r="C301" s="64"/>
      <c r="D301" s="64"/>
      <c r="E301" s="11"/>
      <c r="G301" s="64"/>
      <c r="H301" s="64"/>
      <c r="I301" s="64"/>
    </row>
    <row r="302" spans="1:9" x14ac:dyDescent="0.2">
      <c r="A302" s="64"/>
      <c r="B302" s="64"/>
      <c r="C302" s="64"/>
      <c r="D302" s="64"/>
      <c r="E302" s="11"/>
      <c r="G302" s="64"/>
      <c r="H302" s="64"/>
      <c r="I302" s="64"/>
    </row>
    <row r="303" spans="1:9" x14ac:dyDescent="0.2">
      <c r="A303" s="64"/>
      <c r="B303" s="64"/>
      <c r="C303" s="64"/>
      <c r="D303" s="64"/>
      <c r="E303" s="11"/>
      <c r="G303" s="64"/>
      <c r="H303" s="64"/>
      <c r="I303" s="64"/>
    </row>
    <row r="304" spans="1:9" x14ac:dyDescent="0.2">
      <c r="A304" s="64"/>
      <c r="B304" s="64"/>
      <c r="C304" s="64"/>
      <c r="D304" s="64"/>
      <c r="E304" s="11"/>
      <c r="G304" s="64"/>
      <c r="H304" s="64"/>
      <c r="I304" s="64"/>
    </row>
    <row r="305" spans="1:9" x14ac:dyDescent="0.2">
      <c r="A305" s="64"/>
      <c r="B305" s="64"/>
      <c r="C305" s="64"/>
      <c r="D305" s="64"/>
      <c r="E305" s="11"/>
      <c r="G305" s="64"/>
      <c r="H305" s="64"/>
      <c r="I305" s="64"/>
    </row>
    <row r="306" spans="1:9" x14ac:dyDescent="0.2">
      <c r="A306" s="64"/>
      <c r="B306" s="64"/>
      <c r="C306" s="64"/>
      <c r="D306" s="64"/>
      <c r="E306" s="11"/>
      <c r="G306" s="64"/>
      <c r="H306" s="64"/>
      <c r="I306" s="64"/>
    </row>
    <row r="307" spans="1:9" x14ac:dyDescent="0.2">
      <c r="A307" s="64"/>
      <c r="B307" s="64"/>
      <c r="C307" s="64"/>
      <c r="D307" s="64"/>
      <c r="E307" s="11"/>
      <c r="G307" s="64"/>
      <c r="H307" s="64"/>
      <c r="I307" s="64"/>
    </row>
    <row r="308" spans="1:9" x14ac:dyDescent="0.2">
      <c r="A308" s="64"/>
      <c r="B308" s="64"/>
      <c r="C308" s="64"/>
      <c r="D308" s="64"/>
      <c r="E308" s="11"/>
      <c r="G308" s="64"/>
      <c r="H308" s="64"/>
      <c r="I308" s="64"/>
    </row>
    <row r="309" spans="1:9" x14ac:dyDescent="0.2">
      <c r="A309" s="64"/>
      <c r="B309" s="64"/>
      <c r="C309" s="64"/>
      <c r="D309" s="64"/>
      <c r="E309" s="11"/>
      <c r="G309" s="64"/>
      <c r="H309" s="64"/>
      <c r="I309" s="64"/>
    </row>
    <row r="310" spans="1:9" x14ac:dyDescent="0.2">
      <c r="A310" s="64"/>
      <c r="B310" s="64"/>
      <c r="C310" s="64"/>
      <c r="D310" s="64"/>
      <c r="E310" s="11"/>
      <c r="G310" s="64"/>
      <c r="H310" s="64"/>
      <c r="I310" s="64"/>
    </row>
    <row r="311" spans="1:9" x14ac:dyDescent="0.2">
      <c r="A311" s="64"/>
      <c r="B311" s="64"/>
      <c r="C311" s="64"/>
      <c r="D311" s="64"/>
      <c r="E311" s="11"/>
      <c r="G311" s="64"/>
      <c r="H311" s="64"/>
      <c r="I311" s="64"/>
    </row>
    <row r="312" spans="1:9" x14ac:dyDescent="0.2">
      <c r="A312" s="64"/>
      <c r="B312" s="64"/>
      <c r="C312" s="64"/>
      <c r="D312" s="64"/>
      <c r="E312" s="11"/>
      <c r="G312" s="64"/>
      <c r="H312" s="64"/>
      <c r="I312" s="64"/>
    </row>
    <row r="313" spans="1:9" x14ac:dyDescent="0.2">
      <c r="A313" s="64"/>
      <c r="B313" s="64"/>
      <c r="C313" s="64"/>
      <c r="D313" s="64"/>
      <c r="E313" s="11"/>
      <c r="G313" s="64"/>
      <c r="H313" s="64"/>
      <c r="I313" s="64"/>
    </row>
    <row r="314" spans="1:9" x14ac:dyDescent="0.2">
      <c r="A314" s="64"/>
      <c r="B314" s="64"/>
      <c r="C314" s="64"/>
      <c r="D314" s="64"/>
      <c r="E314" s="11"/>
      <c r="G314" s="64"/>
      <c r="H314" s="64"/>
      <c r="I314" s="64"/>
    </row>
    <row r="315" spans="1:9" x14ac:dyDescent="0.2">
      <c r="A315" s="64"/>
      <c r="B315" s="64"/>
      <c r="C315" s="64"/>
      <c r="D315" s="64"/>
      <c r="E315" s="11"/>
      <c r="G315" s="64"/>
      <c r="H315" s="64"/>
      <c r="I315" s="64"/>
    </row>
    <row r="316" spans="1:9" x14ac:dyDescent="0.2">
      <c r="A316" s="64"/>
      <c r="B316" s="64"/>
      <c r="C316" s="64"/>
      <c r="D316" s="64"/>
      <c r="E316" s="11"/>
      <c r="G316" s="64"/>
      <c r="H316" s="64"/>
      <c r="I316" s="64"/>
    </row>
    <row r="317" spans="1:9" x14ac:dyDescent="0.2">
      <c r="A317" s="64"/>
      <c r="B317" s="64"/>
      <c r="C317" s="64"/>
      <c r="D317" s="64"/>
      <c r="E317" s="11"/>
      <c r="G317" s="64"/>
      <c r="H317" s="64"/>
      <c r="I317" s="64"/>
    </row>
    <row r="318" spans="1:9" x14ac:dyDescent="0.2">
      <c r="A318" s="64"/>
      <c r="B318" s="64"/>
      <c r="C318" s="64"/>
      <c r="D318" s="64"/>
      <c r="E318" s="11"/>
      <c r="G318" s="64"/>
      <c r="H318" s="64"/>
      <c r="I318" s="64"/>
    </row>
    <row r="319" spans="1:9" x14ac:dyDescent="0.2">
      <c r="A319" s="64"/>
      <c r="B319" s="64"/>
      <c r="C319" s="64"/>
      <c r="D319" s="64"/>
      <c r="E319" s="11"/>
      <c r="G319" s="64"/>
      <c r="H319" s="64"/>
      <c r="I319" s="64"/>
    </row>
    <row r="320" spans="1:9" x14ac:dyDescent="0.2">
      <c r="A320" s="64"/>
      <c r="B320" s="64"/>
      <c r="C320" s="64"/>
      <c r="D320" s="64"/>
      <c r="E320" s="11"/>
      <c r="G320" s="64"/>
      <c r="H320" s="64"/>
      <c r="I320" s="64"/>
    </row>
    <row r="321" spans="1:9" x14ac:dyDescent="0.2">
      <c r="A321" s="64"/>
      <c r="B321" s="64"/>
      <c r="C321" s="64"/>
      <c r="D321" s="64"/>
      <c r="E321" s="11"/>
      <c r="G321" s="64"/>
      <c r="H321" s="64"/>
      <c r="I321" s="64"/>
    </row>
    <row r="322" spans="1:9" x14ac:dyDescent="0.2">
      <c r="A322" s="64"/>
      <c r="B322" s="64"/>
      <c r="C322" s="64"/>
      <c r="D322" s="64"/>
      <c r="E322" s="11"/>
      <c r="G322" s="64"/>
      <c r="H322" s="64"/>
      <c r="I322" s="64"/>
    </row>
    <row r="323" spans="1:9" x14ac:dyDescent="0.2">
      <c r="A323" s="64"/>
      <c r="B323" s="64"/>
      <c r="C323" s="64"/>
      <c r="D323" s="64"/>
      <c r="E323" s="11"/>
      <c r="G323" s="64"/>
      <c r="H323" s="64"/>
      <c r="I323" s="64"/>
    </row>
    <row r="324" spans="1:9" x14ac:dyDescent="0.2">
      <c r="A324" s="64"/>
      <c r="B324" s="64"/>
      <c r="C324" s="64"/>
      <c r="D324" s="64"/>
      <c r="E324" s="11"/>
      <c r="G324" s="64"/>
      <c r="H324" s="64"/>
      <c r="I324" s="64"/>
    </row>
    <row r="325" spans="1:9" x14ac:dyDescent="0.2">
      <c r="A325" s="64"/>
      <c r="B325" s="64"/>
      <c r="C325" s="64"/>
      <c r="D325" s="64"/>
      <c r="E325" s="11"/>
      <c r="G325" s="64"/>
      <c r="H325" s="64"/>
      <c r="I325" s="64"/>
    </row>
    <row r="326" spans="1:9" x14ac:dyDescent="0.2">
      <c r="A326" s="64"/>
      <c r="B326" s="64"/>
      <c r="C326" s="64"/>
      <c r="D326" s="64"/>
      <c r="E326" s="11"/>
      <c r="G326" s="64"/>
      <c r="H326" s="64"/>
      <c r="I326" s="64"/>
    </row>
    <row r="327" spans="1:9" x14ac:dyDescent="0.2">
      <c r="A327" s="64"/>
      <c r="B327" s="64"/>
      <c r="C327" s="64"/>
      <c r="D327" s="64"/>
      <c r="E327" s="11"/>
      <c r="G327" s="64"/>
      <c r="H327" s="64"/>
      <c r="I327" s="64"/>
    </row>
    <row r="328" spans="1:9" x14ac:dyDescent="0.2">
      <c r="A328" s="64"/>
      <c r="B328" s="64"/>
      <c r="C328" s="64"/>
      <c r="D328" s="64"/>
      <c r="E328" s="11"/>
      <c r="G328" s="64"/>
      <c r="H328" s="64"/>
      <c r="I328" s="64"/>
    </row>
    <row r="329" spans="1:9" x14ac:dyDescent="0.2">
      <c r="A329" s="64"/>
      <c r="B329" s="64"/>
      <c r="C329" s="64"/>
      <c r="D329" s="64"/>
      <c r="E329" s="11"/>
      <c r="G329" s="64"/>
      <c r="H329" s="64"/>
      <c r="I329" s="64"/>
    </row>
    <row r="330" spans="1:9" x14ac:dyDescent="0.2">
      <c r="A330" s="64"/>
      <c r="B330" s="64"/>
      <c r="C330" s="64"/>
      <c r="D330" s="64"/>
      <c r="E330" s="11"/>
      <c r="G330" s="64"/>
      <c r="H330" s="64"/>
      <c r="I330" s="64"/>
    </row>
    <row r="331" spans="1:9" x14ac:dyDescent="0.2">
      <c r="A331" s="64"/>
      <c r="B331" s="64"/>
      <c r="C331" s="64"/>
      <c r="D331" s="64"/>
      <c r="E331" s="11"/>
      <c r="G331" s="64"/>
      <c r="H331" s="64"/>
      <c r="I331" s="64"/>
    </row>
    <row r="332" spans="1:9" x14ac:dyDescent="0.2">
      <c r="A332" s="64"/>
      <c r="B332" s="64"/>
      <c r="C332" s="64"/>
      <c r="D332" s="64"/>
      <c r="E332" s="11"/>
      <c r="G332" s="64"/>
      <c r="H332" s="64"/>
      <c r="I332" s="64"/>
    </row>
    <row r="333" spans="1:9" x14ac:dyDescent="0.2">
      <c r="A333" s="64"/>
      <c r="B333" s="64"/>
      <c r="C333" s="64"/>
      <c r="D333" s="64"/>
      <c r="E333" s="11"/>
      <c r="G333" s="64"/>
      <c r="H333" s="64"/>
      <c r="I333" s="64"/>
    </row>
    <row r="334" spans="1:9" x14ac:dyDescent="0.2">
      <c r="A334" s="64"/>
      <c r="B334" s="64"/>
      <c r="C334" s="64"/>
      <c r="D334" s="64"/>
      <c r="E334" s="11"/>
      <c r="G334" s="64"/>
      <c r="H334" s="64"/>
      <c r="I334" s="64"/>
    </row>
    <row r="335" spans="1:9" x14ac:dyDescent="0.2">
      <c r="A335" s="64"/>
      <c r="B335" s="64"/>
      <c r="C335" s="64"/>
      <c r="D335" s="64"/>
      <c r="E335" s="11"/>
      <c r="G335" s="64"/>
      <c r="H335" s="64"/>
      <c r="I335" s="64"/>
    </row>
    <row r="336" spans="1:9" x14ac:dyDescent="0.2">
      <c r="A336" s="64"/>
      <c r="B336" s="64"/>
      <c r="C336" s="64"/>
      <c r="D336" s="64"/>
      <c r="E336" s="11"/>
      <c r="G336" s="64"/>
      <c r="H336" s="64"/>
      <c r="I336" s="64"/>
    </row>
    <row r="337" spans="1:9" x14ac:dyDescent="0.2">
      <c r="A337" s="64"/>
      <c r="B337" s="64"/>
      <c r="C337" s="64"/>
      <c r="D337" s="64"/>
      <c r="E337" s="11"/>
      <c r="G337" s="64"/>
      <c r="H337" s="64"/>
      <c r="I337" s="64"/>
    </row>
    <row r="338" spans="1:9" x14ac:dyDescent="0.2">
      <c r="A338" s="64"/>
      <c r="B338" s="64"/>
      <c r="C338" s="64"/>
      <c r="D338" s="64"/>
      <c r="E338" s="11"/>
      <c r="G338" s="64"/>
      <c r="H338" s="64"/>
      <c r="I338" s="64"/>
    </row>
    <row r="339" spans="1:9" x14ac:dyDescent="0.2">
      <c r="A339" s="64"/>
      <c r="B339" s="64"/>
      <c r="C339" s="64"/>
      <c r="D339" s="64"/>
      <c r="E339" s="11"/>
      <c r="G339" s="64"/>
      <c r="H339" s="64"/>
      <c r="I339" s="64"/>
    </row>
    <row r="340" spans="1:9" x14ac:dyDescent="0.2">
      <c r="A340" s="64"/>
      <c r="B340" s="64"/>
      <c r="C340" s="64"/>
      <c r="D340" s="64"/>
      <c r="E340" s="11"/>
      <c r="G340" s="64"/>
      <c r="H340" s="64"/>
      <c r="I340" s="64"/>
    </row>
    <row r="341" spans="1:9" x14ac:dyDescent="0.2">
      <c r="A341" s="64"/>
      <c r="B341" s="64"/>
      <c r="C341" s="64"/>
      <c r="D341" s="64"/>
      <c r="E341" s="11"/>
      <c r="G341" s="64"/>
      <c r="H341" s="64"/>
      <c r="I341" s="64"/>
    </row>
    <row r="342" spans="1:9" x14ac:dyDescent="0.2">
      <c r="A342" s="64"/>
      <c r="B342" s="64"/>
      <c r="C342" s="64"/>
      <c r="D342" s="64"/>
      <c r="E342" s="11"/>
      <c r="G342" s="64"/>
      <c r="H342" s="64"/>
      <c r="I342" s="64"/>
    </row>
    <row r="343" spans="1:9" x14ac:dyDescent="0.2">
      <c r="A343" s="64"/>
      <c r="B343" s="64"/>
      <c r="C343" s="64"/>
      <c r="D343" s="64"/>
      <c r="E343" s="11"/>
      <c r="G343" s="64"/>
      <c r="H343" s="64"/>
      <c r="I343" s="64"/>
    </row>
    <row r="344" spans="1:9" x14ac:dyDescent="0.2">
      <c r="A344" s="64"/>
      <c r="B344" s="64"/>
      <c r="C344" s="64"/>
      <c r="D344" s="64"/>
      <c r="E344" s="11"/>
      <c r="G344" s="64"/>
      <c r="H344" s="64"/>
      <c r="I344" s="64"/>
    </row>
    <row r="345" spans="1:9" x14ac:dyDescent="0.2">
      <c r="A345" s="64"/>
      <c r="B345" s="64"/>
      <c r="C345" s="64"/>
      <c r="D345" s="64"/>
      <c r="E345" s="11"/>
      <c r="G345" s="64"/>
      <c r="H345" s="64"/>
      <c r="I345" s="64"/>
    </row>
    <row r="346" spans="1:9" x14ac:dyDescent="0.2">
      <c r="A346" s="64"/>
      <c r="B346" s="64"/>
      <c r="C346" s="64"/>
      <c r="D346" s="64"/>
      <c r="E346" s="11"/>
      <c r="G346" s="64"/>
      <c r="H346" s="64"/>
      <c r="I346" s="64"/>
    </row>
    <row r="347" spans="1:9" x14ac:dyDescent="0.2">
      <c r="A347" s="64"/>
      <c r="B347" s="64"/>
      <c r="C347" s="64"/>
      <c r="D347" s="64"/>
      <c r="E347" s="11"/>
      <c r="G347" s="64"/>
      <c r="H347" s="64"/>
      <c r="I347" s="64"/>
    </row>
    <row r="348" spans="1:9" x14ac:dyDescent="0.2">
      <c r="A348" s="64"/>
      <c r="B348" s="64"/>
      <c r="C348" s="64"/>
      <c r="D348" s="64"/>
      <c r="E348" s="11"/>
      <c r="G348" s="64"/>
      <c r="H348" s="64"/>
      <c r="I348" s="64"/>
    </row>
    <row r="349" spans="1:9" x14ac:dyDescent="0.2">
      <c r="A349" s="64"/>
      <c r="B349" s="64"/>
      <c r="C349" s="64"/>
      <c r="D349" s="64"/>
      <c r="E349" s="11"/>
      <c r="G349" s="64"/>
      <c r="H349" s="64"/>
      <c r="I349" s="64"/>
    </row>
    <row r="350" spans="1:9" x14ac:dyDescent="0.2">
      <c r="A350" s="64"/>
      <c r="B350" s="64"/>
      <c r="C350" s="64"/>
      <c r="D350" s="64"/>
      <c r="E350" s="11"/>
      <c r="G350" s="64"/>
      <c r="H350" s="64"/>
      <c r="I350" s="64"/>
    </row>
    <row r="351" spans="1:9" x14ac:dyDescent="0.2">
      <c r="A351" s="64"/>
      <c r="B351" s="64"/>
      <c r="C351" s="64"/>
      <c r="D351" s="64"/>
      <c r="E351" s="11"/>
      <c r="G351" s="64"/>
      <c r="H351" s="64"/>
      <c r="I351" s="64"/>
    </row>
    <row r="352" spans="1:9" x14ac:dyDescent="0.2">
      <c r="A352" s="64"/>
      <c r="B352" s="64"/>
      <c r="C352" s="64"/>
      <c r="D352" s="64"/>
      <c r="E352" s="11"/>
      <c r="G352" s="64"/>
      <c r="H352" s="64"/>
      <c r="I352" s="64"/>
    </row>
    <row r="353" spans="1:9" x14ac:dyDescent="0.2">
      <c r="A353" s="64"/>
      <c r="B353" s="64"/>
      <c r="C353" s="64"/>
      <c r="D353" s="64"/>
      <c r="E353" s="11"/>
      <c r="G353" s="64"/>
      <c r="H353" s="64"/>
      <c r="I353" s="64"/>
    </row>
    <row r="354" spans="1:9" x14ac:dyDescent="0.2">
      <c r="A354" s="64"/>
      <c r="B354" s="64"/>
      <c r="C354" s="64"/>
      <c r="D354" s="64"/>
      <c r="E354" s="11"/>
      <c r="G354" s="64"/>
      <c r="H354" s="64"/>
      <c r="I354" s="64"/>
    </row>
    <row r="355" spans="1:9" x14ac:dyDescent="0.2">
      <c r="A355" s="64"/>
      <c r="B355" s="64"/>
      <c r="C355" s="64"/>
      <c r="D355" s="64"/>
      <c r="E355" s="11"/>
      <c r="G355" s="64"/>
      <c r="H355" s="64"/>
      <c r="I355" s="64"/>
    </row>
    <row r="356" spans="1:9" x14ac:dyDescent="0.2">
      <c r="A356" s="64"/>
      <c r="B356" s="64"/>
      <c r="C356" s="64"/>
      <c r="D356" s="64"/>
      <c r="E356" s="11"/>
      <c r="G356" s="64"/>
      <c r="H356" s="64"/>
      <c r="I356" s="64"/>
    </row>
    <row r="357" spans="1:9" x14ac:dyDescent="0.2">
      <c r="A357" s="64"/>
      <c r="B357" s="64"/>
      <c r="C357" s="64"/>
      <c r="D357" s="64"/>
      <c r="E357" s="11"/>
      <c r="G357" s="64"/>
      <c r="H357" s="64"/>
      <c r="I357" s="64"/>
    </row>
    <row r="358" spans="1:9" x14ac:dyDescent="0.2">
      <c r="A358" s="64"/>
      <c r="B358" s="64"/>
      <c r="C358" s="64"/>
      <c r="D358" s="64"/>
      <c r="E358" s="11"/>
      <c r="G358" s="64"/>
      <c r="H358" s="64"/>
      <c r="I358" s="64"/>
    </row>
    <row r="359" spans="1:9" x14ac:dyDescent="0.2">
      <c r="A359" s="64"/>
      <c r="B359" s="64"/>
      <c r="C359" s="64"/>
      <c r="D359" s="64"/>
      <c r="E359" s="11"/>
      <c r="G359" s="64"/>
      <c r="H359" s="64"/>
      <c r="I359" s="64"/>
    </row>
    <row r="360" spans="1:9" x14ac:dyDescent="0.2">
      <c r="A360" s="64"/>
      <c r="B360" s="64"/>
      <c r="C360" s="64"/>
      <c r="D360" s="64"/>
      <c r="E360" s="11"/>
      <c r="G360" s="64"/>
      <c r="H360" s="64"/>
      <c r="I360" s="64"/>
    </row>
    <row r="361" spans="1:9" x14ac:dyDescent="0.2">
      <c r="A361" s="64"/>
      <c r="B361" s="64"/>
      <c r="C361" s="64"/>
      <c r="D361" s="64"/>
      <c r="E361" s="11"/>
      <c r="G361" s="64"/>
      <c r="H361" s="64"/>
      <c r="I361" s="64"/>
    </row>
    <row r="362" spans="1:9" x14ac:dyDescent="0.2">
      <c r="A362" s="64"/>
      <c r="B362" s="64"/>
      <c r="C362" s="64"/>
      <c r="D362" s="64"/>
      <c r="E362" s="11"/>
      <c r="G362" s="64"/>
      <c r="H362" s="64"/>
      <c r="I362" s="64"/>
    </row>
    <row r="363" spans="1:9" x14ac:dyDescent="0.2">
      <c r="A363" s="64"/>
      <c r="B363" s="64"/>
      <c r="C363" s="64"/>
      <c r="D363" s="64"/>
      <c r="E363" s="11"/>
      <c r="G363" s="64"/>
      <c r="H363" s="64"/>
      <c r="I363" s="64"/>
    </row>
    <row r="364" spans="1:9" x14ac:dyDescent="0.2">
      <c r="A364" s="64"/>
      <c r="B364" s="64"/>
      <c r="C364" s="64"/>
      <c r="D364" s="64"/>
      <c r="E364" s="11"/>
      <c r="G364" s="64"/>
      <c r="H364" s="64"/>
      <c r="I364" s="64"/>
    </row>
    <row r="365" spans="1:9" x14ac:dyDescent="0.2">
      <c r="A365" s="64"/>
      <c r="B365" s="64"/>
      <c r="C365" s="64"/>
      <c r="D365" s="64"/>
      <c r="E365" s="11"/>
      <c r="G365" s="64"/>
      <c r="H365" s="64"/>
      <c r="I365" s="64"/>
    </row>
    <row r="366" spans="1:9" x14ac:dyDescent="0.2">
      <c r="A366" s="64"/>
      <c r="B366" s="64"/>
      <c r="C366" s="64"/>
      <c r="D366" s="64"/>
      <c r="E366" s="11"/>
      <c r="G366" s="64"/>
      <c r="H366" s="64"/>
      <c r="I366" s="64"/>
    </row>
    <row r="367" spans="1:9" x14ac:dyDescent="0.2">
      <c r="A367" s="64"/>
      <c r="B367" s="64"/>
      <c r="C367" s="64"/>
      <c r="D367" s="64"/>
      <c r="E367" s="11"/>
      <c r="G367" s="64"/>
      <c r="H367" s="64"/>
      <c r="I367" s="64"/>
    </row>
    <row r="368" spans="1:9" x14ac:dyDescent="0.2">
      <c r="A368" s="64"/>
      <c r="B368" s="64"/>
      <c r="C368" s="64"/>
      <c r="D368" s="64"/>
      <c r="E368" s="11"/>
      <c r="G368" s="64"/>
      <c r="H368" s="64"/>
      <c r="I368" s="64"/>
    </row>
    <row r="369" spans="1:9" x14ac:dyDescent="0.2">
      <c r="A369" s="64"/>
      <c r="B369" s="64"/>
      <c r="C369" s="64"/>
      <c r="D369" s="64"/>
      <c r="E369" s="11"/>
      <c r="G369" s="64"/>
      <c r="H369" s="64"/>
      <c r="I369" s="64"/>
    </row>
    <row r="370" spans="1:9" x14ac:dyDescent="0.2">
      <c r="A370" s="64"/>
      <c r="B370" s="64"/>
      <c r="C370" s="64"/>
      <c r="D370" s="64"/>
      <c r="E370" s="11"/>
      <c r="G370" s="64"/>
      <c r="H370" s="64"/>
      <c r="I370" s="64"/>
    </row>
    <row r="371" spans="1:9" x14ac:dyDescent="0.2">
      <c r="A371" s="64"/>
      <c r="B371" s="64"/>
      <c r="C371" s="64"/>
      <c r="D371" s="64"/>
      <c r="E371" s="11"/>
      <c r="G371" s="64"/>
      <c r="H371" s="64"/>
      <c r="I371" s="64"/>
    </row>
    <row r="372" spans="1:9" x14ac:dyDescent="0.2">
      <c r="A372" s="64"/>
      <c r="B372" s="64"/>
      <c r="C372" s="64"/>
      <c r="D372" s="64"/>
      <c r="E372" s="11"/>
      <c r="G372" s="64"/>
      <c r="H372" s="64"/>
      <c r="I372" s="64"/>
    </row>
  </sheetData>
  <mergeCells count="5">
    <mergeCell ref="A1:F1"/>
    <mergeCell ref="A124:B124"/>
    <mergeCell ref="A125:B125"/>
    <mergeCell ref="A126:B126"/>
    <mergeCell ref="A132:C132"/>
  </mergeCells>
  <conditionalFormatting sqref="F2:F3 F5:F133">
    <cfRule type="cellIs" dxfId="68" priority="3" stopIfTrue="1" operator="between">
      <formula>0.009</formula>
      <formula>-0.009</formula>
    </cfRule>
  </conditionalFormatting>
  <conditionalFormatting sqref="F271:F65536">
    <cfRule type="cellIs" dxfId="67" priority="1" stopIfTrue="1" operator="between">
      <formula>0.009</formula>
      <formula>-0.009</formula>
    </cfRule>
  </conditionalFormatting>
  <conditionalFormatting sqref="F135:G170">
    <cfRule type="cellIs" dxfId="66" priority="2" stopIfTrue="1" operator="between">
      <formula>0.009</formula>
      <formula>-0.009</formula>
    </cfRule>
  </conditionalFormatting>
  <hyperlinks>
    <hyperlink ref="A135"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68"/>
  <sheetViews>
    <sheetView workbookViewId="0">
      <selection sqref="A1:F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30" style="10" customWidth="1"/>
    <col min="6" max="6" width="13.5703125" style="11" bestFit="1" customWidth="1"/>
    <col min="7" max="16384" width="9.140625" style="7"/>
  </cols>
  <sheetData>
    <row r="1" spans="1:7" s="1" customFormat="1" ht="15" x14ac:dyDescent="0.2">
      <c r="A1" s="99" t="s">
        <v>16</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3" t="s">
        <v>6</v>
      </c>
      <c r="F4" s="12" t="s">
        <v>3</v>
      </c>
      <c r="G4" s="56" t="s">
        <v>5</v>
      </c>
    </row>
    <row r="5" spans="1:7" x14ac:dyDescent="0.2">
      <c r="A5" s="16" t="s">
        <v>134</v>
      </c>
      <c r="B5" s="17"/>
      <c r="C5" s="17"/>
      <c r="D5" s="17"/>
      <c r="E5" s="18"/>
      <c r="F5" s="19"/>
      <c r="G5" s="19"/>
    </row>
    <row r="6" spans="1:7" x14ac:dyDescent="0.2">
      <c r="A6" s="20" t="s">
        <v>26</v>
      </c>
      <c r="B6" s="21"/>
      <c r="C6" s="21"/>
      <c r="D6" s="21"/>
      <c r="E6" s="22"/>
      <c r="F6" s="23"/>
      <c r="G6" s="23"/>
    </row>
    <row r="7" spans="1:7" x14ac:dyDescent="0.2">
      <c r="A7" s="21" t="s">
        <v>728</v>
      </c>
      <c r="B7" s="21" t="s">
        <v>727</v>
      </c>
      <c r="C7" s="21" t="s">
        <v>137</v>
      </c>
      <c r="D7" s="24">
        <v>21939752</v>
      </c>
      <c r="E7" s="22">
        <v>43151.104229999997</v>
      </c>
      <c r="F7" s="23">
        <v>3.6688422453618399</v>
      </c>
      <c r="G7" s="23"/>
    </row>
    <row r="8" spans="1:7" x14ac:dyDescent="0.2">
      <c r="A8" s="21" t="s">
        <v>730</v>
      </c>
      <c r="B8" s="21" t="s">
        <v>729</v>
      </c>
      <c r="C8" s="21" t="s">
        <v>502</v>
      </c>
      <c r="D8" s="24">
        <v>1211228</v>
      </c>
      <c r="E8" s="22">
        <v>26819.01038</v>
      </c>
      <c r="F8" s="23">
        <v>2.2802363929434399</v>
      </c>
      <c r="G8" s="23"/>
    </row>
    <row r="9" spans="1:7" x14ac:dyDescent="0.2">
      <c r="A9" s="21" t="s">
        <v>732</v>
      </c>
      <c r="B9" s="21" t="s">
        <v>731</v>
      </c>
      <c r="C9" s="21" t="s">
        <v>243</v>
      </c>
      <c r="D9" s="24">
        <v>1499891</v>
      </c>
      <c r="E9" s="22">
        <v>24295.234420000001</v>
      </c>
      <c r="F9" s="23">
        <v>2.0656570438143098</v>
      </c>
      <c r="G9" s="23"/>
    </row>
    <row r="10" spans="1:7" x14ac:dyDescent="0.2">
      <c r="A10" s="21" t="s">
        <v>734</v>
      </c>
      <c r="B10" s="21" t="s">
        <v>733</v>
      </c>
      <c r="C10" s="21" t="s">
        <v>145</v>
      </c>
      <c r="D10" s="24">
        <v>1428689</v>
      </c>
      <c r="E10" s="22">
        <v>24131.9859</v>
      </c>
      <c r="F10" s="23">
        <v>2.0517771425381701</v>
      </c>
      <c r="G10" s="23"/>
    </row>
    <row r="11" spans="1:7" x14ac:dyDescent="0.2">
      <c r="A11" s="21" t="s">
        <v>460</v>
      </c>
      <c r="B11" s="21" t="s">
        <v>459</v>
      </c>
      <c r="C11" s="21" t="s">
        <v>173</v>
      </c>
      <c r="D11" s="24">
        <v>2153205</v>
      </c>
      <c r="E11" s="22">
        <v>23646.497309999999</v>
      </c>
      <c r="F11" s="23">
        <v>2.0104993796531399</v>
      </c>
      <c r="G11" s="23"/>
    </row>
    <row r="12" spans="1:7" x14ac:dyDescent="0.2">
      <c r="A12" s="21" t="s">
        <v>136</v>
      </c>
      <c r="B12" s="21" t="s">
        <v>135</v>
      </c>
      <c r="C12" s="21" t="s">
        <v>137</v>
      </c>
      <c r="D12" s="24">
        <v>1223175</v>
      </c>
      <c r="E12" s="22">
        <v>23546.118750000001</v>
      </c>
      <c r="F12" s="23">
        <v>2.0019648795973901</v>
      </c>
      <c r="G12" s="23"/>
    </row>
    <row r="13" spans="1:7" x14ac:dyDescent="0.2">
      <c r="A13" s="21" t="s">
        <v>736</v>
      </c>
      <c r="B13" s="21" t="s">
        <v>735</v>
      </c>
      <c r="C13" s="21" t="s">
        <v>170</v>
      </c>
      <c r="D13" s="24">
        <v>1641580</v>
      </c>
      <c r="E13" s="22">
        <v>23001.818960000001</v>
      </c>
      <c r="F13" s="23">
        <v>1.95568680399938</v>
      </c>
      <c r="G13" s="23"/>
    </row>
    <row r="14" spans="1:7" x14ac:dyDescent="0.2">
      <c r="A14" s="21" t="s">
        <v>738</v>
      </c>
      <c r="B14" s="21" t="s">
        <v>737</v>
      </c>
      <c r="C14" s="21" t="s">
        <v>167</v>
      </c>
      <c r="D14" s="24">
        <v>442739</v>
      </c>
      <c r="E14" s="22">
        <v>22635.916850000001</v>
      </c>
      <c r="F14" s="23">
        <v>1.9245766587831701</v>
      </c>
      <c r="G14" s="23"/>
    </row>
    <row r="15" spans="1:7" x14ac:dyDescent="0.2">
      <c r="A15" s="21" t="s">
        <v>223</v>
      </c>
      <c r="B15" s="21" t="s">
        <v>222</v>
      </c>
      <c r="C15" s="21" t="s">
        <v>224</v>
      </c>
      <c r="D15" s="24">
        <v>1631918</v>
      </c>
      <c r="E15" s="22">
        <v>22440.504420000001</v>
      </c>
      <c r="F15" s="23">
        <v>1.90796208098161</v>
      </c>
      <c r="G15" s="23"/>
    </row>
    <row r="16" spans="1:7" x14ac:dyDescent="0.2">
      <c r="A16" s="21" t="s">
        <v>404</v>
      </c>
      <c r="B16" s="21" t="s">
        <v>403</v>
      </c>
      <c r="C16" s="21" t="s">
        <v>150</v>
      </c>
      <c r="D16" s="24">
        <v>901105</v>
      </c>
      <c r="E16" s="22">
        <v>22248.282449999999</v>
      </c>
      <c r="F16" s="23">
        <v>1.89161876609762</v>
      </c>
      <c r="G16" s="23"/>
    </row>
    <row r="17" spans="1:7" x14ac:dyDescent="0.2">
      <c r="A17" s="21" t="s">
        <v>740</v>
      </c>
      <c r="B17" s="21" t="s">
        <v>739</v>
      </c>
      <c r="C17" s="21" t="s">
        <v>187</v>
      </c>
      <c r="D17" s="24">
        <v>1692030</v>
      </c>
      <c r="E17" s="22">
        <v>22080.9915</v>
      </c>
      <c r="F17" s="23">
        <v>1.8773951647419</v>
      </c>
      <c r="G17" s="23"/>
    </row>
    <row r="18" spans="1:7" x14ac:dyDescent="0.2">
      <c r="A18" s="21" t="s">
        <v>193</v>
      </c>
      <c r="B18" s="21" t="s">
        <v>192</v>
      </c>
      <c r="C18" s="21" t="s">
        <v>194</v>
      </c>
      <c r="D18" s="24">
        <v>6391052</v>
      </c>
      <c r="E18" s="22">
        <v>21557.018400000001</v>
      </c>
      <c r="F18" s="23">
        <v>1.8328453280919099</v>
      </c>
      <c r="G18" s="23"/>
    </row>
    <row r="19" spans="1:7" x14ac:dyDescent="0.2">
      <c r="A19" s="21" t="s">
        <v>617</v>
      </c>
      <c r="B19" s="21" t="s">
        <v>616</v>
      </c>
      <c r="C19" s="21" t="s">
        <v>246</v>
      </c>
      <c r="D19" s="24">
        <v>1100123</v>
      </c>
      <c r="E19" s="22">
        <v>21293.980790000001</v>
      </c>
      <c r="F19" s="23">
        <v>1.81048104534857</v>
      </c>
      <c r="G19" s="23"/>
    </row>
    <row r="20" spans="1:7" x14ac:dyDescent="0.2">
      <c r="A20" s="21" t="s">
        <v>180</v>
      </c>
      <c r="B20" s="21" t="s">
        <v>179</v>
      </c>
      <c r="C20" s="21" t="s">
        <v>181</v>
      </c>
      <c r="D20" s="24">
        <v>1300578</v>
      </c>
      <c r="E20" s="22">
        <v>21138.29423</v>
      </c>
      <c r="F20" s="23">
        <v>1.7972440856332701</v>
      </c>
      <c r="G20" s="23"/>
    </row>
    <row r="21" spans="1:7" x14ac:dyDescent="0.2">
      <c r="A21" s="21" t="s">
        <v>495</v>
      </c>
      <c r="B21" s="21" t="s">
        <v>494</v>
      </c>
      <c r="C21" s="21" t="s">
        <v>436</v>
      </c>
      <c r="D21" s="24">
        <v>3326225</v>
      </c>
      <c r="E21" s="22">
        <v>20778.92758</v>
      </c>
      <c r="F21" s="23">
        <v>1.7666896057278101</v>
      </c>
      <c r="G21" s="23"/>
    </row>
    <row r="22" spans="1:7" x14ac:dyDescent="0.2">
      <c r="A22" s="21" t="s">
        <v>742</v>
      </c>
      <c r="B22" s="21" t="s">
        <v>741</v>
      </c>
      <c r="C22" s="21" t="s">
        <v>224</v>
      </c>
      <c r="D22" s="24">
        <v>1132124</v>
      </c>
      <c r="E22" s="22">
        <v>18844.203979999998</v>
      </c>
      <c r="F22" s="23">
        <v>1.60219333608557</v>
      </c>
      <c r="G22" s="23"/>
    </row>
    <row r="23" spans="1:7" x14ac:dyDescent="0.2">
      <c r="A23" s="21" t="s">
        <v>619</v>
      </c>
      <c r="B23" s="21" t="s">
        <v>618</v>
      </c>
      <c r="C23" s="21" t="s">
        <v>194</v>
      </c>
      <c r="D23" s="24">
        <v>3563102</v>
      </c>
      <c r="E23" s="22">
        <v>18405.203379999999</v>
      </c>
      <c r="F23" s="23">
        <v>1.56486812794178</v>
      </c>
      <c r="G23" s="23"/>
    </row>
    <row r="24" spans="1:7" x14ac:dyDescent="0.2">
      <c r="A24" s="21" t="s">
        <v>744</v>
      </c>
      <c r="B24" s="21" t="s">
        <v>743</v>
      </c>
      <c r="C24" s="21" t="s">
        <v>158</v>
      </c>
      <c r="D24" s="24">
        <v>828517</v>
      </c>
      <c r="E24" s="22">
        <v>17895.967199999999</v>
      </c>
      <c r="F24" s="23">
        <v>1.5215712704594599</v>
      </c>
      <c r="G24" s="23"/>
    </row>
    <row r="25" spans="1:7" x14ac:dyDescent="0.2">
      <c r="A25" s="21" t="s">
        <v>746</v>
      </c>
      <c r="B25" s="21" t="s">
        <v>745</v>
      </c>
      <c r="C25" s="21" t="s">
        <v>243</v>
      </c>
      <c r="D25" s="24">
        <v>617366</v>
      </c>
      <c r="E25" s="22">
        <v>17875.21516</v>
      </c>
      <c r="F25" s="23">
        <v>1.5198068669201299</v>
      </c>
      <c r="G25" s="23"/>
    </row>
    <row r="26" spans="1:7" x14ac:dyDescent="0.2">
      <c r="A26" s="21" t="s">
        <v>323</v>
      </c>
      <c r="B26" s="21" t="s">
        <v>322</v>
      </c>
      <c r="C26" s="21" t="s">
        <v>150</v>
      </c>
      <c r="D26" s="24">
        <v>242965</v>
      </c>
      <c r="E26" s="22">
        <v>17748.593250000002</v>
      </c>
      <c r="F26" s="23">
        <v>1.5090410749227801</v>
      </c>
      <c r="G26" s="23"/>
    </row>
    <row r="27" spans="1:7" x14ac:dyDescent="0.2">
      <c r="A27" s="21" t="s">
        <v>748</v>
      </c>
      <c r="B27" s="21" t="s">
        <v>747</v>
      </c>
      <c r="C27" s="21" t="s">
        <v>197</v>
      </c>
      <c r="D27" s="24">
        <v>2252118</v>
      </c>
      <c r="E27" s="22">
        <v>17739.933489999999</v>
      </c>
      <c r="F27" s="23">
        <v>1.50830479496217</v>
      </c>
      <c r="G27" s="23"/>
    </row>
    <row r="28" spans="1:7" x14ac:dyDescent="0.2">
      <c r="A28" s="21" t="s">
        <v>750</v>
      </c>
      <c r="B28" s="21" t="s">
        <v>749</v>
      </c>
      <c r="C28" s="21" t="s">
        <v>249</v>
      </c>
      <c r="D28" s="24">
        <v>38500</v>
      </c>
      <c r="E28" s="22">
        <v>17561.775000000001</v>
      </c>
      <c r="F28" s="23">
        <v>1.4931572012645</v>
      </c>
      <c r="G28" s="23"/>
    </row>
    <row r="29" spans="1:7" x14ac:dyDescent="0.2">
      <c r="A29" s="21" t="s">
        <v>462</v>
      </c>
      <c r="B29" s="21" t="s">
        <v>461</v>
      </c>
      <c r="C29" s="21" t="s">
        <v>150</v>
      </c>
      <c r="D29" s="24">
        <v>317491</v>
      </c>
      <c r="E29" s="22">
        <v>16895.28357</v>
      </c>
      <c r="F29" s="23">
        <v>1.43649000912216</v>
      </c>
      <c r="G29" s="23"/>
    </row>
    <row r="30" spans="1:7" x14ac:dyDescent="0.2">
      <c r="A30" s="21" t="s">
        <v>239</v>
      </c>
      <c r="B30" s="21" t="s">
        <v>238</v>
      </c>
      <c r="C30" s="21" t="s">
        <v>240</v>
      </c>
      <c r="D30" s="24">
        <v>11850000</v>
      </c>
      <c r="E30" s="22">
        <v>16599.48</v>
      </c>
      <c r="F30" s="23">
        <v>1.41133986167378</v>
      </c>
      <c r="G30" s="23"/>
    </row>
    <row r="31" spans="1:7" x14ac:dyDescent="0.2">
      <c r="A31" s="21" t="s">
        <v>309</v>
      </c>
      <c r="B31" s="21" t="s">
        <v>308</v>
      </c>
      <c r="C31" s="21" t="s">
        <v>218</v>
      </c>
      <c r="D31" s="24">
        <v>3950000</v>
      </c>
      <c r="E31" s="22">
        <v>16593.95</v>
      </c>
      <c r="F31" s="23">
        <v>1.4108696837263299</v>
      </c>
      <c r="G31" s="23"/>
    </row>
    <row r="32" spans="1:7" x14ac:dyDescent="0.2">
      <c r="A32" s="21" t="s">
        <v>752</v>
      </c>
      <c r="B32" s="21" t="s">
        <v>751</v>
      </c>
      <c r="C32" s="21" t="s">
        <v>224</v>
      </c>
      <c r="D32" s="24">
        <v>973135</v>
      </c>
      <c r="E32" s="22">
        <v>15974.98416</v>
      </c>
      <c r="F32" s="23">
        <v>1.35824326633215</v>
      </c>
      <c r="G32" s="23"/>
    </row>
    <row r="33" spans="1:7" x14ac:dyDescent="0.2">
      <c r="A33" s="21" t="s">
        <v>450</v>
      </c>
      <c r="B33" s="21" t="s">
        <v>449</v>
      </c>
      <c r="C33" s="21" t="s">
        <v>187</v>
      </c>
      <c r="D33" s="24">
        <v>850000</v>
      </c>
      <c r="E33" s="22">
        <v>15950.25</v>
      </c>
      <c r="F33" s="23">
        <v>1.3561402904586299</v>
      </c>
      <c r="G33" s="23"/>
    </row>
    <row r="34" spans="1:7" x14ac:dyDescent="0.2">
      <c r="A34" s="21" t="s">
        <v>754</v>
      </c>
      <c r="B34" s="21" t="s">
        <v>753</v>
      </c>
      <c r="C34" s="21" t="s">
        <v>246</v>
      </c>
      <c r="D34" s="24">
        <v>530000</v>
      </c>
      <c r="E34" s="22">
        <v>15947.17</v>
      </c>
      <c r="F34" s="23">
        <v>1.3558784191967601</v>
      </c>
      <c r="G34" s="23"/>
    </row>
    <row r="35" spans="1:7" x14ac:dyDescent="0.2">
      <c r="A35" s="21" t="s">
        <v>493</v>
      </c>
      <c r="B35" s="21" t="s">
        <v>492</v>
      </c>
      <c r="C35" s="21" t="s">
        <v>137</v>
      </c>
      <c r="D35" s="24">
        <v>8960416</v>
      </c>
      <c r="E35" s="22">
        <v>15820.510490000001</v>
      </c>
      <c r="F35" s="23">
        <v>1.34510943032945</v>
      </c>
      <c r="G35" s="23"/>
    </row>
    <row r="36" spans="1:7" x14ac:dyDescent="0.2">
      <c r="A36" s="21" t="s">
        <v>613</v>
      </c>
      <c r="B36" s="21" t="s">
        <v>612</v>
      </c>
      <c r="C36" s="21" t="s">
        <v>137</v>
      </c>
      <c r="D36" s="24">
        <v>23580355</v>
      </c>
      <c r="E36" s="22">
        <v>15787.04767</v>
      </c>
      <c r="F36" s="23">
        <v>1.34226431640118</v>
      </c>
      <c r="G36" s="23"/>
    </row>
    <row r="37" spans="1:7" x14ac:dyDescent="0.2">
      <c r="A37" s="21" t="s">
        <v>756</v>
      </c>
      <c r="B37" s="21" t="s">
        <v>755</v>
      </c>
      <c r="C37" s="21" t="s">
        <v>170</v>
      </c>
      <c r="D37" s="24">
        <v>52304</v>
      </c>
      <c r="E37" s="22">
        <v>15683.3544</v>
      </c>
      <c r="F37" s="23">
        <v>1.3334479893030899</v>
      </c>
      <c r="G37" s="23"/>
    </row>
    <row r="38" spans="1:7" x14ac:dyDescent="0.2">
      <c r="A38" s="21" t="s">
        <v>209</v>
      </c>
      <c r="B38" s="21" t="s">
        <v>208</v>
      </c>
      <c r="C38" s="21" t="s">
        <v>210</v>
      </c>
      <c r="D38" s="24">
        <v>541027</v>
      </c>
      <c r="E38" s="22">
        <v>15682.208619999999</v>
      </c>
      <c r="F38" s="23">
        <v>1.3333505714932099</v>
      </c>
      <c r="G38" s="23"/>
    </row>
    <row r="39" spans="1:7" x14ac:dyDescent="0.2">
      <c r="A39" s="21" t="s">
        <v>758</v>
      </c>
      <c r="B39" s="21" t="s">
        <v>757</v>
      </c>
      <c r="C39" s="21" t="s">
        <v>218</v>
      </c>
      <c r="D39" s="24">
        <v>5981508</v>
      </c>
      <c r="E39" s="22">
        <v>15674.54171</v>
      </c>
      <c r="F39" s="23">
        <v>1.33269870675414</v>
      </c>
      <c r="G39" s="23"/>
    </row>
    <row r="40" spans="1:7" x14ac:dyDescent="0.2">
      <c r="A40" s="21" t="s">
        <v>501</v>
      </c>
      <c r="B40" s="21" t="s">
        <v>500</v>
      </c>
      <c r="C40" s="21" t="s">
        <v>502</v>
      </c>
      <c r="D40" s="24">
        <v>2300000</v>
      </c>
      <c r="E40" s="22">
        <v>15407.7</v>
      </c>
      <c r="F40" s="23">
        <v>1.31001098749546</v>
      </c>
      <c r="G40" s="23"/>
    </row>
    <row r="41" spans="1:7" x14ac:dyDescent="0.2">
      <c r="A41" s="21" t="s">
        <v>760</v>
      </c>
      <c r="B41" s="21" t="s">
        <v>759</v>
      </c>
      <c r="C41" s="21" t="s">
        <v>170</v>
      </c>
      <c r="D41" s="24">
        <v>300000</v>
      </c>
      <c r="E41" s="22">
        <v>15348</v>
      </c>
      <c r="F41" s="23">
        <v>1.3049351062183401</v>
      </c>
      <c r="G41" s="23"/>
    </row>
    <row r="42" spans="1:7" x14ac:dyDescent="0.2">
      <c r="A42" s="21" t="s">
        <v>433</v>
      </c>
      <c r="B42" s="21" t="s">
        <v>432</v>
      </c>
      <c r="C42" s="21" t="s">
        <v>161</v>
      </c>
      <c r="D42" s="24">
        <v>293937</v>
      </c>
      <c r="E42" s="22">
        <v>15203.89133</v>
      </c>
      <c r="F42" s="23">
        <v>1.2926825350303399</v>
      </c>
      <c r="G42" s="23"/>
    </row>
    <row r="43" spans="1:7" x14ac:dyDescent="0.2">
      <c r="A43" s="21" t="s">
        <v>635</v>
      </c>
      <c r="B43" s="21" t="s">
        <v>634</v>
      </c>
      <c r="C43" s="21" t="s">
        <v>167</v>
      </c>
      <c r="D43" s="24">
        <v>1602334</v>
      </c>
      <c r="E43" s="22">
        <v>15119.62362</v>
      </c>
      <c r="F43" s="23">
        <v>1.2855178299808401</v>
      </c>
      <c r="G43" s="23"/>
    </row>
    <row r="44" spans="1:7" x14ac:dyDescent="0.2">
      <c r="A44" s="21" t="s">
        <v>762</v>
      </c>
      <c r="B44" s="21" t="s">
        <v>761</v>
      </c>
      <c r="C44" s="21" t="s">
        <v>502</v>
      </c>
      <c r="D44" s="24">
        <v>374936</v>
      </c>
      <c r="E44" s="22">
        <v>13648.420270000001</v>
      </c>
      <c r="F44" s="23">
        <v>1.1604315060428001</v>
      </c>
      <c r="G44" s="23"/>
    </row>
    <row r="45" spans="1:7" x14ac:dyDescent="0.2">
      <c r="A45" s="21" t="s">
        <v>764</v>
      </c>
      <c r="B45" s="21" t="s">
        <v>763</v>
      </c>
      <c r="C45" s="21" t="s">
        <v>210</v>
      </c>
      <c r="D45" s="24">
        <v>500000</v>
      </c>
      <c r="E45" s="22">
        <v>13375.5</v>
      </c>
      <c r="F45" s="23">
        <v>1.1372269685446501</v>
      </c>
      <c r="G45" s="23"/>
    </row>
    <row r="46" spans="1:7" x14ac:dyDescent="0.2">
      <c r="A46" s="21" t="s">
        <v>196</v>
      </c>
      <c r="B46" s="21" t="s">
        <v>195</v>
      </c>
      <c r="C46" s="21" t="s">
        <v>197</v>
      </c>
      <c r="D46" s="24">
        <v>1837180</v>
      </c>
      <c r="E46" s="22">
        <v>13143.185719999999</v>
      </c>
      <c r="F46" s="23">
        <v>1.1174748796960901</v>
      </c>
      <c r="G46" s="23"/>
    </row>
    <row r="47" spans="1:7" x14ac:dyDescent="0.2">
      <c r="A47" s="21" t="s">
        <v>766</v>
      </c>
      <c r="B47" s="21" t="s">
        <v>765</v>
      </c>
      <c r="C47" s="21" t="s">
        <v>210</v>
      </c>
      <c r="D47" s="24">
        <v>700000</v>
      </c>
      <c r="E47" s="22">
        <v>13125</v>
      </c>
      <c r="F47" s="23">
        <v>1.11592867273362</v>
      </c>
      <c r="G47" s="23"/>
    </row>
    <row r="48" spans="1:7" x14ac:dyDescent="0.2">
      <c r="A48" s="21" t="s">
        <v>471</v>
      </c>
      <c r="B48" s="21" t="s">
        <v>470</v>
      </c>
      <c r="C48" s="21" t="s">
        <v>472</v>
      </c>
      <c r="D48" s="24">
        <v>400909</v>
      </c>
      <c r="E48" s="22">
        <v>13065.624309999999</v>
      </c>
      <c r="F48" s="23">
        <v>1.1108803653100501</v>
      </c>
      <c r="G48" s="23"/>
    </row>
    <row r="49" spans="1:7" x14ac:dyDescent="0.2">
      <c r="A49" s="21" t="s">
        <v>139</v>
      </c>
      <c r="B49" s="21" t="s">
        <v>138</v>
      </c>
      <c r="C49" s="21" t="s">
        <v>137</v>
      </c>
      <c r="D49" s="24">
        <v>910566</v>
      </c>
      <c r="E49" s="22">
        <v>12993.776819999999</v>
      </c>
      <c r="F49" s="23">
        <v>1.1047716663268199</v>
      </c>
      <c r="G49" s="23"/>
    </row>
    <row r="50" spans="1:7" x14ac:dyDescent="0.2">
      <c r="A50" s="21" t="s">
        <v>212</v>
      </c>
      <c r="B50" s="21" t="s">
        <v>211</v>
      </c>
      <c r="C50" s="21" t="s">
        <v>213</v>
      </c>
      <c r="D50" s="24">
        <v>1800000</v>
      </c>
      <c r="E50" s="22">
        <v>12788.1</v>
      </c>
      <c r="F50" s="23">
        <v>1.0872843778883701</v>
      </c>
      <c r="G50" s="23"/>
    </row>
    <row r="51" spans="1:7" x14ac:dyDescent="0.2">
      <c r="A51" s="21" t="s">
        <v>172</v>
      </c>
      <c r="B51" s="21" t="s">
        <v>171</v>
      </c>
      <c r="C51" s="21" t="s">
        <v>173</v>
      </c>
      <c r="D51" s="24">
        <v>180000</v>
      </c>
      <c r="E51" s="22">
        <v>12558.6</v>
      </c>
      <c r="F51" s="23">
        <v>1.0677715679537101</v>
      </c>
      <c r="G51" s="23"/>
    </row>
    <row r="52" spans="1:7" x14ac:dyDescent="0.2">
      <c r="A52" s="21" t="s">
        <v>768</v>
      </c>
      <c r="B52" s="21" t="s">
        <v>767</v>
      </c>
      <c r="C52" s="21" t="s">
        <v>194</v>
      </c>
      <c r="D52" s="24">
        <v>75340</v>
      </c>
      <c r="E52" s="22">
        <v>12394.936799999999</v>
      </c>
      <c r="F52" s="23">
        <v>1.0538564092831399</v>
      </c>
      <c r="G52" s="23"/>
    </row>
    <row r="53" spans="1:7" x14ac:dyDescent="0.2">
      <c r="A53" s="21" t="s">
        <v>271</v>
      </c>
      <c r="B53" s="21" t="s">
        <v>270</v>
      </c>
      <c r="C53" s="21" t="s">
        <v>153</v>
      </c>
      <c r="D53" s="24">
        <v>3249775</v>
      </c>
      <c r="E53" s="22">
        <v>12306.897929999999</v>
      </c>
      <c r="F53" s="23">
        <v>1.0463710683804299</v>
      </c>
      <c r="G53" s="23"/>
    </row>
    <row r="54" spans="1:7" x14ac:dyDescent="0.2">
      <c r="A54" s="21" t="s">
        <v>609</v>
      </c>
      <c r="B54" s="21" t="s">
        <v>608</v>
      </c>
      <c r="C54" s="21" t="s">
        <v>173</v>
      </c>
      <c r="D54" s="24">
        <v>2407002</v>
      </c>
      <c r="E54" s="22">
        <v>12154.1566</v>
      </c>
      <c r="F54" s="23">
        <v>1.03338452135883</v>
      </c>
      <c r="G54" s="23"/>
    </row>
    <row r="55" spans="1:7" x14ac:dyDescent="0.2">
      <c r="A55" s="21" t="s">
        <v>231</v>
      </c>
      <c r="B55" s="21" t="s">
        <v>230</v>
      </c>
      <c r="C55" s="21" t="s">
        <v>145</v>
      </c>
      <c r="D55" s="24">
        <v>2938655</v>
      </c>
      <c r="E55" s="22">
        <v>11995.58971</v>
      </c>
      <c r="F55" s="23">
        <v>1.01990266695142</v>
      </c>
      <c r="G55" s="23"/>
    </row>
    <row r="56" spans="1:7" x14ac:dyDescent="0.2">
      <c r="A56" s="21" t="s">
        <v>623</v>
      </c>
      <c r="B56" s="21" t="s">
        <v>622</v>
      </c>
      <c r="C56" s="21" t="s">
        <v>249</v>
      </c>
      <c r="D56" s="24">
        <v>1200000</v>
      </c>
      <c r="E56" s="22">
        <v>11967</v>
      </c>
      <c r="F56" s="23">
        <v>1.0174718801221501</v>
      </c>
      <c r="G56" s="23"/>
    </row>
    <row r="57" spans="1:7" x14ac:dyDescent="0.2">
      <c r="A57" s="21" t="s">
        <v>217</v>
      </c>
      <c r="B57" s="21" t="s">
        <v>216</v>
      </c>
      <c r="C57" s="21" t="s">
        <v>218</v>
      </c>
      <c r="D57" s="24">
        <v>1150000</v>
      </c>
      <c r="E57" s="22">
        <v>11617.3</v>
      </c>
      <c r="F57" s="23">
        <v>0.98773928912368203</v>
      </c>
      <c r="G57" s="23"/>
    </row>
    <row r="58" spans="1:7" x14ac:dyDescent="0.2">
      <c r="A58" s="21" t="s">
        <v>770</v>
      </c>
      <c r="B58" s="21" t="s">
        <v>769</v>
      </c>
      <c r="C58" s="21" t="s">
        <v>380</v>
      </c>
      <c r="D58" s="24">
        <v>1845695</v>
      </c>
      <c r="E58" s="22">
        <v>11568.81626</v>
      </c>
      <c r="F58" s="23">
        <v>0.98361704945683504</v>
      </c>
      <c r="G58" s="23"/>
    </row>
    <row r="59" spans="1:7" x14ac:dyDescent="0.2">
      <c r="A59" s="21" t="s">
        <v>318</v>
      </c>
      <c r="B59" s="21" t="s">
        <v>317</v>
      </c>
      <c r="C59" s="21" t="s">
        <v>167</v>
      </c>
      <c r="D59" s="24">
        <v>571157</v>
      </c>
      <c r="E59" s="22">
        <v>10783.444159999999</v>
      </c>
      <c r="F59" s="23">
        <v>0.91684224982597695</v>
      </c>
      <c r="G59" s="23"/>
    </row>
    <row r="60" spans="1:7" x14ac:dyDescent="0.2">
      <c r="A60" s="21" t="s">
        <v>772</v>
      </c>
      <c r="B60" s="21" t="s">
        <v>771</v>
      </c>
      <c r="C60" s="21" t="s">
        <v>170</v>
      </c>
      <c r="D60" s="24">
        <v>392457</v>
      </c>
      <c r="E60" s="22">
        <v>10620.27888</v>
      </c>
      <c r="F60" s="23">
        <v>0.90296942587575901</v>
      </c>
      <c r="G60" s="23"/>
    </row>
    <row r="61" spans="1:7" x14ac:dyDescent="0.2">
      <c r="A61" s="21" t="s">
        <v>220</v>
      </c>
      <c r="B61" s="21" t="s">
        <v>219</v>
      </c>
      <c r="C61" s="21" t="s">
        <v>221</v>
      </c>
      <c r="D61" s="24">
        <v>3367750</v>
      </c>
      <c r="E61" s="22">
        <v>10578.10275</v>
      </c>
      <c r="F61" s="23">
        <v>0.89938347899789695</v>
      </c>
      <c r="G61" s="23"/>
    </row>
    <row r="62" spans="1:7" x14ac:dyDescent="0.2">
      <c r="A62" s="21" t="s">
        <v>299</v>
      </c>
      <c r="B62" s="21" t="s">
        <v>298</v>
      </c>
      <c r="C62" s="21" t="s">
        <v>224</v>
      </c>
      <c r="D62" s="24">
        <v>475956</v>
      </c>
      <c r="E62" s="22">
        <v>10287.78894</v>
      </c>
      <c r="F62" s="23">
        <v>0.87470008816593203</v>
      </c>
      <c r="G62" s="23"/>
    </row>
    <row r="63" spans="1:7" x14ac:dyDescent="0.2">
      <c r="A63" s="21" t="s">
        <v>774</v>
      </c>
      <c r="B63" s="21" t="s">
        <v>773</v>
      </c>
      <c r="C63" s="21" t="s">
        <v>243</v>
      </c>
      <c r="D63" s="24">
        <v>260552</v>
      </c>
      <c r="E63" s="22">
        <v>10124.269060000001</v>
      </c>
      <c r="F63" s="23">
        <v>0.86079711501134404</v>
      </c>
      <c r="G63" s="23"/>
    </row>
    <row r="64" spans="1:7" x14ac:dyDescent="0.2">
      <c r="A64" s="21" t="s">
        <v>528</v>
      </c>
      <c r="B64" s="21" t="s">
        <v>527</v>
      </c>
      <c r="C64" s="21" t="s">
        <v>197</v>
      </c>
      <c r="D64" s="24">
        <v>5193530</v>
      </c>
      <c r="E64" s="22">
        <v>10097.78038</v>
      </c>
      <c r="F64" s="23">
        <v>0.85854496434354499</v>
      </c>
      <c r="G64" s="23"/>
    </row>
    <row r="65" spans="1:7" x14ac:dyDescent="0.2">
      <c r="A65" s="21" t="s">
        <v>776</v>
      </c>
      <c r="B65" s="21" t="s">
        <v>775</v>
      </c>
      <c r="C65" s="21" t="s">
        <v>218</v>
      </c>
      <c r="D65" s="24">
        <v>1143767</v>
      </c>
      <c r="E65" s="22">
        <v>9991.3766290000003</v>
      </c>
      <c r="F65" s="23">
        <v>0.84949818364813101</v>
      </c>
      <c r="G65" s="23"/>
    </row>
    <row r="66" spans="1:7" x14ac:dyDescent="0.2">
      <c r="A66" s="21" t="s">
        <v>778</v>
      </c>
      <c r="B66" s="21" t="s">
        <v>777</v>
      </c>
      <c r="C66" s="21" t="s">
        <v>210</v>
      </c>
      <c r="D66" s="24">
        <v>17469870</v>
      </c>
      <c r="E66" s="22">
        <v>9741.1995119999992</v>
      </c>
      <c r="F66" s="23">
        <v>0.82822734036263501</v>
      </c>
      <c r="G66" s="23"/>
    </row>
    <row r="67" spans="1:7" x14ac:dyDescent="0.2">
      <c r="A67" s="21" t="s">
        <v>709</v>
      </c>
      <c r="B67" s="21" t="s">
        <v>708</v>
      </c>
      <c r="C67" s="21" t="s">
        <v>197</v>
      </c>
      <c r="D67" s="24">
        <v>5217419</v>
      </c>
      <c r="E67" s="22">
        <v>9320.9190440000002</v>
      </c>
      <c r="F67" s="23">
        <v>0.79249377656597897</v>
      </c>
      <c r="G67" s="23"/>
    </row>
    <row r="68" spans="1:7" x14ac:dyDescent="0.2">
      <c r="A68" s="21" t="s">
        <v>269</v>
      </c>
      <c r="B68" s="21" t="s">
        <v>268</v>
      </c>
      <c r="C68" s="21" t="s">
        <v>221</v>
      </c>
      <c r="D68" s="24">
        <v>206300</v>
      </c>
      <c r="E68" s="22">
        <v>9258.5377000000008</v>
      </c>
      <c r="F68" s="23">
        <v>0.78718991901068303</v>
      </c>
      <c r="G68" s="23"/>
    </row>
    <row r="69" spans="1:7" x14ac:dyDescent="0.2">
      <c r="A69" s="21" t="s">
        <v>780</v>
      </c>
      <c r="B69" s="21" t="s">
        <v>779</v>
      </c>
      <c r="C69" s="21" t="s">
        <v>210</v>
      </c>
      <c r="D69" s="24">
        <v>943493</v>
      </c>
      <c r="E69" s="22">
        <v>8652.7743030000001</v>
      </c>
      <c r="F69" s="23">
        <v>0.73568601473603001</v>
      </c>
      <c r="G69" s="23"/>
    </row>
    <row r="70" spans="1:7" x14ac:dyDescent="0.2">
      <c r="A70" s="21" t="s">
        <v>275</v>
      </c>
      <c r="B70" s="21" t="s">
        <v>274</v>
      </c>
      <c r="C70" s="21" t="s">
        <v>164</v>
      </c>
      <c r="D70" s="24">
        <v>2200000</v>
      </c>
      <c r="E70" s="22">
        <v>8456.7999999999993</v>
      </c>
      <c r="F70" s="23">
        <v>0.71902366472942603</v>
      </c>
      <c r="G70" s="23"/>
    </row>
    <row r="71" spans="1:7" x14ac:dyDescent="0.2">
      <c r="A71" s="21" t="s">
        <v>454</v>
      </c>
      <c r="B71" s="21" t="s">
        <v>453</v>
      </c>
      <c r="C71" s="21" t="s">
        <v>205</v>
      </c>
      <c r="D71" s="24">
        <v>1209700</v>
      </c>
      <c r="E71" s="22">
        <v>8149.7488999999996</v>
      </c>
      <c r="F71" s="23">
        <v>0.69291721699728104</v>
      </c>
      <c r="G71" s="23"/>
    </row>
    <row r="72" spans="1:7" x14ac:dyDescent="0.2">
      <c r="A72" s="21" t="s">
        <v>782</v>
      </c>
      <c r="B72" s="21" t="s">
        <v>781</v>
      </c>
      <c r="C72" s="21" t="s">
        <v>167</v>
      </c>
      <c r="D72" s="24">
        <v>25000</v>
      </c>
      <c r="E72" s="22">
        <v>7427.5</v>
      </c>
      <c r="F72" s="23">
        <v>0.63150934984601803</v>
      </c>
      <c r="G72" s="23"/>
    </row>
    <row r="73" spans="1:7" x14ac:dyDescent="0.2">
      <c r="A73" s="21" t="s">
        <v>549</v>
      </c>
      <c r="B73" s="21" t="s">
        <v>548</v>
      </c>
      <c r="C73" s="21" t="s">
        <v>194</v>
      </c>
      <c r="D73" s="24">
        <v>895000</v>
      </c>
      <c r="E73" s="22">
        <v>7200.2749999999996</v>
      </c>
      <c r="F73" s="23">
        <v>0.61218996754796895</v>
      </c>
      <c r="G73" s="23"/>
    </row>
    <row r="74" spans="1:7" x14ac:dyDescent="0.2">
      <c r="A74" s="21" t="s">
        <v>784</v>
      </c>
      <c r="B74" s="21" t="s">
        <v>783</v>
      </c>
      <c r="C74" s="21" t="s">
        <v>210</v>
      </c>
      <c r="D74" s="24">
        <v>745117</v>
      </c>
      <c r="E74" s="22">
        <v>6662.8362139999999</v>
      </c>
      <c r="F74" s="23">
        <v>0.56649523603280305</v>
      </c>
      <c r="G74" s="23"/>
    </row>
    <row r="75" spans="1:7" x14ac:dyDescent="0.2">
      <c r="A75" s="21" t="s">
        <v>373</v>
      </c>
      <c r="B75" s="21" t="s">
        <v>372</v>
      </c>
      <c r="C75" s="21" t="s">
        <v>137</v>
      </c>
      <c r="D75" s="24">
        <v>10000000</v>
      </c>
      <c r="E75" s="22">
        <v>6489</v>
      </c>
      <c r="F75" s="23">
        <v>0.55171513579950404</v>
      </c>
      <c r="G75" s="23"/>
    </row>
    <row r="76" spans="1:7" x14ac:dyDescent="0.2">
      <c r="A76" s="21" t="s">
        <v>786</v>
      </c>
      <c r="B76" s="21" t="s">
        <v>785</v>
      </c>
      <c r="C76" s="21" t="s">
        <v>170</v>
      </c>
      <c r="D76" s="24">
        <v>300000</v>
      </c>
      <c r="E76" s="22">
        <v>6286.8</v>
      </c>
      <c r="F76" s="23">
        <v>0.53452345750413299</v>
      </c>
      <c r="G76" s="23"/>
    </row>
    <row r="77" spans="1:7" x14ac:dyDescent="0.2">
      <c r="A77" s="21" t="s">
        <v>788</v>
      </c>
      <c r="B77" s="21" t="s">
        <v>787</v>
      </c>
      <c r="C77" s="21" t="s">
        <v>243</v>
      </c>
      <c r="D77" s="24">
        <v>250000</v>
      </c>
      <c r="E77" s="22">
        <v>6131.25</v>
      </c>
      <c r="F77" s="23">
        <v>0.52129810854842096</v>
      </c>
      <c r="G77" s="23"/>
    </row>
    <row r="78" spans="1:7" x14ac:dyDescent="0.2">
      <c r="A78" s="21" t="s">
        <v>442</v>
      </c>
      <c r="B78" s="21" t="s">
        <v>441</v>
      </c>
      <c r="C78" s="21" t="s">
        <v>170</v>
      </c>
      <c r="D78" s="24">
        <v>972358</v>
      </c>
      <c r="E78" s="22">
        <v>5871.583783</v>
      </c>
      <c r="F78" s="23">
        <v>0.49922047221390198</v>
      </c>
      <c r="G78" s="23"/>
    </row>
    <row r="79" spans="1:7" x14ac:dyDescent="0.2">
      <c r="A79" s="21" t="s">
        <v>790</v>
      </c>
      <c r="B79" s="21" t="s">
        <v>789</v>
      </c>
      <c r="C79" s="21" t="s">
        <v>210</v>
      </c>
      <c r="D79" s="24">
        <v>1200000</v>
      </c>
      <c r="E79" s="22">
        <v>5662.8</v>
      </c>
      <c r="F79" s="23">
        <v>0.48146902003474001</v>
      </c>
      <c r="G79" s="23"/>
    </row>
    <row r="80" spans="1:7" x14ac:dyDescent="0.2">
      <c r="A80" s="21" t="s">
        <v>663</v>
      </c>
      <c r="B80" s="21" t="s">
        <v>662</v>
      </c>
      <c r="C80" s="21" t="s">
        <v>210</v>
      </c>
      <c r="D80" s="24">
        <v>1496474</v>
      </c>
      <c r="E80" s="22">
        <v>5263.8472949999996</v>
      </c>
      <c r="F80" s="23">
        <v>0.44754880955290099</v>
      </c>
      <c r="G80" s="23"/>
    </row>
    <row r="81" spans="1:9" x14ac:dyDescent="0.2">
      <c r="A81" s="21" t="s">
        <v>587</v>
      </c>
      <c r="B81" s="21" t="s">
        <v>586</v>
      </c>
      <c r="C81" s="21" t="s">
        <v>150</v>
      </c>
      <c r="D81" s="24">
        <v>748978</v>
      </c>
      <c r="E81" s="22">
        <v>5239.1011099999996</v>
      </c>
      <c r="F81" s="23">
        <v>0.44544481127615698</v>
      </c>
      <c r="G81" s="23"/>
    </row>
    <row r="82" spans="1:9" x14ac:dyDescent="0.2">
      <c r="A82" s="21" t="s">
        <v>792</v>
      </c>
      <c r="B82" s="21" t="s">
        <v>791</v>
      </c>
      <c r="C82" s="21" t="s">
        <v>178</v>
      </c>
      <c r="D82" s="24">
        <v>2636728</v>
      </c>
      <c r="E82" s="22">
        <v>5078.0744549999999</v>
      </c>
      <c r="F82" s="23">
        <v>0.43175381993224199</v>
      </c>
      <c r="G82" s="23"/>
    </row>
    <row r="83" spans="1:9" x14ac:dyDescent="0.2">
      <c r="A83" s="21" t="s">
        <v>681</v>
      </c>
      <c r="B83" s="21" t="s">
        <v>680</v>
      </c>
      <c r="C83" s="21" t="s">
        <v>398</v>
      </c>
      <c r="D83" s="24">
        <v>200000</v>
      </c>
      <c r="E83" s="22">
        <v>4624.6000000000004</v>
      </c>
      <c r="F83" s="23">
        <v>0.39319799923229798</v>
      </c>
      <c r="G83" s="23"/>
    </row>
    <row r="84" spans="1:9" x14ac:dyDescent="0.2">
      <c r="A84" s="21" t="s">
        <v>794</v>
      </c>
      <c r="B84" s="21" t="s">
        <v>793</v>
      </c>
      <c r="C84" s="21" t="s">
        <v>161</v>
      </c>
      <c r="D84" s="24">
        <v>3860928</v>
      </c>
      <c r="E84" s="22">
        <v>4574.4274939999996</v>
      </c>
      <c r="F84" s="23">
        <v>0.388932175382523</v>
      </c>
      <c r="G84" s="23"/>
    </row>
    <row r="85" spans="1:9" x14ac:dyDescent="0.2">
      <c r="A85" s="21" t="s">
        <v>615</v>
      </c>
      <c r="B85" s="21" t="s">
        <v>614</v>
      </c>
      <c r="C85" s="21" t="s">
        <v>137</v>
      </c>
      <c r="D85" s="24">
        <v>1420016</v>
      </c>
      <c r="E85" s="22">
        <v>3098.0489069999999</v>
      </c>
      <c r="F85" s="23">
        <v>0.26340583656018002</v>
      </c>
      <c r="G85" s="23"/>
    </row>
    <row r="86" spans="1:9" x14ac:dyDescent="0.2">
      <c r="A86" s="21" t="s">
        <v>695</v>
      </c>
      <c r="B86" s="21" t="s">
        <v>694</v>
      </c>
      <c r="C86" s="21" t="s">
        <v>576</v>
      </c>
      <c r="D86" s="24">
        <v>192897</v>
      </c>
      <c r="E86" s="22">
        <v>889.83386099999996</v>
      </c>
      <c r="F86" s="23">
        <v>7.5656466244507906E-2</v>
      </c>
      <c r="G86" s="23"/>
    </row>
    <row r="87" spans="1:9" x14ac:dyDescent="0.2">
      <c r="A87" s="21" t="s">
        <v>531</v>
      </c>
      <c r="B87" s="59" t="s">
        <v>944</v>
      </c>
      <c r="C87" s="21" t="s">
        <v>502</v>
      </c>
      <c r="D87" s="24">
        <v>125000</v>
      </c>
      <c r="E87" s="22">
        <v>565.3125</v>
      </c>
      <c r="F87" s="23">
        <v>4.8064642118455403E-2</v>
      </c>
      <c r="G87" s="23"/>
    </row>
    <row r="88" spans="1:9" x14ac:dyDescent="0.2">
      <c r="A88" s="20" t="s">
        <v>29</v>
      </c>
      <c r="B88" s="20"/>
      <c r="C88" s="20"/>
      <c r="D88" s="20"/>
      <c r="E88" s="25">
        <f>SUM(E7:E87)</f>
        <v>1122355.7884969995</v>
      </c>
      <c r="F88" s="26">
        <f>SUM(F7:F87)</f>
        <v>95.426209934655745</v>
      </c>
      <c r="G88" s="23"/>
      <c r="H88" s="14"/>
      <c r="I88" s="14"/>
    </row>
    <row r="89" spans="1:9" x14ac:dyDescent="0.2">
      <c r="A89" s="21"/>
      <c r="B89" s="21"/>
      <c r="C89" s="21"/>
      <c r="D89" s="21"/>
      <c r="E89" s="22"/>
      <c r="F89" s="23"/>
      <c r="G89" s="23"/>
    </row>
    <row r="90" spans="1:9" x14ac:dyDescent="0.2">
      <c r="A90" s="20" t="s">
        <v>344</v>
      </c>
      <c r="B90" s="21"/>
      <c r="C90" s="21"/>
      <c r="D90" s="21"/>
      <c r="E90" s="22"/>
      <c r="F90" s="23"/>
      <c r="G90" s="23"/>
    </row>
    <row r="91" spans="1:9" x14ac:dyDescent="0.2">
      <c r="A91" s="21"/>
      <c r="B91" s="21" t="s">
        <v>345</v>
      </c>
      <c r="C91" s="21" t="s">
        <v>218</v>
      </c>
      <c r="D91" s="24">
        <v>8100</v>
      </c>
      <c r="E91" s="22">
        <v>8.0999999999999996E-4</v>
      </c>
      <c r="F91" s="23">
        <v>6.8868740945846503E-8</v>
      </c>
      <c r="G91" s="23"/>
    </row>
    <row r="92" spans="1:9" x14ac:dyDescent="0.2">
      <c r="A92" s="20" t="s">
        <v>29</v>
      </c>
      <c r="B92" s="20"/>
      <c r="C92" s="20"/>
      <c r="D92" s="20"/>
      <c r="E92" s="25">
        <f>SUM(E90:E91)</f>
        <v>8.0999999999999996E-4</v>
      </c>
      <c r="F92" s="26">
        <f>SUM(F90:F91)</f>
        <v>6.8868740945846503E-8</v>
      </c>
      <c r="G92" s="23"/>
      <c r="H92" s="14"/>
      <c r="I92" s="14"/>
    </row>
    <row r="93" spans="1:9" x14ac:dyDescent="0.2">
      <c r="A93" s="21"/>
      <c r="B93" s="21"/>
      <c r="C93" s="21"/>
      <c r="D93" s="21"/>
      <c r="E93" s="22"/>
      <c r="F93" s="23"/>
      <c r="G93" s="23"/>
    </row>
    <row r="94" spans="1:9" x14ac:dyDescent="0.2">
      <c r="A94" s="20" t="s">
        <v>30</v>
      </c>
      <c r="B94" s="21"/>
      <c r="C94" s="21"/>
      <c r="D94" s="21"/>
      <c r="E94" s="22"/>
      <c r="F94" s="23"/>
      <c r="G94" s="23"/>
    </row>
    <row r="95" spans="1:9" x14ac:dyDescent="0.2">
      <c r="A95" s="20" t="s">
        <v>36</v>
      </c>
      <c r="B95" s="21"/>
      <c r="C95" s="21"/>
      <c r="D95" s="21"/>
      <c r="E95" s="22"/>
      <c r="F95" s="23"/>
      <c r="G95" s="23"/>
    </row>
    <row r="96" spans="1:9" x14ac:dyDescent="0.2">
      <c r="A96" s="21" t="s">
        <v>796</v>
      </c>
      <c r="B96" s="21" t="s">
        <v>795</v>
      </c>
      <c r="C96" s="21" t="s">
        <v>38</v>
      </c>
      <c r="D96" s="24">
        <v>2500000</v>
      </c>
      <c r="E96" s="22">
        <v>2466.5100000000002</v>
      </c>
      <c r="F96" s="23">
        <v>0.20971041756832101</v>
      </c>
      <c r="G96" s="23">
        <v>5.8999000000000006</v>
      </c>
    </row>
    <row r="97" spans="1:9" x14ac:dyDescent="0.2">
      <c r="A97" s="20" t="s">
        <v>29</v>
      </c>
      <c r="B97" s="20"/>
      <c r="C97" s="20"/>
      <c r="D97" s="20"/>
      <c r="E97" s="25">
        <f>SUM(E95:E96)</f>
        <v>2466.5100000000002</v>
      </c>
      <c r="F97" s="26">
        <f>SUM(F95:F96)</f>
        <v>0.20971041756832101</v>
      </c>
      <c r="G97" s="23"/>
      <c r="H97" s="14"/>
      <c r="I97" s="14"/>
    </row>
    <row r="98" spans="1:9" x14ac:dyDescent="0.2">
      <c r="A98" s="21"/>
      <c r="B98" s="21"/>
      <c r="C98" s="21"/>
      <c r="D98" s="21"/>
      <c r="E98" s="22"/>
      <c r="F98" s="23"/>
      <c r="G98" s="23"/>
    </row>
    <row r="99" spans="1:9" x14ac:dyDescent="0.2">
      <c r="A99" s="20" t="s">
        <v>40</v>
      </c>
      <c r="B99" s="20"/>
      <c r="C99" s="20"/>
      <c r="D99" s="20"/>
      <c r="E99" s="25">
        <f>E88+E92+E97</f>
        <v>1124822.2993069997</v>
      </c>
      <c r="F99" s="26">
        <f>F88+F92+F97</f>
        <v>95.635920421092806</v>
      </c>
      <c r="G99" s="23"/>
      <c r="H99" s="14"/>
      <c r="I99" s="14"/>
    </row>
    <row r="100" spans="1:9" x14ac:dyDescent="0.2">
      <c r="A100" s="20"/>
      <c r="B100" s="20"/>
      <c r="C100" s="20"/>
      <c r="D100" s="20"/>
      <c r="E100" s="25"/>
      <c r="F100" s="26"/>
      <c r="G100" s="23"/>
      <c r="H100" s="14"/>
      <c r="I100" s="14"/>
    </row>
    <row r="101" spans="1:9" x14ac:dyDescent="0.2">
      <c r="A101" s="20" t="s">
        <v>42</v>
      </c>
      <c r="B101" s="20"/>
      <c r="C101" s="20"/>
      <c r="D101" s="20"/>
      <c r="E101" s="25">
        <f>E103-(E88+E92+E97)</f>
        <v>51328.141191000352</v>
      </c>
      <c r="F101" s="26">
        <f>F103-(F88+F92+F97)</f>
        <v>4.3640795789071944</v>
      </c>
      <c r="G101" s="23"/>
      <c r="H101" s="14"/>
      <c r="I101" s="14"/>
    </row>
    <row r="102" spans="1:9" x14ac:dyDescent="0.2">
      <c r="A102" s="20"/>
      <c r="B102" s="20"/>
      <c r="C102" s="20"/>
      <c r="D102" s="20"/>
      <c r="E102" s="25"/>
      <c r="F102" s="26"/>
      <c r="G102" s="23"/>
      <c r="H102" s="14"/>
      <c r="I102" s="14"/>
    </row>
    <row r="103" spans="1:9" x14ac:dyDescent="0.2">
      <c r="A103" s="27" t="s">
        <v>41</v>
      </c>
      <c r="B103" s="27"/>
      <c r="C103" s="27"/>
      <c r="D103" s="27"/>
      <c r="E103" s="28">
        <v>1176150.440498</v>
      </c>
      <c r="F103" s="29">
        <v>100</v>
      </c>
      <c r="G103" s="57"/>
      <c r="H103" s="14"/>
      <c r="I103" s="14"/>
    </row>
    <row r="104" spans="1:9" x14ac:dyDescent="0.2">
      <c r="G104" s="11"/>
    </row>
    <row r="105" spans="1:9" x14ac:dyDescent="0.2">
      <c r="A105" s="14" t="s">
        <v>43</v>
      </c>
      <c r="G105" s="11"/>
    </row>
    <row r="106" spans="1:9" x14ac:dyDescent="0.2">
      <c r="A106" s="14" t="s">
        <v>360</v>
      </c>
      <c r="G106" s="11"/>
    </row>
    <row r="107" spans="1:9" x14ac:dyDescent="0.2">
      <c r="G107" s="11"/>
    </row>
    <row r="108" spans="1:9" x14ac:dyDescent="0.2">
      <c r="A108" s="14" t="s">
        <v>44</v>
      </c>
      <c r="G108" s="11"/>
    </row>
    <row r="109" spans="1:9" x14ac:dyDescent="0.2">
      <c r="A109" s="14" t="s">
        <v>45</v>
      </c>
      <c r="G109" s="11"/>
    </row>
    <row r="110" spans="1:9" x14ac:dyDescent="0.2">
      <c r="A110" s="14" t="s">
        <v>46</v>
      </c>
      <c r="B110" s="14"/>
      <c r="C110" s="30" t="s">
        <v>48</v>
      </c>
      <c r="D110" s="14" t="s">
        <v>47</v>
      </c>
      <c r="G110" s="11"/>
    </row>
    <row r="111" spans="1:9" x14ac:dyDescent="0.2">
      <c r="A111" s="7" t="s">
        <v>49</v>
      </c>
      <c r="C111" s="31">
        <v>2708.9348</v>
      </c>
      <c r="D111" s="31">
        <v>2576.3552</v>
      </c>
      <c r="G111" s="11"/>
    </row>
    <row r="112" spans="1:9" x14ac:dyDescent="0.2">
      <c r="A112" s="7" t="s">
        <v>50</v>
      </c>
      <c r="C112" s="31">
        <v>100.1491</v>
      </c>
      <c r="D112" s="31">
        <v>95.247699999999995</v>
      </c>
      <c r="G112" s="11"/>
    </row>
    <row r="113" spans="1:9" x14ac:dyDescent="0.2">
      <c r="A113" s="7" t="s">
        <v>51</v>
      </c>
      <c r="C113" s="31">
        <v>3028.1457999999998</v>
      </c>
      <c r="D113" s="31">
        <v>2891.0706</v>
      </c>
      <c r="G113" s="11"/>
    </row>
    <row r="114" spans="1:9" x14ac:dyDescent="0.2">
      <c r="A114" s="7" t="s">
        <v>52</v>
      </c>
      <c r="C114" s="31">
        <v>119.57380000000001</v>
      </c>
      <c r="D114" s="31">
        <v>114.15689999999999</v>
      </c>
    </row>
    <row r="116" spans="1:9" x14ac:dyDescent="0.2">
      <c r="A116" s="7" t="s">
        <v>53</v>
      </c>
    </row>
    <row r="118" spans="1:9" x14ac:dyDescent="0.2">
      <c r="A118" s="14" t="s">
        <v>54</v>
      </c>
      <c r="D118" s="30" t="s">
        <v>55</v>
      </c>
    </row>
    <row r="120" spans="1:9" x14ac:dyDescent="0.2">
      <c r="A120" s="14" t="s">
        <v>361</v>
      </c>
      <c r="D120" s="52">
        <v>9.5359584076891907E-2</v>
      </c>
    </row>
    <row r="122" spans="1:9" x14ac:dyDescent="0.2">
      <c r="A122" s="105" t="s">
        <v>57</v>
      </c>
      <c r="B122" s="105"/>
      <c r="C122" s="105"/>
      <c r="D122" s="30" t="s">
        <v>55</v>
      </c>
    </row>
    <row r="123" spans="1:9" x14ac:dyDescent="0.2">
      <c r="A123" s="73" t="s">
        <v>953</v>
      </c>
    </row>
    <row r="124" spans="1:9" ht="15" x14ac:dyDescent="0.25">
      <c r="A124" s="35" t="s">
        <v>954</v>
      </c>
    </row>
    <row r="126" spans="1:9" x14ac:dyDescent="0.2">
      <c r="A126" s="69" t="s">
        <v>955</v>
      </c>
      <c r="B126" s="64"/>
      <c r="C126" s="64"/>
      <c r="D126" s="64"/>
      <c r="E126" s="11"/>
      <c r="G126" s="64"/>
      <c r="H126" s="64"/>
      <c r="I126" s="64"/>
    </row>
    <row r="127" spans="1:9" x14ac:dyDescent="0.2">
      <c r="A127" s="69"/>
      <c r="B127" s="64"/>
      <c r="C127" s="64"/>
      <c r="D127" s="64"/>
      <c r="E127" s="11"/>
      <c r="G127" s="64"/>
      <c r="H127" s="64"/>
      <c r="I127" s="64"/>
    </row>
    <row r="128" spans="1:9" x14ac:dyDescent="0.2">
      <c r="A128" s="69" t="s">
        <v>959</v>
      </c>
      <c r="B128" s="64"/>
      <c r="C128" s="64"/>
      <c r="D128" s="64"/>
      <c r="E128" s="11"/>
      <c r="G128" s="64"/>
      <c r="H128" s="64"/>
      <c r="I128" s="64"/>
    </row>
    <row r="129" spans="1:9" x14ac:dyDescent="0.2">
      <c r="A129" s="7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9" t="s">
        <v>971</v>
      </c>
      <c r="B146" s="64"/>
      <c r="C146" s="64"/>
      <c r="D146" s="64"/>
      <c r="E146" s="11"/>
      <c r="G146" s="64"/>
      <c r="H146" s="64"/>
      <c r="I146" s="64"/>
    </row>
    <row r="147" spans="1:9" x14ac:dyDescent="0.2">
      <c r="A147" s="64"/>
      <c r="B147" s="64"/>
      <c r="C147" s="64"/>
      <c r="D147" s="64"/>
      <c r="E147" s="11"/>
      <c r="G147" s="64"/>
      <c r="H147" s="64"/>
      <c r="I147" s="64"/>
    </row>
    <row r="148" spans="1:9" x14ac:dyDescent="0.2">
      <c r="A148" s="69" t="s">
        <v>960</v>
      </c>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t="s">
        <v>958</v>
      </c>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row r="255" spans="1:9" x14ac:dyDescent="0.2">
      <c r="A255" s="64"/>
      <c r="B255" s="64"/>
      <c r="C255" s="64"/>
      <c r="D255" s="64"/>
      <c r="E255" s="11"/>
      <c r="G255" s="64"/>
      <c r="H255" s="64"/>
      <c r="I255" s="64"/>
    </row>
    <row r="256" spans="1:9" x14ac:dyDescent="0.2">
      <c r="A256" s="64"/>
      <c r="B256" s="64"/>
      <c r="C256" s="64"/>
      <c r="D256" s="64"/>
      <c r="E256" s="11"/>
      <c r="G256" s="64"/>
      <c r="H256" s="64"/>
      <c r="I256" s="64"/>
    </row>
    <row r="257" spans="1:9" x14ac:dyDescent="0.2">
      <c r="A257" s="64"/>
      <c r="B257" s="64"/>
      <c r="C257" s="64"/>
      <c r="D257" s="64"/>
      <c r="E257" s="11"/>
      <c r="G257" s="64"/>
      <c r="H257" s="64"/>
      <c r="I257" s="64"/>
    </row>
    <row r="258" spans="1:9" x14ac:dyDescent="0.2">
      <c r="A258" s="64"/>
      <c r="B258" s="64"/>
      <c r="C258" s="64"/>
      <c r="D258" s="64"/>
      <c r="E258" s="11"/>
      <c r="G258" s="64"/>
      <c r="H258" s="64"/>
      <c r="I258" s="64"/>
    </row>
    <row r="259" spans="1:9" x14ac:dyDescent="0.2">
      <c r="A259" s="64"/>
      <c r="B259" s="64"/>
      <c r="C259" s="64"/>
      <c r="D259" s="64"/>
      <c r="E259" s="11"/>
      <c r="G259" s="64"/>
      <c r="H259" s="64"/>
      <c r="I259" s="64"/>
    </row>
    <row r="260" spans="1:9" x14ac:dyDescent="0.2">
      <c r="A260" s="64"/>
      <c r="B260" s="64"/>
      <c r="C260" s="64"/>
      <c r="D260" s="64"/>
      <c r="E260" s="11"/>
      <c r="G260" s="64"/>
      <c r="H260" s="64"/>
      <c r="I260" s="64"/>
    </row>
    <row r="261" spans="1:9" x14ac:dyDescent="0.2">
      <c r="A261" s="64"/>
      <c r="B261" s="64"/>
      <c r="C261" s="64"/>
      <c r="D261" s="64"/>
      <c r="E261" s="11"/>
      <c r="G261" s="64"/>
      <c r="H261" s="64"/>
      <c r="I261" s="64"/>
    </row>
    <row r="262" spans="1:9" x14ac:dyDescent="0.2">
      <c r="A262" s="64"/>
      <c r="B262" s="64"/>
      <c r="C262" s="64"/>
      <c r="D262" s="64"/>
      <c r="E262" s="11"/>
      <c r="G262" s="64"/>
      <c r="H262" s="64"/>
      <c r="I262" s="64"/>
    </row>
    <row r="263" spans="1:9" x14ac:dyDescent="0.2">
      <c r="A263" s="64"/>
      <c r="B263" s="64"/>
      <c r="C263" s="64"/>
      <c r="D263" s="64"/>
      <c r="E263" s="11"/>
      <c r="G263" s="64"/>
      <c r="H263" s="64"/>
      <c r="I263" s="64"/>
    </row>
    <row r="264" spans="1:9" x14ac:dyDescent="0.2">
      <c r="A264" s="64"/>
      <c r="B264" s="64"/>
      <c r="C264" s="64"/>
      <c r="D264" s="64"/>
      <c r="E264" s="11"/>
      <c r="G264" s="64"/>
      <c r="H264" s="64"/>
      <c r="I264" s="64"/>
    </row>
    <row r="265" spans="1:9" x14ac:dyDescent="0.2">
      <c r="A265" s="64"/>
      <c r="B265" s="64"/>
      <c r="C265" s="64"/>
      <c r="D265" s="64"/>
      <c r="E265" s="11"/>
      <c r="G265" s="64"/>
      <c r="H265" s="64"/>
      <c r="I265" s="64"/>
    </row>
    <row r="266" spans="1:9" x14ac:dyDescent="0.2">
      <c r="A266" s="64"/>
      <c r="B266" s="64"/>
      <c r="C266" s="64"/>
      <c r="D266" s="64"/>
      <c r="E266" s="11"/>
      <c r="G266" s="64"/>
      <c r="H266" s="64"/>
      <c r="I266" s="64"/>
    </row>
    <row r="267" spans="1:9" x14ac:dyDescent="0.2">
      <c r="A267" s="64"/>
      <c r="B267" s="64"/>
      <c r="C267" s="64"/>
      <c r="D267" s="64"/>
      <c r="E267" s="11"/>
      <c r="G267" s="64"/>
      <c r="H267" s="64"/>
      <c r="I267" s="64"/>
    </row>
    <row r="268" spans="1:9" x14ac:dyDescent="0.2">
      <c r="A268" s="64"/>
      <c r="B268" s="64"/>
      <c r="C268" s="64"/>
      <c r="D268" s="64"/>
      <c r="E268" s="11"/>
      <c r="G268" s="64"/>
      <c r="H268" s="64"/>
      <c r="I268" s="64"/>
    </row>
  </sheetData>
  <mergeCells count="2">
    <mergeCell ref="A1:F1"/>
    <mergeCell ref="A122:C122"/>
  </mergeCells>
  <conditionalFormatting sqref="F2:F3 F104:G113">
    <cfRule type="cellIs" dxfId="65" priority="4" stopIfTrue="1" operator="between">
      <formula>0.009</formula>
      <formula>-0.009</formula>
    </cfRule>
  </conditionalFormatting>
  <conditionalFormatting sqref="F5:F159">
    <cfRule type="cellIs" dxfId="64" priority="1" stopIfTrue="1" operator="between">
      <formula>0.009</formula>
      <formula>-0.009</formula>
    </cfRule>
  </conditionalFormatting>
  <conditionalFormatting sqref="F261:F262">
    <cfRule type="cellIs" dxfId="63" priority="2" stopIfTrue="1" operator="between">
      <formula>0.009</formula>
      <formula>-0.009</formula>
    </cfRule>
  </conditionalFormatting>
  <conditionalFormatting sqref="F265:F65536">
    <cfRule type="cellIs" dxfId="62" priority="3" stopIfTrue="1" operator="between">
      <formula>0.009</formula>
      <formula>-0.009</formula>
    </cfRule>
  </conditionalFormatting>
  <hyperlinks>
    <hyperlink ref="A124" r:id="rId1"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44"/>
  <sheetViews>
    <sheetView workbookViewId="0">
      <selection sqref="A1:F1"/>
    </sheetView>
  </sheetViews>
  <sheetFormatPr defaultColWidth="9.140625" defaultRowHeight="11.25" x14ac:dyDescent="0.2"/>
  <cols>
    <col min="1" max="1" width="38.5703125" style="7" bestFit="1" customWidth="1"/>
    <col min="2" max="2" width="37" style="7" bestFit="1" customWidth="1"/>
    <col min="3" max="3" width="25.140625" style="7" bestFit="1" customWidth="1"/>
    <col min="4" max="4" width="15.42578125" style="7" bestFit="1" customWidth="1"/>
    <col min="5" max="5" width="30" style="10" customWidth="1"/>
    <col min="6" max="6" width="13.5703125" style="11" bestFit="1" customWidth="1"/>
    <col min="7" max="16384" width="9.140625" style="7"/>
  </cols>
  <sheetData>
    <row r="1" spans="1:7" s="1" customFormat="1" ht="15" x14ac:dyDescent="0.2">
      <c r="A1" s="99" t="s">
        <v>17</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3" t="s">
        <v>6</v>
      </c>
      <c r="F4" s="12" t="s">
        <v>3</v>
      </c>
      <c r="G4" s="56" t="s">
        <v>5</v>
      </c>
    </row>
    <row r="5" spans="1:7" x14ac:dyDescent="0.2">
      <c r="A5" s="16" t="s">
        <v>134</v>
      </c>
      <c r="B5" s="17"/>
      <c r="C5" s="17"/>
      <c r="D5" s="17"/>
      <c r="E5" s="18"/>
      <c r="F5" s="19"/>
      <c r="G5" s="19"/>
    </row>
    <row r="6" spans="1:7" x14ac:dyDescent="0.2">
      <c r="A6" s="20" t="s">
        <v>26</v>
      </c>
      <c r="B6" s="21"/>
      <c r="C6" s="21"/>
      <c r="D6" s="21"/>
      <c r="E6" s="22"/>
      <c r="F6" s="23"/>
      <c r="G6" s="23"/>
    </row>
    <row r="7" spans="1:7" x14ac:dyDescent="0.2">
      <c r="A7" s="21" t="s">
        <v>152</v>
      </c>
      <c r="B7" s="21" t="s">
        <v>151</v>
      </c>
      <c r="C7" s="21" t="s">
        <v>153</v>
      </c>
      <c r="D7" s="24">
        <v>3038968</v>
      </c>
      <c r="E7" s="22">
        <v>42697.500399999997</v>
      </c>
      <c r="F7" s="23">
        <v>6.5840803842215401</v>
      </c>
      <c r="G7" s="23"/>
    </row>
    <row r="8" spans="1:7" x14ac:dyDescent="0.2">
      <c r="A8" s="21" t="s">
        <v>136</v>
      </c>
      <c r="B8" s="21" t="s">
        <v>135</v>
      </c>
      <c r="C8" s="21" t="s">
        <v>137</v>
      </c>
      <c r="D8" s="24">
        <v>2043971</v>
      </c>
      <c r="E8" s="22">
        <v>39346.441749999998</v>
      </c>
      <c r="F8" s="23">
        <v>6.0673372653704698</v>
      </c>
      <c r="G8" s="23"/>
    </row>
    <row r="9" spans="1:7" x14ac:dyDescent="0.2">
      <c r="A9" s="21" t="s">
        <v>199</v>
      </c>
      <c r="B9" s="21" t="s">
        <v>198</v>
      </c>
      <c r="C9" s="21" t="s">
        <v>200</v>
      </c>
      <c r="D9" s="24">
        <v>1121657</v>
      </c>
      <c r="E9" s="22">
        <v>26270.328600000001</v>
      </c>
      <c r="F9" s="23">
        <v>4.0509620844763603</v>
      </c>
      <c r="G9" s="23"/>
    </row>
    <row r="10" spans="1:7" x14ac:dyDescent="0.2">
      <c r="A10" s="21" t="s">
        <v>144</v>
      </c>
      <c r="B10" s="21" t="s">
        <v>143</v>
      </c>
      <c r="C10" s="21" t="s">
        <v>145</v>
      </c>
      <c r="D10" s="24">
        <v>1342233</v>
      </c>
      <c r="E10" s="22">
        <v>25025.934290000001</v>
      </c>
      <c r="F10" s="23">
        <v>3.8590728148481102</v>
      </c>
      <c r="G10" s="23"/>
    </row>
    <row r="11" spans="1:7" x14ac:dyDescent="0.2">
      <c r="A11" s="21" t="s">
        <v>147</v>
      </c>
      <c r="B11" s="21" t="s">
        <v>146</v>
      </c>
      <c r="C11" s="21" t="s">
        <v>137</v>
      </c>
      <c r="D11" s="24">
        <v>1948029</v>
      </c>
      <c r="E11" s="22">
        <v>23084.143650000002</v>
      </c>
      <c r="F11" s="23">
        <v>3.5596429760210802</v>
      </c>
      <c r="G11" s="23"/>
    </row>
    <row r="12" spans="1:7" x14ac:dyDescent="0.2">
      <c r="A12" s="21" t="s">
        <v>273</v>
      </c>
      <c r="B12" s="21" t="s">
        <v>272</v>
      </c>
      <c r="C12" s="21" t="s">
        <v>184</v>
      </c>
      <c r="D12" s="24">
        <v>637966</v>
      </c>
      <c r="E12" s="22">
        <v>18684.748210000002</v>
      </c>
      <c r="F12" s="23">
        <v>2.8812432348751602</v>
      </c>
      <c r="G12" s="23"/>
    </row>
    <row r="13" spans="1:7" x14ac:dyDescent="0.2">
      <c r="A13" s="21" t="s">
        <v>207</v>
      </c>
      <c r="B13" s="21" t="s">
        <v>206</v>
      </c>
      <c r="C13" s="21" t="s">
        <v>197</v>
      </c>
      <c r="D13" s="24">
        <v>12833401</v>
      </c>
      <c r="E13" s="22">
        <v>17571.49265</v>
      </c>
      <c r="F13" s="23">
        <v>2.7095759469413299</v>
      </c>
      <c r="G13" s="23"/>
    </row>
    <row r="14" spans="1:7" x14ac:dyDescent="0.2">
      <c r="A14" s="21" t="s">
        <v>404</v>
      </c>
      <c r="B14" s="21" t="s">
        <v>403</v>
      </c>
      <c r="C14" s="21" t="s">
        <v>150</v>
      </c>
      <c r="D14" s="24">
        <v>710533</v>
      </c>
      <c r="E14" s="22">
        <v>17543.05977</v>
      </c>
      <c r="F14" s="23">
        <v>2.7051915130582902</v>
      </c>
      <c r="G14" s="23"/>
    </row>
    <row r="15" spans="1:7" x14ac:dyDescent="0.2">
      <c r="A15" s="21" t="s">
        <v>235</v>
      </c>
      <c r="B15" s="21" t="s">
        <v>234</v>
      </c>
      <c r="C15" s="21" t="s">
        <v>150</v>
      </c>
      <c r="D15" s="24">
        <v>2076823</v>
      </c>
      <c r="E15" s="22">
        <v>16397.556</v>
      </c>
      <c r="F15" s="23">
        <v>2.5285514561122699</v>
      </c>
      <c r="G15" s="23"/>
    </row>
    <row r="16" spans="1:7" x14ac:dyDescent="0.2">
      <c r="A16" s="21" t="s">
        <v>139</v>
      </c>
      <c r="B16" s="21" t="s">
        <v>138</v>
      </c>
      <c r="C16" s="21" t="s">
        <v>137</v>
      </c>
      <c r="D16" s="24">
        <v>1148695</v>
      </c>
      <c r="E16" s="22">
        <v>16391.877649999999</v>
      </c>
      <c r="F16" s="23">
        <v>2.5276758378091002</v>
      </c>
      <c r="G16" s="23"/>
    </row>
    <row r="17" spans="1:7" x14ac:dyDescent="0.2">
      <c r="A17" s="21" t="s">
        <v>732</v>
      </c>
      <c r="B17" s="21" t="s">
        <v>731</v>
      </c>
      <c r="C17" s="21" t="s">
        <v>243</v>
      </c>
      <c r="D17" s="24">
        <v>998385</v>
      </c>
      <c r="E17" s="22">
        <v>16171.84023</v>
      </c>
      <c r="F17" s="23">
        <v>2.4937454192308599</v>
      </c>
      <c r="G17" s="23"/>
    </row>
    <row r="18" spans="1:7" x14ac:dyDescent="0.2">
      <c r="A18" s="21" t="s">
        <v>186</v>
      </c>
      <c r="B18" s="21" t="s">
        <v>185</v>
      </c>
      <c r="C18" s="21" t="s">
        <v>187</v>
      </c>
      <c r="D18" s="24">
        <v>2113192</v>
      </c>
      <c r="E18" s="22">
        <v>15715.8089</v>
      </c>
      <c r="F18" s="23">
        <v>2.42342404429521</v>
      </c>
      <c r="G18" s="23"/>
    </row>
    <row r="19" spans="1:7" x14ac:dyDescent="0.2">
      <c r="A19" s="21" t="s">
        <v>609</v>
      </c>
      <c r="B19" s="21" t="s">
        <v>608</v>
      </c>
      <c r="C19" s="21" t="s">
        <v>173</v>
      </c>
      <c r="D19" s="24">
        <v>3049105</v>
      </c>
      <c r="E19" s="22">
        <v>15396.4557</v>
      </c>
      <c r="F19" s="23">
        <v>2.3741788397736299</v>
      </c>
      <c r="G19" s="23"/>
    </row>
    <row r="20" spans="1:7" x14ac:dyDescent="0.2">
      <c r="A20" s="21" t="s">
        <v>258</v>
      </c>
      <c r="B20" s="21" t="s">
        <v>257</v>
      </c>
      <c r="C20" s="21" t="s">
        <v>218</v>
      </c>
      <c r="D20" s="24">
        <v>1022000</v>
      </c>
      <c r="E20" s="22">
        <v>15250.284</v>
      </c>
      <c r="F20" s="23">
        <v>2.35163873288956</v>
      </c>
      <c r="G20" s="23"/>
    </row>
    <row r="21" spans="1:7" x14ac:dyDescent="0.2">
      <c r="A21" s="21" t="s">
        <v>583</v>
      </c>
      <c r="B21" s="21" t="s">
        <v>582</v>
      </c>
      <c r="C21" s="21" t="s">
        <v>150</v>
      </c>
      <c r="D21" s="24">
        <v>837502</v>
      </c>
      <c r="E21" s="22">
        <v>15032.323399999999</v>
      </c>
      <c r="F21" s="23">
        <v>2.3180285660753701</v>
      </c>
      <c r="G21" s="23"/>
    </row>
    <row r="22" spans="1:7" x14ac:dyDescent="0.2">
      <c r="A22" s="21" t="s">
        <v>289</v>
      </c>
      <c r="B22" s="21" t="s">
        <v>288</v>
      </c>
      <c r="C22" s="21" t="s">
        <v>170</v>
      </c>
      <c r="D22" s="24">
        <v>961743</v>
      </c>
      <c r="E22" s="22">
        <v>14907.97824</v>
      </c>
      <c r="F22" s="23">
        <v>2.2988541759785401</v>
      </c>
      <c r="G22" s="23"/>
    </row>
    <row r="23" spans="1:7" x14ac:dyDescent="0.2">
      <c r="A23" s="21" t="s">
        <v>160</v>
      </c>
      <c r="B23" s="21" t="s">
        <v>159</v>
      </c>
      <c r="C23" s="21" t="s">
        <v>161</v>
      </c>
      <c r="D23" s="24">
        <v>6398413</v>
      </c>
      <c r="E23" s="22">
        <v>14877.589910000001</v>
      </c>
      <c r="F23" s="23">
        <v>2.2941682059431101</v>
      </c>
      <c r="G23" s="23"/>
    </row>
    <row r="24" spans="1:7" x14ac:dyDescent="0.2">
      <c r="A24" s="21" t="s">
        <v>180</v>
      </c>
      <c r="B24" s="21" t="s">
        <v>179</v>
      </c>
      <c r="C24" s="21" t="s">
        <v>181</v>
      </c>
      <c r="D24" s="24">
        <v>833638</v>
      </c>
      <c r="E24" s="22">
        <v>13549.118409999999</v>
      </c>
      <c r="F24" s="23">
        <v>2.0893139858551502</v>
      </c>
      <c r="G24" s="23"/>
    </row>
    <row r="25" spans="1:7" x14ac:dyDescent="0.2">
      <c r="A25" s="21" t="s">
        <v>798</v>
      </c>
      <c r="B25" s="21" t="s">
        <v>797</v>
      </c>
      <c r="C25" s="21" t="s">
        <v>246</v>
      </c>
      <c r="D25" s="24">
        <v>1303298</v>
      </c>
      <c r="E25" s="22">
        <v>13352.93966</v>
      </c>
      <c r="F25" s="23">
        <v>2.0590626444984998</v>
      </c>
      <c r="G25" s="23"/>
    </row>
    <row r="26" spans="1:7" x14ac:dyDescent="0.2">
      <c r="A26" s="21" t="s">
        <v>591</v>
      </c>
      <c r="B26" s="21" t="s">
        <v>590</v>
      </c>
      <c r="C26" s="21" t="s">
        <v>161</v>
      </c>
      <c r="D26" s="24">
        <v>184459</v>
      </c>
      <c r="E26" s="22">
        <v>13040.329009999999</v>
      </c>
      <c r="F26" s="23">
        <v>2.0108571610561099</v>
      </c>
      <c r="G26" s="23"/>
    </row>
    <row r="27" spans="1:7" x14ac:dyDescent="0.2">
      <c r="A27" s="21" t="s">
        <v>501</v>
      </c>
      <c r="B27" s="21" t="s">
        <v>500</v>
      </c>
      <c r="C27" s="21" t="s">
        <v>502</v>
      </c>
      <c r="D27" s="24">
        <v>1930420</v>
      </c>
      <c r="E27" s="22">
        <v>12931.88358</v>
      </c>
      <c r="F27" s="23">
        <v>1.9941345561791901</v>
      </c>
      <c r="G27" s="23"/>
    </row>
    <row r="28" spans="1:7" x14ac:dyDescent="0.2">
      <c r="A28" s="21" t="s">
        <v>204</v>
      </c>
      <c r="B28" s="21" t="s">
        <v>203</v>
      </c>
      <c r="C28" s="21" t="s">
        <v>205</v>
      </c>
      <c r="D28" s="24">
        <v>236227</v>
      </c>
      <c r="E28" s="22">
        <v>12400.736370000001</v>
      </c>
      <c r="F28" s="23">
        <v>1.9122300911933401</v>
      </c>
      <c r="G28" s="23"/>
    </row>
    <row r="29" spans="1:7" x14ac:dyDescent="0.2">
      <c r="A29" s="21" t="s">
        <v>231</v>
      </c>
      <c r="B29" s="21" t="s">
        <v>230</v>
      </c>
      <c r="C29" s="21" t="s">
        <v>145</v>
      </c>
      <c r="D29" s="24">
        <v>2808852</v>
      </c>
      <c r="E29" s="22">
        <v>11465.73386</v>
      </c>
      <c r="F29" s="23">
        <v>1.76804994885206</v>
      </c>
      <c r="G29" s="23"/>
    </row>
    <row r="30" spans="1:7" x14ac:dyDescent="0.2">
      <c r="A30" s="21" t="s">
        <v>435</v>
      </c>
      <c r="B30" s="21" t="s">
        <v>434</v>
      </c>
      <c r="C30" s="21" t="s">
        <v>436</v>
      </c>
      <c r="D30" s="24">
        <v>831075</v>
      </c>
      <c r="E30" s="22">
        <v>10475.70038</v>
      </c>
      <c r="F30" s="23">
        <v>1.6153838687695199</v>
      </c>
      <c r="G30" s="23"/>
    </row>
    <row r="31" spans="1:7" x14ac:dyDescent="0.2">
      <c r="A31" s="21" t="s">
        <v>504</v>
      </c>
      <c r="B31" s="21" t="s">
        <v>503</v>
      </c>
      <c r="C31" s="21" t="s">
        <v>170</v>
      </c>
      <c r="D31" s="24">
        <v>1941100</v>
      </c>
      <c r="E31" s="22">
        <v>10136.424199999999</v>
      </c>
      <c r="F31" s="23">
        <v>1.56306648202218</v>
      </c>
      <c r="G31" s="23"/>
    </row>
    <row r="32" spans="1:7" x14ac:dyDescent="0.2">
      <c r="A32" s="21" t="s">
        <v>166</v>
      </c>
      <c r="B32" s="21" t="s">
        <v>165</v>
      </c>
      <c r="C32" s="21" t="s">
        <v>167</v>
      </c>
      <c r="D32" s="24">
        <v>84775</v>
      </c>
      <c r="E32" s="22">
        <v>9868.6577500000003</v>
      </c>
      <c r="F32" s="23">
        <v>1.5217761063683</v>
      </c>
      <c r="G32" s="23"/>
    </row>
    <row r="33" spans="1:7" x14ac:dyDescent="0.2">
      <c r="A33" s="21" t="s">
        <v>631</v>
      </c>
      <c r="B33" s="21" t="s">
        <v>630</v>
      </c>
      <c r="C33" s="21" t="s">
        <v>576</v>
      </c>
      <c r="D33" s="24">
        <v>2005931</v>
      </c>
      <c r="E33" s="22">
        <v>9335.6028740000002</v>
      </c>
      <c r="F33" s="23">
        <v>1.4395774736636699</v>
      </c>
      <c r="G33" s="23"/>
    </row>
    <row r="34" spans="1:7" x14ac:dyDescent="0.2">
      <c r="A34" s="21" t="s">
        <v>163</v>
      </c>
      <c r="B34" s="21" t="s">
        <v>162</v>
      </c>
      <c r="C34" s="21" t="s">
        <v>164</v>
      </c>
      <c r="D34" s="24">
        <v>2432445</v>
      </c>
      <c r="E34" s="22">
        <v>8624.2337480000006</v>
      </c>
      <c r="F34" s="23">
        <v>1.32988225814615</v>
      </c>
      <c r="G34" s="23"/>
    </row>
    <row r="35" spans="1:7" x14ac:dyDescent="0.2">
      <c r="A35" s="21" t="s">
        <v>172</v>
      </c>
      <c r="B35" s="21" t="s">
        <v>171</v>
      </c>
      <c r="C35" s="21" t="s">
        <v>173</v>
      </c>
      <c r="D35" s="24">
        <v>117160</v>
      </c>
      <c r="E35" s="22">
        <v>8174.2532000000001</v>
      </c>
      <c r="F35" s="23">
        <v>1.2604939316255701</v>
      </c>
      <c r="G35" s="23"/>
    </row>
    <row r="36" spans="1:7" x14ac:dyDescent="0.2">
      <c r="A36" s="21" t="s">
        <v>709</v>
      </c>
      <c r="B36" s="21" t="s">
        <v>708</v>
      </c>
      <c r="C36" s="21" t="s">
        <v>197</v>
      </c>
      <c r="D36" s="24">
        <v>4558919</v>
      </c>
      <c r="E36" s="22">
        <v>8144.5087940000003</v>
      </c>
      <c r="F36" s="23">
        <v>1.2559072565684699</v>
      </c>
      <c r="G36" s="23"/>
    </row>
    <row r="37" spans="1:7" x14ac:dyDescent="0.2">
      <c r="A37" s="21" t="s">
        <v>193</v>
      </c>
      <c r="B37" s="21" t="s">
        <v>192</v>
      </c>
      <c r="C37" s="21" t="s">
        <v>194</v>
      </c>
      <c r="D37" s="24">
        <v>2272055</v>
      </c>
      <c r="E37" s="22">
        <v>7663.6415150000003</v>
      </c>
      <c r="F37" s="23">
        <v>1.18175610510955</v>
      </c>
      <c r="G37" s="23"/>
    </row>
    <row r="38" spans="1:7" x14ac:dyDescent="0.2">
      <c r="A38" s="21" t="s">
        <v>800</v>
      </c>
      <c r="B38" s="21" t="s">
        <v>799</v>
      </c>
      <c r="C38" s="21" t="s">
        <v>184</v>
      </c>
      <c r="D38" s="24">
        <v>282218</v>
      </c>
      <c r="E38" s="22">
        <v>7540.8649599999999</v>
      </c>
      <c r="F38" s="23">
        <v>1.1628235985261499</v>
      </c>
      <c r="G38" s="23"/>
    </row>
    <row r="39" spans="1:7" x14ac:dyDescent="0.2">
      <c r="A39" s="21" t="s">
        <v>242</v>
      </c>
      <c r="B39" s="21" t="s">
        <v>241</v>
      </c>
      <c r="C39" s="21" t="s">
        <v>243</v>
      </c>
      <c r="D39" s="24">
        <v>1001916</v>
      </c>
      <c r="E39" s="22">
        <v>7479.3029399999996</v>
      </c>
      <c r="F39" s="23">
        <v>1.15333055362895</v>
      </c>
      <c r="G39" s="23"/>
    </row>
    <row r="40" spans="1:7" x14ac:dyDescent="0.2">
      <c r="A40" s="21" t="s">
        <v>802</v>
      </c>
      <c r="B40" s="21" t="s">
        <v>801</v>
      </c>
      <c r="C40" s="21" t="s">
        <v>170</v>
      </c>
      <c r="D40" s="24">
        <v>3407626</v>
      </c>
      <c r="E40" s="22">
        <v>7191.7946730000003</v>
      </c>
      <c r="F40" s="23">
        <v>1.10899593161777</v>
      </c>
      <c r="G40" s="23"/>
    </row>
    <row r="41" spans="1:7" x14ac:dyDescent="0.2">
      <c r="A41" s="21" t="s">
        <v>658</v>
      </c>
      <c r="B41" s="21" t="s">
        <v>657</v>
      </c>
      <c r="C41" s="21" t="s">
        <v>210</v>
      </c>
      <c r="D41" s="24">
        <v>1563667</v>
      </c>
      <c r="E41" s="22">
        <v>6846.5159599999997</v>
      </c>
      <c r="F41" s="23">
        <v>1.05575293659335</v>
      </c>
      <c r="G41" s="23"/>
    </row>
    <row r="42" spans="1:7" x14ac:dyDescent="0.2">
      <c r="A42" s="21" t="s">
        <v>183</v>
      </c>
      <c r="B42" s="21" t="s">
        <v>182</v>
      </c>
      <c r="C42" s="21" t="s">
        <v>184</v>
      </c>
      <c r="D42" s="24">
        <v>54399</v>
      </c>
      <c r="E42" s="22">
        <v>6667.6854300000005</v>
      </c>
      <c r="F42" s="23">
        <v>1.0281767418830601</v>
      </c>
      <c r="G42" s="23"/>
    </row>
    <row r="43" spans="1:7" x14ac:dyDescent="0.2">
      <c r="A43" s="21" t="s">
        <v>448</v>
      </c>
      <c r="B43" s="21" t="s">
        <v>447</v>
      </c>
      <c r="C43" s="21" t="s">
        <v>173</v>
      </c>
      <c r="D43" s="24">
        <v>941015</v>
      </c>
      <c r="E43" s="22">
        <v>5966.5056080000004</v>
      </c>
      <c r="F43" s="23">
        <v>0.920052747068552</v>
      </c>
      <c r="G43" s="23"/>
    </row>
    <row r="44" spans="1:7" x14ac:dyDescent="0.2">
      <c r="A44" s="21" t="s">
        <v>262</v>
      </c>
      <c r="B44" s="21" t="s">
        <v>261</v>
      </c>
      <c r="C44" s="21" t="s">
        <v>150</v>
      </c>
      <c r="D44" s="24">
        <v>786828</v>
      </c>
      <c r="E44" s="22">
        <v>5660.8340459999999</v>
      </c>
      <c r="F44" s="23">
        <v>0.87291729144411601</v>
      </c>
      <c r="G44" s="23"/>
    </row>
    <row r="45" spans="1:7" x14ac:dyDescent="0.2">
      <c r="A45" s="21" t="s">
        <v>141</v>
      </c>
      <c r="B45" s="21" t="s">
        <v>140</v>
      </c>
      <c r="C45" s="21" t="s">
        <v>142</v>
      </c>
      <c r="D45" s="24">
        <v>166745</v>
      </c>
      <c r="E45" s="22">
        <v>5570.9504500000003</v>
      </c>
      <c r="F45" s="23">
        <v>0.85905697606867804</v>
      </c>
      <c r="G45" s="23"/>
    </row>
    <row r="46" spans="1:7" x14ac:dyDescent="0.2">
      <c r="A46" s="21" t="s">
        <v>589</v>
      </c>
      <c r="B46" s="21" t="s">
        <v>588</v>
      </c>
      <c r="C46" s="21" t="s">
        <v>348</v>
      </c>
      <c r="D46" s="24">
        <v>324242</v>
      </c>
      <c r="E46" s="22">
        <v>5135.9932799999997</v>
      </c>
      <c r="F46" s="23">
        <v>0.79198529870712597</v>
      </c>
      <c r="G46" s="23"/>
    </row>
    <row r="47" spans="1:7" x14ac:dyDescent="0.2">
      <c r="A47" s="21" t="s">
        <v>299</v>
      </c>
      <c r="B47" s="21" t="s">
        <v>298</v>
      </c>
      <c r="C47" s="21" t="s">
        <v>224</v>
      </c>
      <c r="D47" s="24">
        <v>227077</v>
      </c>
      <c r="E47" s="22">
        <v>4908.2693550000004</v>
      </c>
      <c r="F47" s="23">
        <v>0.75686959840701196</v>
      </c>
      <c r="G47" s="23"/>
    </row>
    <row r="48" spans="1:7" x14ac:dyDescent="0.2">
      <c r="A48" s="21" t="s">
        <v>804</v>
      </c>
      <c r="B48" s="21" t="s">
        <v>803</v>
      </c>
      <c r="C48" s="21" t="s">
        <v>197</v>
      </c>
      <c r="D48" s="24">
        <v>428711</v>
      </c>
      <c r="E48" s="22">
        <v>4815.7106629999998</v>
      </c>
      <c r="F48" s="23">
        <v>0.74259677534530399</v>
      </c>
      <c r="G48" s="23"/>
    </row>
    <row r="49" spans="1:9" x14ac:dyDescent="0.2">
      <c r="A49" s="21" t="s">
        <v>191</v>
      </c>
      <c r="B49" s="21" t="s">
        <v>190</v>
      </c>
      <c r="C49" s="21" t="s">
        <v>170</v>
      </c>
      <c r="D49" s="24">
        <v>332747</v>
      </c>
      <c r="E49" s="22">
        <v>4765.2697870000002</v>
      </c>
      <c r="F49" s="23">
        <v>0.73481864362510196</v>
      </c>
      <c r="G49" s="23"/>
    </row>
    <row r="50" spans="1:9" x14ac:dyDescent="0.2">
      <c r="A50" s="21" t="s">
        <v>806</v>
      </c>
      <c r="B50" s="21" t="s">
        <v>805</v>
      </c>
      <c r="C50" s="21" t="s">
        <v>194</v>
      </c>
      <c r="D50" s="24">
        <v>1318797</v>
      </c>
      <c r="E50" s="22">
        <v>4580.1819809999997</v>
      </c>
      <c r="F50" s="23">
        <v>0.70627755851644802</v>
      </c>
      <c r="G50" s="23"/>
    </row>
    <row r="51" spans="1:9" x14ac:dyDescent="0.2">
      <c r="A51" s="21" t="s">
        <v>223</v>
      </c>
      <c r="B51" s="21" t="s">
        <v>222</v>
      </c>
      <c r="C51" s="21" t="s">
        <v>224</v>
      </c>
      <c r="D51" s="24">
        <v>331956</v>
      </c>
      <c r="E51" s="22">
        <v>4564.7269560000004</v>
      </c>
      <c r="F51" s="23">
        <v>0.70389434811801999</v>
      </c>
      <c r="G51" s="23"/>
    </row>
    <row r="52" spans="1:9" x14ac:dyDescent="0.2">
      <c r="A52" s="21" t="s">
        <v>611</v>
      </c>
      <c r="B52" s="21" t="s">
        <v>610</v>
      </c>
      <c r="C52" s="21" t="s">
        <v>224</v>
      </c>
      <c r="D52" s="24">
        <v>434087</v>
      </c>
      <c r="E52" s="22">
        <v>4465.0188820000003</v>
      </c>
      <c r="F52" s="23">
        <v>0.68851906928385398</v>
      </c>
      <c r="G52" s="23"/>
    </row>
    <row r="53" spans="1:9" x14ac:dyDescent="0.2">
      <c r="A53" s="21" t="s">
        <v>189</v>
      </c>
      <c r="B53" s="21" t="s">
        <v>188</v>
      </c>
      <c r="C53" s="21" t="s">
        <v>184</v>
      </c>
      <c r="D53" s="24">
        <v>660862</v>
      </c>
      <c r="E53" s="22">
        <v>4257.603435</v>
      </c>
      <c r="F53" s="23">
        <v>0.65653499613709798</v>
      </c>
      <c r="G53" s="23"/>
    </row>
    <row r="54" spans="1:9" x14ac:dyDescent="0.2">
      <c r="A54" s="21" t="s">
        <v>251</v>
      </c>
      <c r="B54" s="21" t="s">
        <v>250</v>
      </c>
      <c r="C54" s="21" t="s">
        <v>173</v>
      </c>
      <c r="D54" s="24">
        <v>193823</v>
      </c>
      <c r="E54" s="22">
        <v>3297.8983450000001</v>
      </c>
      <c r="F54" s="23">
        <v>0.508545643165359</v>
      </c>
      <c r="G54" s="23"/>
    </row>
    <row r="55" spans="1:9" x14ac:dyDescent="0.2">
      <c r="A55" s="21" t="s">
        <v>633</v>
      </c>
      <c r="B55" s="21" t="s">
        <v>632</v>
      </c>
      <c r="C55" s="21" t="s">
        <v>243</v>
      </c>
      <c r="D55" s="24">
        <v>316360</v>
      </c>
      <c r="E55" s="22">
        <v>3233.8319200000001</v>
      </c>
      <c r="F55" s="23">
        <v>0.49866641163709602</v>
      </c>
      <c r="G55" s="23"/>
    </row>
    <row r="56" spans="1:9" x14ac:dyDescent="0.2">
      <c r="A56" s="21" t="s">
        <v>518</v>
      </c>
      <c r="B56" s="21" t="s">
        <v>517</v>
      </c>
      <c r="C56" s="21" t="s">
        <v>205</v>
      </c>
      <c r="D56" s="24">
        <v>2985779</v>
      </c>
      <c r="E56" s="22">
        <v>1785.495842</v>
      </c>
      <c r="F56" s="23">
        <v>0.27532872040025402</v>
      </c>
      <c r="G56" s="23"/>
    </row>
    <row r="57" spans="1:9" x14ac:dyDescent="0.2">
      <c r="A57" s="21" t="s">
        <v>711</v>
      </c>
      <c r="B57" s="21" t="s">
        <v>710</v>
      </c>
      <c r="C57" s="21" t="s">
        <v>194</v>
      </c>
      <c r="D57" s="24">
        <v>528424</v>
      </c>
      <c r="E57" s="22">
        <v>1614.599532</v>
      </c>
      <c r="F57" s="23">
        <v>0.24897600579481399</v>
      </c>
      <c r="G57" s="23"/>
    </row>
    <row r="58" spans="1:9" x14ac:dyDescent="0.2">
      <c r="A58" s="21" t="s">
        <v>808</v>
      </c>
      <c r="B58" s="21" t="s">
        <v>807</v>
      </c>
      <c r="C58" s="21" t="s">
        <v>194</v>
      </c>
      <c r="D58" s="24">
        <v>247780</v>
      </c>
      <c r="E58" s="22">
        <v>1062.2328600000001</v>
      </c>
      <c r="F58" s="23">
        <v>0.16379943723828699</v>
      </c>
      <c r="G58" s="23"/>
    </row>
    <row r="59" spans="1:9" x14ac:dyDescent="0.2">
      <c r="A59" s="21" t="s">
        <v>810</v>
      </c>
      <c r="B59" s="21" t="s">
        <v>809</v>
      </c>
      <c r="C59" s="21" t="s">
        <v>170</v>
      </c>
      <c r="D59" s="24">
        <v>166436</v>
      </c>
      <c r="E59" s="22">
        <v>1002.610464</v>
      </c>
      <c r="F59" s="23">
        <v>0.15460548807765001</v>
      </c>
      <c r="G59" s="23"/>
    </row>
    <row r="60" spans="1:9" x14ac:dyDescent="0.2">
      <c r="A60" s="21" t="s">
        <v>812</v>
      </c>
      <c r="B60" s="21" t="s">
        <v>811</v>
      </c>
      <c r="C60" s="21" t="s">
        <v>813</v>
      </c>
      <c r="D60" s="24">
        <v>255654</v>
      </c>
      <c r="E60" s="22">
        <v>436.14572399999997</v>
      </c>
      <c r="F60" s="23">
        <v>6.7254955890825405E-2</v>
      </c>
      <c r="G60" s="23"/>
    </row>
    <row r="61" spans="1:9" x14ac:dyDescent="0.2">
      <c r="A61" s="20" t="s">
        <v>29</v>
      </c>
      <c r="B61" s="20"/>
      <c r="C61" s="20"/>
      <c r="D61" s="20"/>
      <c r="E61" s="25">
        <f>SUM(E7:E60)</f>
        <v>602379.1697940001</v>
      </c>
      <c r="F61" s="26">
        <f>SUM(F7:F60)</f>
        <v>92.888643095002635</v>
      </c>
      <c r="G61" s="23"/>
      <c r="H61" s="14"/>
      <c r="I61" s="14"/>
    </row>
    <row r="62" spans="1:9" x14ac:dyDescent="0.2">
      <c r="A62" s="21"/>
      <c r="B62" s="21"/>
      <c r="C62" s="21"/>
      <c r="D62" s="21"/>
      <c r="E62" s="22"/>
      <c r="F62" s="23"/>
      <c r="G62" s="23"/>
    </row>
    <row r="63" spans="1:9" x14ac:dyDescent="0.2">
      <c r="A63" s="20" t="s">
        <v>344</v>
      </c>
      <c r="B63" s="21"/>
      <c r="C63" s="21"/>
      <c r="D63" s="21"/>
      <c r="E63" s="22"/>
      <c r="F63" s="23"/>
      <c r="G63" s="23"/>
    </row>
    <row r="64" spans="1:9" x14ac:dyDescent="0.2">
      <c r="A64" s="21"/>
      <c r="B64" s="21" t="s">
        <v>345</v>
      </c>
      <c r="C64" s="21" t="s">
        <v>218</v>
      </c>
      <c r="D64" s="24">
        <v>98000</v>
      </c>
      <c r="E64" s="22">
        <v>9.7999999999999997E-3</v>
      </c>
      <c r="F64" s="23">
        <v>1.5111888789951499E-6</v>
      </c>
      <c r="G64" s="23"/>
    </row>
    <row r="65" spans="1:9" x14ac:dyDescent="0.2">
      <c r="A65" s="21"/>
      <c r="B65" s="21" t="s">
        <v>814</v>
      </c>
      <c r="C65" s="21" t="s">
        <v>348</v>
      </c>
      <c r="D65" s="24">
        <v>23815</v>
      </c>
      <c r="E65" s="22">
        <v>2.3814999999999999E-3</v>
      </c>
      <c r="F65" s="23">
        <v>3.6723431789050599E-7</v>
      </c>
      <c r="G65" s="23"/>
    </row>
    <row r="66" spans="1:9" x14ac:dyDescent="0.2">
      <c r="A66" s="20" t="s">
        <v>29</v>
      </c>
      <c r="B66" s="20"/>
      <c r="C66" s="20"/>
      <c r="D66" s="20"/>
      <c r="E66" s="25">
        <f>SUM(E63:E65)</f>
        <v>1.21815E-2</v>
      </c>
      <c r="F66" s="26">
        <f>SUM(F63:F65)</f>
        <v>1.8784231968856559E-6</v>
      </c>
      <c r="G66" s="23"/>
      <c r="H66" s="14"/>
      <c r="I66" s="14"/>
    </row>
    <row r="67" spans="1:9" x14ac:dyDescent="0.2">
      <c r="A67" s="21"/>
      <c r="B67" s="21"/>
      <c r="C67" s="21"/>
      <c r="D67" s="21"/>
      <c r="E67" s="22"/>
      <c r="F67" s="23"/>
      <c r="G67" s="23"/>
    </row>
    <row r="68" spans="1:9" x14ac:dyDescent="0.2">
      <c r="A68" s="20" t="s">
        <v>30</v>
      </c>
      <c r="B68" s="21"/>
      <c r="C68" s="21"/>
      <c r="D68" s="21"/>
      <c r="E68" s="22"/>
      <c r="F68" s="23"/>
      <c r="G68" s="23"/>
    </row>
    <row r="69" spans="1:9" x14ac:dyDescent="0.2">
      <c r="A69" s="20" t="s">
        <v>36</v>
      </c>
      <c r="B69" s="21"/>
      <c r="C69" s="21"/>
      <c r="D69" s="21"/>
      <c r="E69" s="22"/>
      <c r="F69" s="23"/>
      <c r="G69" s="23"/>
    </row>
    <row r="70" spans="1:9" x14ac:dyDescent="0.2">
      <c r="A70" s="21" t="s">
        <v>332</v>
      </c>
      <c r="B70" s="21" t="s">
        <v>331</v>
      </c>
      <c r="C70" s="21" t="s">
        <v>38</v>
      </c>
      <c r="D70" s="24">
        <v>2500000</v>
      </c>
      <c r="E70" s="22">
        <v>2486.0075000000002</v>
      </c>
      <c r="F70" s="23">
        <v>0.38334968235699401</v>
      </c>
      <c r="G70" s="23">
        <v>5.8702999999999994</v>
      </c>
    </row>
    <row r="71" spans="1:9" x14ac:dyDescent="0.2">
      <c r="A71" s="20" t="s">
        <v>29</v>
      </c>
      <c r="B71" s="20"/>
      <c r="C71" s="20"/>
      <c r="D71" s="20"/>
      <c r="E71" s="25">
        <f>SUM(E69:E70)</f>
        <v>2486.0075000000002</v>
      </c>
      <c r="F71" s="26">
        <f>SUM(F69:F70)</f>
        <v>0.38334968235699401</v>
      </c>
      <c r="G71" s="23"/>
      <c r="H71" s="14"/>
      <c r="I71" s="14"/>
    </row>
    <row r="72" spans="1:9" x14ac:dyDescent="0.2">
      <c r="A72" s="21"/>
      <c r="B72" s="21"/>
      <c r="C72" s="21"/>
      <c r="D72" s="21"/>
      <c r="E72" s="22"/>
      <c r="F72" s="23"/>
      <c r="G72" s="23"/>
    </row>
    <row r="73" spans="1:9" x14ac:dyDescent="0.2">
      <c r="A73" s="20" t="s">
        <v>40</v>
      </c>
      <c r="B73" s="20"/>
      <c r="C73" s="20"/>
      <c r="D73" s="20"/>
      <c r="E73" s="25">
        <f>E61+E66+E71</f>
        <v>604865.18947550002</v>
      </c>
      <c r="F73" s="26">
        <f>F61+F66+F71</f>
        <v>93.271994655782819</v>
      </c>
      <c r="G73" s="23"/>
      <c r="H73" s="14"/>
      <c r="I73" s="14"/>
    </row>
    <row r="74" spans="1:9" x14ac:dyDescent="0.2">
      <c r="A74" s="20"/>
      <c r="B74" s="20"/>
      <c r="C74" s="20"/>
      <c r="D74" s="20"/>
      <c r="E74" s="25"/>
      <c r="F74" s="26"/>
      <c r="G74" s="59"/>
      <c r="H74" s="14"/>
      <c r="I74" s="14"/>
    </row>
    <row r="75" spans="1:9" x14ac:dyDescent="0.2">
      <c r="A75" s="20" t="s">
        <v>42</v>
      </c>
      <c r="B75" s="20"/>
      <c r="C75" s="20"/>
      <c r="D75" s="20"/>
      <c r="E75" s="25">
        <f>E77-(E61+E66+E71)</f>
        <v>43630.848062600009</v>
      </c>
      <c r="F75" s="26">
        <f>F77-(F61+F66+F71)</f>
        <v>6.7280053442171806</v>
      </c>
      <c r="G75" s="23"/>
      <c r="H75" s="14"/>
      <c r="I75" s="14"/>
    </row>
    <row r="76" spans="1:9" x14ac:dyDescent="0.2">
      <c r="A76" s="20"/>
      <c r="B76" s="20"/>
      <c r="C76" s="20"/>
      <c r="D76" s="20"/>
      <c r="E76" s="25"/>
      <c r="F76" s="26"/>
      <c r="G76" s="59"/>
      <c r="H76" s="14"/>
      <c r="I76" s="14"/>
    </row>
    <row r="77" spans="1:9" x14ac:dyDescent="0.2">
      <c r="A77" s="27" t="s">
        <v>41</v>
      </c>
      <c r="B77" s="27"/>
      <c r="C77" s="27"/>
      <c r="D77" s="27"/>
      <c r="E77" s="28">
        <v>648496.03753810003</v>
      </c>
      <c r="F77" s="29">
        <v>100</v>
      </c>
      <c r="G77" s="60"/>
      <c r="H77" s="14"/>
      <c r="I77" s="14"/>
    </row>
    <row r="78" spans="1:9" x14ac:dyDescent="0.2">
      <c r="F78" s="15" t="s">
        <v>916</v>
      </c>
      <c r="G78" s="10"/>
      <c r="H78" s="10"/>
    </row>
    <row r="79" spans="1:9" x14ac:dyDescent="0.2">
      <c r="A79" s="14" t="s">
        <v>43</v>
      </c>
      <c r="F79" s="10"/>
      <c r="G79" s="10"/>
      <c r="H79" s="10"/>
    </row>
    <row r="80" spans="1:9" x14ac:dyDescent="0.2">
      <c r="A80" s="14" t="s">
        <v>360</v>
      </c>
      <c r="F80" s="10"/>
      <c r="G80" s="10"/>
      <c r="H80" s="10"/>
    </row>
    <row r="81" spans="1:8" x14ac:dyDescent="0.2">
      <c r="F81" s="10"/>
      <c r="G81" s="10"/>
      <c r="H81" s="10"/>
    </row>
    <row r="82" spans="1:8" x14ac:dyDescent="0.2">
      <c r="A82" s="14" t="s">
        <v>44</v>
      </c>
      <c r="F82" s="10"/>
      <c r="G82" s="10"/>
      <c r="H82" s="10"/>
    </row>
    <row r="83" spans="1:8" x14ac:dyDescent="0.2">
      <c r="A83" s="14" t="s">
        <v>45</v>
      </c>
    </row>
    <row r="84" spans="1:8" x14ac:dyDescent="0.2">
      <c r="A84" s="14" t="s">
        <v>46</v>
      </c>
      <c r="B84" s="14"/>
      <c r="C84" s="30" t="s">
        <v>48</v>
      </c>
      <c r="D84" s="14" t="s">
        <v>47</v>
      </c>
    </row>
    <row r="85" spans="1:8" x14ac:dyDescent="0.2">
      <c r="A85" s="7" t="s">
        <v>49</v>
      </c>
      <c r="C85" s="31">
        <v>247.07599999999999</v>
      </c>
      <c r="D85" s="31">
        <v>236.68510000000001</v>
      </c>
    </row>
    <row r="86" spans="1:8" x14ac:dyDescent="0.2">
      <c r="A86" s="7" t="s">
        <v>50</v>
      </c>
      <c r="C86" s="31">
        <v>41.924399999999999</v>
      </c>
      <c r="D86" s="31">
        <v>36.795299999999997</v>
      </c>
    </row>
    <row r="87" spans="1:8" x14ac:dyDescent="0.2">
      <c r="A87" s="7" t="s">
        <v>51</v>
      </c>
      <c r="C87" s="31">
        <v>270.12009999999998</v>
      </c>
      <c r="D87" s="31">
        <v>260.38630000000001</v>
      </c>
    </row>
    <row r="88" spans="1:8" x14ac:dyDescent="0.2">
      <c r="A88" s="7" t="s">
        <v>52</v>
      </c>
      <c r="C88" s="31">
        <v>46.810499999999998</v>
      </c>
      <c r="D88" s="31">
        <v>41.252200000000002</v>
      </c>
    </row>
    <row r="90" spans="1:8" x14ac:dyDescent="0.2">
      <c r="A90" s="7" t="s">
        <v>53</v>
      </c>
    </row>
    <row r="92" spans="1:8" x14ac:dyDescent="0.2">
      <c r="A92" s="14" t="s">
        <v>54</v>
      </c>
      <c r="D92" s="30" t="s">
        <v>55</v>
      </c>
    </row>
    <row r="94" spans="1:8" x14ac:dyDescent="0.2">
      <c r="A94" s="14" t="s">
        <v>361</v>
      </c>
      <c r="D94" s="52">
        <v>0.230457470460814</v>
      </c>
    </row>
    <row r="96" spans="1:8" x14ac:dyDescent="0.2">
      <c r="A96" s="69" t="s">
        <v>57</v>
      </c>
      <c r="B96" s="64"/>
      <c r="C96" s="64"/>
      <c r="D96" s="70" t="s">
        <v>55</v>
      </c>
    </row>
    <row r="97" spans="1:9" x14ac:dyDescent="0.2">
      <c r="A97" s="71" t="s">
        <v>953</v>
      </c>
      <c r="B97" s="64"/>
      <c r="C97" s="64"/>
      <c r="D97" s="70"/>
    </row>
    <row r="98" spans="1:9" ht="15" x14ac:dyDescent="0.25">
      <c r="A98" s="72" t="s">
        <v>954</v>
      </c>
      <c r="B98" s="64"/>
      <c r="C98" s="64"/>
      <c r="D98" s="70"/>
    </row>
    <row r="99" spans="1:9" x14ac:dyDescent="0.2">
      <c r="A99" s="64"/>
      <c r="B99" s="64"/>
      <c r="C99" s="64"/>
      <c r="D99" s="64"/>
    </row>
    <row r="100" spans="1:9" x14ac:dyDescent="0.2">
      <c r="A100" s="69" t="s">
        <v>955</v>
      </c>
      <c r="B100" s="64"/>
      <c r="C100" s="64"/>
      <c r="D100" s="64"/>
      <c r="E100" s="11"/>
      <c r="G100" s="64"/>
      <c r="H100" s="64"/>
      <c r="I100" s="64"/>
    </row>
    <row r="101" spans="1:9" x14ac:dyDescent="0.2">
      <c r="A101" s="69"/>
      <c r="B101" s="64"/>
      <c r="C101" s="64"/>
      <c r="D101" s="64"/>
      <c r="E101" s="11"/>
      <c r="G101" s="64"/>
      <c r="H101" s="64"/>
      <c r="I101" s="64"/>
    </row>
    <row r="102" spans="1:9" x14ac:dyDescent="0.2">
      <c r="A102" s="69" t="s">
        <v>959</v>
      </c>
      <c r="B102" s="64"/>
      <c r="C102" s="64"/>
      <c r="D102" s="64"/>
      <c r="E102" s="11"/>
      <c r="G102" s="64"/>
      <c r="H102" s="64"/>
      <c r="I102" s="64"/>
    </row>
    <row r="103" spans="1:9" x14ac:dyDescent="0.2">
      <c r="A103" s="7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9" t="s">
        <v>972</v>
      </c>
      <c r="B121" s="64"/>
      <c r="C121" s="64"/>
      <c r="D121" s="64"/>
      <c r="E121" s="11"/>
      <c r="G121" s="64"/>
      <c r="H121" s="64"/>
      <c r="I121" s="64"/>
    </row>
    <row r="122" spans="1:9" x14ac:dyDescent="0.2">
      <c r="A122" s="64"/>
      <c r="B122" s="64"/>
      <c r="C122" s="64"/>
      <c r="D122" s="64"/>
      <c r="E122" s="11"/>
      <c r="G122" s="64"/>
      <c r="H122" s="64"/>
      <c r="I122" s="64"/>
    </row>
    <row r="123" spans="1:9" x14ac:dyDescent="0.2">
      <c r="A123" s="69" t="s">
        <v>960</v>
      </c>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t="s">
        <v>958</v>
      </c>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sheetData>
  <mergeCells count="1">
    <mergeCell ref="A1:F1"/>
  </mergeCells>
  <conditionalFormatting sqref="F2:F3">
    <cfRule type="cellIs" dxfId="61" priority="5" stopIfTrue="1" operator="between">
      <formula>0.009</formula>
      <formula>-0.009</formula>
    </cfRule>
  </conditionalFormatting>
  <conditionalFormatting sqref="F5:F78">
    <cfRule type="cellIs" dxfId="60" priority="4" stopIfTrue="1" operator="between">
      <formula>0.009</formula>
      <formula>-0.009</formula>
    </cfRule>
  </conditionalFormatting>
  <conditionalFormatting sqref="F83:F135">
    <cfRule type="cellIs" dxfId="59" priority="1" stopIfTrue="1" operator="between">
      <formula>0.009</formula>
      <formula>-0.009</formula>
    </cfRule>
  </conditionalFormatting>
  <conditionalFormatting sqref="F236:F238">
    <cfRule type="cellIs" dxfId="58" priority="2" stopIfTrue="1" operator="between">
      <formula>0.009</formula>
      <formula>-0.009</formula>
    </cfRule>
  </conditionalFormatting>
  <conditionalFormatting sqref="F241:F65536">
    <cfRule type="cellIs" dxfId="57" priority="3"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40"/>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24.42578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18</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136</v>
      </c>
      <c r="B7" s="21" t="s">
        <v>135</v>
      </c>
      <c r="C7" s="21" t="s">
        <v>137</v>
      </c>
      <c r="D7" s="24">
        <v>1549110</v>
      </c>
      <c r="E7" s="22">
        <v>29820.3675</v>
      </c>
      <c r="F7" s="23">
        <v>6.3950649138629201</v>
      </c>
    </row>
    <row r="8" spans="1:6" x14ac:dyDescent="0.2">
      <c r="A8" s="21" t="s">
        <v>152</v>
      </c>
      <c r="B8" s="21" t="s">
        <v>151</v>
      </c>
      <c r="C8" s="21" t="s">
        <v>153</v>
      </c>
      <c r="D8" s="24">
        <v>1514918</v>
      </c>
      <c r="E8" s="22">
        <v>21284.597900000001</v>
      </c>
      <c r="F8" s="23">
        <v>4.5645441906767399</v>
      </c>
    </row>
    <row r="9" spans="1:6" x14ac:dyDescent="0.2">
      <c r="A9" s="21" t="s">
        <v>147</v>
      </c>
      <c r="B9" s="21" t="s">
        <v>146</v>
      </c>
      <c r="C9" s="21" t="s">
        <v>137</v>
      </c>
      <c r="D9" s="24">
        <v>1376772</v>
      </c>
      <c r="E9" s="22">
        <v>16314.7482</v>
      </c>
      <c r="F9" s="23">
        <v>3.4987454058816798</v>
      </c>
    </row>
    <row r="10" spans="1:6" x14ac:dyDescent="0.2">
      <c r="A10" s="21" t="s">
        <v>273</v>
      </c>
      <c r="B10" s="21" t="s">
        <v>272</v>
      </c>
      <c r="C10" s="21" t="s">
        <v>184</v>
      </c>
      <c r="D10" s="24">
        <v>532031</v>
      </c>
      <c r="E10" s="22">
        <v>15582.12393</v>
      </c>
      <c r="F10" s="23">
        <v>3.3416319912290402</v>
      </c>
    </row>
    <row r="11" spans="1:6" x14ac:dyDescent="0.2">
      <c r="A11" s="21" t="s">
        <v>139</v>
      </c>
      <c r="B11" s="21" t="s">
        <v>138</v>
      </c>
      <c r="C11" s="21" t="s">
        <v>137</v>
      </c>
      <c r="D11" s="24">
        <v>1076387</v>
      </c>
      <c r="E11" s="22">
        <v>15360.04249</v>
      </c>
      <c r="F11" s="23">
        <v>3.2940059777345998</v>
      </c>
    </row>
    <row r="12" spans="1:6" x14ac:dyDescent="0.2">
      <c r="A12" s="21" t="s">
        <v>144</v>
      </c>
      <c r="B12" s="21" t="s">
        <v>143</v>
      </c>
      <c r="C12" s="21" t="s">
        <v>145</v>
      </c>
      <c r="D12" s="24">
        <v>788055</v>
      </c>
      <c r="E12" s="22">
        <v>14693.28548</v>
      </c>
      <c r="F12" s="23">
        <v>3.15101798938325</v>
      </c>
    </row>
    <row r="13" spans="1:6" x14ac:dyDescent="0.2">
      <c r="A13" s="21" t="s">
        <v>207</v>
      </c>
      <c r="B13" s="21" t="s">
        <v>206</v>
      </c>
      <c r="C13" s="21" t="s">
        <v>197</v>
      </c>
      <c r="D13" s="24">
        <v>9400160</v>
      </c>
      <c r="E13" s="22">
        <v>12870.699070000001</v>
      </c>
      <c r="F13" s="23">
        <v>2.7601590100941999</v>
      </c>
    </row>
    <row r="14" spans="1:6" x14ac:dyDescent="0.2">
      <c r="A14" s="21" t="s">
        <v>732</v>
      </c>
      <c r="B14" s="21" t="s">
        <v>731</v>
      </c>
      <c r="C14" s="21" t="s">
        <v>243</v>
      </c>
      <c r="D14" s="24">
        <v>759768</v>
      </c>
      <c r="E14" s="22">
        <v>12306.72206</v>
      </c>
      <c r="F14" s="23">
        <v>2.6392124929569998</v>
      </c>
    </row>
    <row r="15" spans="1:6" x14ac:dyDescent="0.2">
      <c r="A15" s="21" t="s">
        <v>323</v>
      </c>
      <c r="B15" s="21" t="s">
        <v>322</v>
      </c>
      <c r="C15" s="21" t="s">
        <v>150</v>
      </c>
      <c r="D15" s="24">
        <v>160042</v>
      </c>
      <c r="E15" s="22">
        <v>11691.0681</v>
      </c>
      <c r="F15" s="23">
        <v>2.5071837029470601</v>
      </c>
    </row>
    <row r="16" spans="1:6" x14ac:dyDescent="0.2">
      <c r="A16" s="21" t="s">
        <v>204</v>
      </c>
      <c r="B16" s="21" t="s">
        <v>203</v>
      </c>
      <c r="C16" s="21" t="s">
        <v>205</v>
      </c>
      <c r="D16" s="24">
        <v>219878</v>
      </c>
      <c r="E16" s="22">
        <v>11542.49561</v>
      </c>
      <c r="F16" s="23">
        <v>2.4753218984953098</v>
      </c>
    </row>
    <row r="17" spans="1:6" x14ac:dyDescent="0.2">
      <c r="A17" s="21" t="s">
        <v>160</v>
      </c>
      <c r="B17" s="21" t="s">
        <v>159</v>
      </c>
      <c r="C17" s="21" t="s">
        <v>161</v>
      </c>
      <c r="D17" s="24">
        <v>4844529</v>
      </c>
      <c r="E17" s="22">
        <v>11264.49883</v>
      </c>
      <c r="F17" s="23">
        <v>2.4157046770125499</v>
      </c>
    </row>
    <row r="18" spans="1:6" x14ac:dyDescent="0.2">
      <c r="A18" s="21" t="s">
        <v>450</v>
      </c>
      <c r="B18" s="21" t="s">
        <v>449</v>
      </c>
      <c r="C18" s="21" t="s">
        <v>187</v>
      </c>
      <c r="D18" s="24">
        <v>510460</v>
      </c>
      <c r="E18" s="22">
        <v>9578.7819</v>
      </c>
      <c r="F18" s="23">
        <v>2.0541977574969601</v>
      </c>
    </row>
    <row r="19" spans="1:6" x14ac:dyDescent="0.2">
      <c r="A19" s="21" t="s">
        <v>166</v>
      </c>
      <c r="B19" s="21" t="s">
        <v>165</v>
      </c>
      <c r="C19" s="21" t="s">
        <v>167</v>
      </c>
      <c r="D19" s="24">
        <v>81281</v>
      </c>
      <c r="E19" s="22">
        <v>9461.9212100000004</v>
      </c>
      <c r="F19" s="23">
        <v>2.0291366411834599</v>
      </c>
    </row>
    <row r="20" spans="1:6" x14ac:dyDescent="0.2">
      <c r="A20" s="21" t="s">
        <v>271</v>
      </c>
      <c r="B20" s="21" t="s">
        <v>270</v>
      </c>
      <c r="C20" s="21" t="s">
        <v>153</v>
      </c>
      <c r="D20" s="24">
        <v>2467055</v>
      </c>
      <c r="E20" s="22">
        <v>9342.7372849999992</v>
      </c>
      <c r="F20" s="23">
        <v>2.00357730033818</v>
      </c>
    </row>
    <row r="21" spans="1:6" x14ac:dyDescent="0.2">
      <c r="A21" s="21" t="s">
        <v>172</v>
      </c>
      <c r="B21" s="21" t="s">
        <v>171</v>
      </c>
      <c r="C21" s="21" t="s">
        <v>173</v>
      </c>
      <c r="D21" s="24">
        <v>127368</v>
      </c>
      <c r="E21" s="22">
        <v>8886.4653600000001</v>
      </c>
      <c r="F21" s="23">
        <v>1.90572845327926</v>
      </c>
    </row>
    <row r="22" spans="1:6" x14ac:dyDescent="0.2">
      <c r="A22" s="21" t="s">
        <v>289</v>
      </c>
      <c r="B22" s="21" t="s">
        <v>288</v>
      </c>
      <c r="C22" s="21" t="s">
        <v>170</v>
      </c>
      <c r="D22" s="24">
        <v>572804</v>
      </c>
      <c r="E22" s="22">
        <v>8879.0348040000008</v>
      </c>
      <c r="F22" s="23">
        <v>1.9041349488408601</v>
      </c>
    </row>
    <row r="23" spans="1:6" x14ac:dyDescent="0.2">
      <c r="A23" s="21" t="s">
        <v>501</v>
      </c>
      <c r="B23" s="21" t="s">
        <v>500</v>
      </c>
      <c r="C23" s="21" t="s">
        <v>502</v>
      </c>
      <c r="D23" s="24">
        <v>1234701</v>
      </c>
      <c r="E23" s="22">
        <v>8271.2619990000003</v>
      </c>
      <c r="F23" s="23">
        <v>1.77379629554105</v>
      </c>
    </row>
    <row r="24" spans="1:6" x14ac:dyDescent="0.2">
      <c r="A24" s="21" t="s">
        <v>609</v>
      </c>
      <c r="B24" s="21" t="s">
        <v>608</v>
      </c>
      <c r="C24" s="21" t="s">
        <v>173</v>
      </c>
      <c r="D24" s="24">
        <v>1476588</v>
      </c>
      <c r="E24" s="22">
        <v>7456.0311060000004</v>
      </c>
      <c r="F24" s="23">
        <v>1.5989676492971201</v>
      </c>
    </row>
    <row r="25" spans="1:6" x14ac:dyDescent="0.2">
      <c r="A25" s="21" t="s">
        <v>191</v>
      </c>
      <c r="B25" s="21" t="s">
        <v>190</v>
      </c>
      <c r="C25" s="21" t="s">
        <v>170</v>
      </c>
      <c r="D25" s="24">
        <v>519474</v>
      </c>
      <c r="E25" s="22">
        <v>7439.387154</v>
      </c>
      <c r="F25" s="23">
        <v>1.59539830517474</v>
      </c>
    </row>
    <row r="26" spans="1:6" x14ac:dyDescent="0.2">
      <c r="A26" s="21" t="s">
        <v>493</v>
      </c>
      <c r="B26" s="21" t="s">
        <v>492</v>
      </c>
      <c r="C26" s="21" t="s">
        <v>137</v>
      </c>
      <c r="D26" s="24">
        <v>3972350</v>
      </c>
      <c r="E26" s="22">
        <v>7013.5811599999997</v>
      </c>
      <c r="F26" s="23">
        <v>1.50408296600791</v>
      </c>
    </row>
    <row r="27" spans="1:6" x14ac:dyDescent="0.2">
      <c r="A27" s="21" t="s">
        <v>764</v>
      </c>
      <c r="B27" s="21" t="s">
        <v>763</v>
      </c>
      <c r="C27" s="21" t="s">
        <v>210</v>
      </c>
      <c r="D27" s="24">
        <v>248087</v>
      </c>
      <c r="E27" s="22">
        <v>6636.5753370000002</v>
      </c>
      <c r="F27" s="23">
        <v>1.4232329660543801</v>
      </c>
    </row>
    <row r="28" spans="1:6" x14ac:dyDescent="0.2">
      <c r="A28" s="21" t="s">
        <v>631</v>
      </c>
      <c r="B28" s="21" t="s">
        <v>630</v>
      </c>
      <c r="C28" s="21" t="s">
        <v>576</v>
      </c>
      <c r="D28" s="24">
        <v>1375604</v>
      </c>
      <c r="E28" s="22">
        <v>6402.0610159999997</v>
      </c>
      <c r="F28" s="23">
        <v>1.3729406849137999</v>
      </c>
    </row>
    <row r="29" spans="1:6" x14ac:dyDescent="0.2">
      <c r="A29" s="21" t="s">
        <v>504</v>
      </c>
      <c r="B29" s="21" t="s">
        <v>503</v>
      </c>
      <c r="C29" s="21" t="s">
        <v>170</v>
      </c>
      <c r="D29" s="24">
        <v>1210258</v>
      </c>
      <c r="E29" s="22">
        <v>6319.9672760000003</v>
      </c>
      <c r="F29" s="23">
        <v>1.35533544257996</v>
      </c>
    </row>
    <row r="30" spans="1:6" x14ac:dyDescent="0.2">
      <c r="A30" s="21" t="s">
        <v>709</v>
      </c>
      <c r="B30" s="21" t="s">
        <v>708</v>
      </c>
      <c r="C30" s="21" t="s">
        <v>197</v>
      </c>
      <c r="D30" s="24">
        <v>3510562</v>
      </c>
      <c r="E30" s="22">
        <v>6271.6190130000005</v>
      </c>
      <c r="F30" s="23">
        <v>1.34496701635726</v>
      </c>
    </row>
    <row r="31" spans="1:6" x14ac:dyDescent="0.2">
      <c r="A31" s="21" t="s">
        <v>217</v>
      </c>
      <c r="B31" s="21" t="s">
        <v>216</v>
      </c>
      <c r="C31" s="21" t="s">
        <v>218</v>
      </c>
      <c r="D31" s="24">
        <v>605153</v>
      </c>
      <c r="E31" s="22">
        <v>6113.2556059999997</v>
      </c>
      <c r="F31" s="23">
        <v>1.31100552115618</v>
      </c>
    </row>
    <row r="32" spans="1:6" x14ac:dyDescent="0.2">
      <c r="A32" s="21" t="s">
        <v>163</v>
      </c>
      <c r="B32" s="21" t="s">
        <v>162</v>
      </c>
      <c r="C32" s="21" t="s">
        <v>164</v>
      </c>
      <c r="D32" s="24">
        <v>1719022</v>
      </c>
      <c r="E32" s="22">
        <v>6094.7925009999999</v>
      </c>
      <c r="F32" s="23">
        <v>1.3070460543593201</v>
      </c>
    </row>
    <row r="33" spans="1:6" x14ac:dyDescent="0.2">
      <c r="A33" s="21" t="s">
        <v>209</v>
      </c>
      <c r="B33" s="21" t="s">
        <v>208</v>
      </c>
      <c r="C33" s="21" t="s">
        <v>210</v>
      </c>
      <c r="D33" s="24">
        <v>198696</v>
      </c>
      <c r="E33" s="22">
        <v>5759.4022560000003</v>
      </c>
      <c r="F33" s="23">
        <v>1.23512063666447</v>
      </c>
    </row>
    <row r="34" spans="1:6" x14ac:dyDescent="0.2">
      <c r="A34" s="21" t="s">
        <v>180</v>
      </c>
      <c r="B34" s="21" t="s">
        <v>179</v>
      </c>
      <c r="C34" s="21" t="s">
        <v>181</v>
      </c>
      <c r="D34" s="24">
        <v>332201</v>
      </c>
      <c r="E34" s="22">
        <v>5399.2628530000002</v>
      </c>
      <c r="F34" s="23">
        <v>1.15788768974573</v>
      </c>
    </row>
    <row r="35" spans="1:6" x14ac:dyDescent="0.2">
      <c r="A35" s="21" t="s">
        <v>223</v>
      </c>
      <c r="B35" s="21" t="s">
        <v>222</v>
      </c>
      <c r="C35" s="21" t="s">
        <v>224</v>
      </c>
      <c r="D35" s="24">
        <v>390328</v>
      </c>
      <c r="E35" s="22">
        <v>5367.4003279999997</v>
      </c>
      <c r="F35" s="23">
        <v>1.1510546781909801</v>
      </c>
    </row>
    <row r="36" spans="1:6" x14ac:dyDescent="0.2">
      <c r="A36" s="21" t="s">
        <v>734</v>
      </c>
      <c r="B36" s="21" t="s">
        <v>733</v>
      </c>
      <c r="C36" s="21" t="s">
        <v>145</v>
      </c>
      <c r="D36" s="24">
        <v>312951</v>
      </c>
      <c r="E36" s="22">
        <v>5286.0553410000002</v>
      </c>
      <c r="F36" s="23">
        <v>1.13361000812504</v>
      </c>
    </row>
    <row r="37" spans="1:6" x14ac:dyDescent="0.2">
      <c r="A37" s="21" t="s">
        <v>242</v>
      </c>
      <c r="B37" s="21" t="s">
        <v>241</v>
      </c>
      <c r="C37" s="21" t="s">
        <v>243</v>
      </c>
      <c r="D37" s="24">
        <v>701012</v>
      </c>
      <c r="E37" s="22">
        <v>5233.05458</v>
      </c>
      <c r="F37" s="23">
        <v>1.12224384011658</v>
      </c>
    </row>
    <row r="38" spans="1:6" x14ac:dyDescent="0.2">
      <c r="A38" s="21" t="s">
        <v>299</v>
      </c>
      <c r="B38" s="21" t="s">
        <v>298</v>
      </c>
      <c r="C38" s="21" t="s">
        <v>224</v>
      </c>
      <c r="D38" s="24">
        <v>239834</v>
      </c>
      <c r="E38" s="22">
        <v>5184.0119100000002</v>
      </c>
      <c r="F38" s="23">
        <v>1.11172649628441</v>
      </c>
    </row>
    <row r="39" spans="1:6" x14ac:dyDescent="0.2">
      <c r="A39" s="21" t="s">
        <v>798</v>
      </c>
      <c r="B39" s="21" t="s">
        <v>797</v>
      </c>
      <c r="C39" s="21" t="s">
        <v>246</v>
      </c>
      <c r="D39" s="24">
        <v>504466</v>
      </c>
      <c r="E39" s="22">
        <v>5168.5064030000003</v>
      </c>
      <c r="F39" s="23">
        <v>1.1084012950176101</v>
      </c>
    </row>
    <row r="40" spans="1:6" x14ac:dyDescent="0.2">
      <c r="A40" s="21" t="s">
        <v>495</v>
      </c>
      <c r="B40" s="21" t="s">
        <v>494</v>
      </c>
      <c r="C40" s="21" t="s">
        <v>436</v>
      </c>
      <c r="D40" s="24">
        <v>814918</v>
      </c>
      <c r="E40" s="22">
        <v>5090.7927460000001</v>
      </c>
      <c r="F40" s="23">
        <v>1.0917353742770799</v>
      </c>
    </row>
    <row r="41" spans="1:6" x14ac:dyDescent="0.2">
      <c r="A41" s="21" t="s">
        <v>231</v>
      </c>
      <c r="B41" s="21" t="s">
        <v>230</v>
      </c>
      <c r="C41" s="21" t="s">
        <v>145</v>
      </c>
      <c r="D41" s="24">
        <v>1200125</v>
      </c>
      <c r="E41" s="22">
        <v>4898.9102499999999</v>
      </c>
      <c r="F41" s="23">
        <v>1.05058561253272</v>
      </c>
    </row>
    <row r="42" spans="1:6" x14ac:dyDescent="0.2">
      <c r="A42" s="21" t="s">
        <v>736</v>
      </c>
      <c r="B42" s="21" t="s">
        <v>735</v>
      </c>
      <c r="C42" s="21" t="s">
        <v>170</v>
      </c>
      <c r="D42" s="24">
        <v>343835</v>
      </c>
      <c r="E42" s="22">
        <v>4817.8160200000002</v>
      </c>
      <c r="F42" s="23">
        <v>1.03319471803789</v>
      </c>
    </row>
    <row r="43" spans="1:6" x14ac:dyDescent="0.2">
      <c r="A43" s="21" t="s">
        <v>183</v>
      </c>
      <c r="B43" s="21" t="s">
        <v>182</v>
      </c>
      <c r="C43" s="21" t="s">
        <v>184</v>
      </c>
      <c r="D43" s="24">
        <v>39171</v>
      </c>
      <c r="E43" s="22">
        <v>4801.1894700000003</v>
      </c>
      <c r="F43" s="23">
        <v>1.02962910582524</v>
      </c>
    </row>
    <row r="44" spans="1:6" x14ac:dyDescent="0.2">
      <c r="A44" s="21" t="s">
        <v>186</v>
      </c>
      <c r="B44" s="21" t="s">
        <v>185</v>
      </c>
      <c r="C44" s="21" t="s">
        <v>187</v>
      </c>
      <c r="D44" s="24">
        <v>635064</v>
      </c>
      <c r="E44" s="22">
        <v>4722.9709679999996</v>
      </c>
      <c r="F44" s="23">
        <v>1.01285491959983</v>
      </c>
    </row>
    <row r="45" spans="1:6" x14ac:dyDescent="0.2">
      <c r="A45" s="21" t="s">
        <v>196</v>
      </c>
      <c r="B45" s="21" t="s">
        <v>195</v>
      </c>
      <c r="C45" s="21" t="s">
        <v>197</v>
      </c>
      <c r="D45" s="24">
        <v>658414</v>
      </c>
      <c r="E45" s="22">
        <v>4710.293756</v>
      </c>
      <c r="F45" s="23">
        <v>1.01013625445707</v>
      </c>
    </row>
    <row r="46" spans="1:6" x14ac:dyDescent="0.2">
      <c r="A46" s="21" t="s">
        <v>491</v>
      </c>
      <c r="B46" s="21" t="s">
        <v>490</v>
      </c>
      <c r="C46" s="21" t="s">
        <v>184</v>
      </c>
      <c r="D46" s="24">
        <v>275195</v>
      </c>
      <c r="E46" s="22">
        <v>4699.2298199999996</v>
      </c>
      <c r="F46" s="23">
        <v>1.0077635610647799</v>
      </c>
    </row>
    <row r="47" spans="1:6" x14ac:dyDescent="0.2">
      <c r="A47" s="21" t="s">
        <v>750</v>
      </c>
      <c r="B47" s="21" t="s">
        <v>749</v>
      </c>
      <c r="C47" s="21" t="s">
        <v>249</v>
      </c>
      <c r="D47" s="24">
        <v>9675</v>
      </c>
      <c r="E47" s="22">
        <v>4413.2512500000003</v>
      </c>
      <c r="F47" s="23">
        <v>0.94643462140219003</v>
      </c>
    </row>
    <row r="48" spans="1:6" x14ac:dyDescent="0.2">
      <c r="A48" s="21" t="s">
        <v>583</v>
      </c>
      <c r="B48" s="21" t="s">
        <v>582</v>
      </c>
      <c r="C48" s="21" t="s">
        <v>150</v>
      </c>
      <c r="D48" s="24">
        <v>235860</v>
      </c>
      <c r="E48" s="22">
        <v>4233.4511400000001</v>
      </c>
      <c r="F48" s="23">
        <v>0.90787596262745596</v>
      </c>
    </row>
    <row r="49" spans="1:6" x14ac:dyDescent="0.2">
      <c r="A49" s="21" t="s">
        <v>262</v>
      </c>
      <c r="B49" s="21" t="s">
        <v>261</v>
      </c>
      <c r="C49" s="21" t="s">
        <v>150</v>
      </c>
      <c r="D49" s="24">
        <v>572822</v>
      </c>
      <c r="E49" s="22">
        <v>4121.1678789999996</v>
      </c>
      <c r="F49" s="23">
        <v>0.88379648933339805</v>
      </c>
    </row>
    <row r="50" spans="1:6" x14ac:dyDescent="0.2">
      <c r="A50" s="21" t="s">
        <v>728</v>
      </c>
      <c r="B50" s="21" t="s">
        <v>727</v>
      </c>
      <c r="C50" s="21" t="s">
        <v>137</v>
      </c>
      <c r="D50" s="24">
        <v>2022164</v>
      </c>
      <c r="E50" s="22">
        <v>3977.1921550000002</v>
      </c>
      <c r="F50" s="23">
        <v>0.85292047477722599</v>
      </c>
    </row>
    <row r="51" spans="1:6" x14ac:dyDescent="0.2">
      <c r="A51" s="21" t="s">
        <v>746</v>
      </c>
      <c r="B51" s="21" t="s">
        <v>745</v>
      </c>
      <c r="C51" s="21" t="s">
        <v>243</v>
      </c>
      <c r="D51" s="24">
        <v>134397</v>
      </c>
      <c r="E51" s="22">
        <v>3891.3307380000001</v>
      </c>
      <c r="F51" s="23">
        <v>0.834507243105576</v>
      </c>
    </row>
    <row r="52" spans="1:6" x14ac:dyDescent="0.2">
      <c r="A52" s="21" t="s">
        <v>806</v>
      </c>
      <c r="B52" s="21" t="s">
        <v>805</v>
      </c>
      <c r="C52" s="21" t="s">
        <v>194</v>
      </c>
      <c r="D52" s="24">
        <v>1113722</v>
      </c>
      <c r="E52" s="22">
        <v>3867.956506</v>
      </c>
      <c r="F52" s="23">
        <v>0.82949457077845901</v>
      </c>
    </row>
    <row r="53" spans="1:6" x14ac:dyDescent="0.2">
      <c r="A53" s="21" t="s">
        <v>404</v>
      </c>
      <c r="B53" s="21" t="s">
        <v>403</v>
      </c>
      <c r="C53" s="21" t="s">
        <v>150</v>
      </c>
      <c r="D53" s="24">
        <v>150891</v>
      </c>
      <c r="E53" s="22">
        <v>3725.4987900000001</v>
      </c>
      <c r="F53" s="23">
        <v>0.79894409747189599</v>
      </c>
    </row>
    <row r="54" spans="1:6" x14ac:dyDescent="0.2">
      <c r="A54" s="21" t="s">
        <v>313</v>
      </c>
      <c r="B54" s="21" t="s">
        <v>312</v>
      </c>
      <c r="C54" s="21" t="s">
        <v>194</v>
      </c>
      <c r="D54" s="24">
        <v>231924</v>
      </c>
      <c r="E54" s="22">
        <v>3713.1032399999999</v>
      </c>
      <c r="F54" s="23">
        <v>0.79628583556774502</v>
      </c>
    </row>
    <row r="55" spans="1:6" x14ac:dyDescent="0.2">
      <c r="A55" s="21" t="s">
        <v>589</v>
      </c>
      <c r="B55" s="21" t="s">
        <v>588</v>
      </c>
      <c r="C55" s="21" t="s">
        <v>348</v>
      </c>
      <c r="D55" s="24">
        <v>230743</v>
      </c>
      <c r="E55" s="22">
        <v>3654.9691200000002</v>
      </c>
      <c r="F55" s="23">
        <v>0.78381880372750101</v>
      </c>
    </row>
    <row r="56" spans="1:6" x14ac:dyDescent="0.2">
      <c r="A56" s="21" t="s">
        <v>189</v>
      </c>
      <c r="B56" s="21" t="s">
        <v>188</v>
      </c>
      <c r="C56" s="21" t="s">
        <v>184</v>
      </c>
      <c r="D56" s="24">
        <v>521701</v>
      </c>
      <c r="E56" s="22">
        <v>3361.0586929999999</v>
      </c>
      <c r="F56" s="23">
        <v>0.72078885416278904</v>
      </c>
    </row>
    <row r="57" spans="1:6" x14ac:dyDescent="0.2">
      <c r="A57" s="21" t="s">
        <v>611</v>
      </c>
      <c r="B57" s="21" t="s">
        <v>610</v>
      </c>
      <c r="C57" s="21" t="s">
        <v>224</v>
      </c>
      <c r="D57" s="24">
        <v>317121</v>
      </c>
      <c r="E57" s="22">
        <v>3261.906606</v>
      </c>
      <c r="F57" s="23">
        <v>0.69952539948839598</v>
      </c>
    </row>
    <row r="58" spans="1:6" x14ac:dyDescent="0.2">
      <c r="A58" s="21" t="s">
        <v>705</v>
      </c>
      <c r="B58" s="21" t="s">
        <v>704</v>
      </c>
      <c r="C58" s="21" t="s">
        <v>243</v>
      </c>
      <c r="D58" s="24">
        <v>739719</v>
      </c>
      <c r="E58" s="22">
        <v>3239.599361</v>
      </c>
      <c r="F58" s="23">
        <v>0.69474154564003399</v>
      </c>
    </row>
    <row r="59" spans="1:6" x14ac:dyDescent="0.2">
      <c r="A59" s="21" t="s">
        <v>784</v>
      </c>
      <c r="B59" s="21" t="s">
        <v>783</v>
      </c>
      <c r="C59" s="21" t="s">
        <v>210</v>
      </c>
      <c r="D59" s="24">
        <v>349245</v>
      </c>
      <c r="E59" s="22">
        <v>3122.9487899999999</v>
      </c>
      <c r="F59" s="23">
        <v>0.66972548995982895</v>
      </c>
    </row>
    <row r="60" spans="1:6" x14ac:dyDescent="0.2">
      <c r="A60" s="21" t="s">
        <v>816</v>
      </c>
      <c r="B60" s="21" t="s">
        <v>815</v>
      </c>
      <c r="C60" s="21" t="s">
        <v>436</v>
      </c>
      <c r="D60" s="24">
        <v>633075</v>
      </c>
      <c r="E60" s="22">
        <v>3087.8233129999999</v>
      </c>
      <c r="F60" s="23">
        <v>0.66219272881778801</v>
      </c>
    </row>
    <row r="61" spans="1:6" x14ac:dyDescent="0.2">
      <c r="A61" s="21" t="s">
        <v>818</v>
      </c>
      <c r="B61" s="21" t="s">
        <v>817</v>
      </c>
      <c r="C61" s="21" t="s">
        <v>167</v>
      </c>
      <c r="D61" s="24">
        <v>154933</v>
      </c>
      <c r="E61" s="22">
        <v>3009.8833909999998</v>
      </c>
      <c r="F61" s="23">
        <v>0.64547828488709502</v>
      </c>
    </row>
    <row r="62" spans="1:6" x14ac:dyDescent="0.2">
      <c r="A62" s="21" t="s">
        <v>633</v>
      </c>
      <c r="B62" s="21" t="s">
        <v>632</v>
      </c>
      <c r="C62" s="21" t="s">
        <v>243</v>
      </c>
      <c r="D62" s="24">
        <v>279617</v>
      </c>
      <c r="E62" s="22">
        <v>2858.2449740000002</v>
      </c>
      <c r="F62" s="23">
        <v>0.61295898343481003</v>
      </c>
    </row>
    <row r="63" spans="1:6" x14ac:dyDescent="0.2">
      <c r="A63" s="21" t="s">
        <v>802</v>
      </c>
      <c r="B63" s="21" t="s">
        <v>801</v>
      </c>
      <c r="C63" s="21" t="s">
        <v>170</v>
      </c>
      <c r="D63" s="24">
        <v>1329470</v>
      </c>
      <c r="E63" s="22">
        <v>2805.8464349999999</v>
      </c>
      <c r="F63" s="23">
        <v>0.6017219636933</v>
      </c>
    </row>
    <row r="64" spans="1:6" x14ac:dyDescent="0.2">
      <c r="A64" s="21" t="s">
        <v>820</v>
      </c>
      <c r="B64" s="21" t="s">
        <v>819</v>
      </c>
      <c r="C64" s="21" t="s">
        <v>205</v>
      </c>
      <c r="D64" s="24">
        <v>1406358</v>
      </c>
      <c r="E64" s="22">
        <v>2750.9768840000002</v>
      </c>
      <c r="F64" s="23">
        <v>0.58995502821071399</v>
      </c>
    </row>
    <row r="65" spans="1:9" x14ac:dyDescent="0.2">
      <c r="A65" s="21" t="s">
        <v>822</v>
      </c>
      <c r="B65" s="21" t="s">
        <v>821</v>
      </c>
      <c r="C65" s="21" t="s">
        <v>218</v>
      </c>
      <c r="D65" s="24">
        <v>146461</v>
      </c>
      <c r="E65" s="22">
        <v>2730.1795010000001</v>
      </c>
      <c r="F65" s="23">
        <v>0.58549496867846695</v>
      </c>
    </row>
    <row r="66" spans="1:9" x14ac:dyDescent="0.2">
      <c r="A66" s="21" t="s">
        <v>258</v>
      </c>
      <c r="B66" s="21" t="s">
        <v>257</v>
      </c>
      <c r="C66" s="21" t="s">
        <v>218</v>
      </c>
      <c r="D66" s="24">
        <v>174768</v>
      </c>
      <c r="E66" s="22">
        <v>2607.8880960000001</v>
      </c>
      <c r="F66" s="23">
        <v>0.55926921967042798</v>
      </c>
    </row>
    <row r="67" spans="1:9" x14ac:dyDescent="0.2">
      <c r="A67" s="21" t="s">
        <v>229</v>
      </c>
      <c r="B67" s="21" t="s">
        <v>228</v>
      </c>
      <c r="C67" s="21" t="s">
        <v>194</v>
      </c>
      <c r="D67" s="24">
        <v>40679</v>
      </c>
      <c r="E67" s="22">
        <v>2503.9958449999999</v>
      </c>
      <c r="F67" s="23">
        <v>0.536989222980503</v>
      </c>
    </row>
    <row r="68" spans="1:9" x14ac:dyDescent="0.2">
      <c r="A68" s="21" t="s">
        <v>395</v>
      </c>
      <c r="B68" s="21" t="s">
        <v>394</v>
      </c>
      <c r="C68" s="21" t="s">
        <v>164</v>
      </c>
      <c r="D68" s="24">
        <v>1512427</v>
      </c>
      <c r="E68" s="22">
        <v>2404.9101730000002</v>
      </c>
      <c r="F68" s="23">
        <v>0.51574001119685398</v>
      </c>
    </row>
    <row r="69" spans="1:9" x14ac:dyDescent="0.2">
      <c r="A69" s="21" t="s">
        <v>824</v>
      </c>
      <c r="B69" s="21" t="s">
        <v>823</v>
      </c>
      <c r="C69" s="21" t="s">
        <v>576</v>
      </c>
      <c r="D69" s="24">
        <v>76098</v>
      </c>
      <c r="E69" s="22">
        <v>2274.8736119999999</v>
      </c>
      <c r="F69" s="23">
        <v>0.48785329086148299</v>
      </c>
    </row>
    <row r="70" spans="1:9" x14ac:dyDescent="0.2">
      <c r="A70" s="21" t="s">
        <v>193</v>
      </c>
      <c r="B70" s="21" t="s">
        <v>192</v>
      </c>
      <c r="C70" s="21" t="s">
        <v>194</v>
      </c>
      <c r="D70" s="24">
        <v>637243</v>
      </c>
      <c r="E70" s="22">
        <v>2149.4206389999999</v>
      </c>
      <c r="F70" s="23">
        <v>0.46094953436109498</v>
      </c>
    </row>
    <row r="71" spans="1:9" x14ac:dyDescent="0.2">
      <c r="A71" s="21" t="s">
        <v>531</v>
      </c>
      <c r="B71" s="59" t="s">
        <v>944</v>
      </c>
      <c r="C71" s="21" t="s">
        <v>502</v>
      </c>
      <c r="D71" s="24">
        <v>74920</v>
      </c>
      <c r="E71" s="22">
        <v>338.82569999999998</v>
      </c>
      <c r="F71" s="23">
        <v>7.2662161054354704E-2</v>
      </c>
    </row>
    <row r="72" spans="1:9" x14ac:dyDescent="0.2">
      <c r="A72" s="20" t="s">
        <v>29</v>
      </c>
      <c r="B72" s="20"/>
      <c r="C72" s="20"/>
      <c r="D72" s="20"/>
      <c r="E72" s="25">
        <f>SUM(E7:E71)</f>
        <v>436143.32142900012</v>
      </c>
      <c r="F72" s="26">
        <f>SUM(F7:F71)</f>
        <v>93.532209228683556</v>
      </c>
      <c r="G72" s="14"/>
      <c r="H72" s="14"/>
      <c r="I72" s="14"/>
    </row>
    <row r="73" spans="1:9" x14ac:dyDescent="0.2">
      <c r="A73" s="21"/>
      <c r="B73" s="21"/>
      <c r="C73" s="21"/>
      <c r="D73" s="21"/>
      <c r="E73" s="22"/>
      <c r="F73" s="23"/>
    </row>
    <row r="74" spans="1:9" x14ac:dyDescent="0.2">
      <c r="A74" s="20" t="s">
        <v>40</v>
      </c>
      <c r="B74" s="20"/>
      <c r="C74" s="20"/>
      <c r="D74" s="20"/>
      <c r="E74" s="25">
        <f>E72</f>
        <v>436143.32142900012</v>
      </c>
      <c r="F74" s="26">
        <f>F72</f>
        <v>93.532209228683556</v>
      </c>
      <c r="G74" s="14"/>
      <c r="H74" s="14"/>
      <c r="I74" s="14"/>
    </row>
    <row r="75" spans="1:9" x14ac:dyDescent="0.2">
      <c r="A75" s="20"/>
      <c r="B75" s="20"/>
      <c r="C75" s="20"/>
      <c r="D75" s="20"/>
      <c r="E75" s="25"/>
      <c r="F75" s="26"/>
      <c r="G75" s="14"/>
      <c r="H75" s="14"/>
      <c r="I75" s="14"/>
    </row>
    <row r="76" spans="1:9" x14ac:dyDescent="0.2">
      <c r="A76" s="20" t="s">
        <v>42</v>
      </c>
      <c r="B76" s="20"/>
      <c r="C76" s="20"/>
      <c r="D76" s="20"/>
      <c r="E76" s="25">
        <f>E78-(E72)</f>
        <v>30159.490218099905</v>
      </c>
      <c r="F76" s="26">
        <f>F78-(F72)</f>
        <v>6.4677907713164444</v>
      </c>
      <c r="G76" s="14"/>
      <c r="H76" s="14"/>
      <c r="I76" s="14"/>
    </row>
    <row r="77" spans="1:9" x14ac:dyDescent="0.2">
      <c r="A77" s="20"/>
      <c r="B77" s="20"/>
      <c r="C77" s="20"/>
      <c r="D77" s="20"/>
      <c r="E77" s="25"/>
      <c r="F77" s="26"/>
      <c r="G77" s="14"/>
      <c r="H77" s="14"/>
      <c r="I77" s="14"/>
    </row>
    <row r="78" spans="1:9" x14ac:dyDescent="0.2">
      <c r="A78" s="27" t="s">
        <v>41</v>
      </c>
      <c r="B78" s="27"/>
      <c r="C78" s="27"/>
      <c r="D78" s="27"/>
      <c r="E78" s="28">
        <v>466302.81164710002</v>
      </c>
      <c r="F78" s="29">
        <v>100</v>
      </c>
      <c r="G78" s="14"/>
      <c r="H78" s="14"/>
      <c r="I78" s="14"/>
    </row>
    <row r="80" spans="1:9" x14ac:dyDescent="0.2">
      <c r="A80" s="14" t="s">
        <v>44</v>
      </c>
    </row>
    <row r="81" spans="1:9" x14ac:dyDescent="0.2">
      <c r="A81" s="14" t="s">
        <v>45</v>
      </c>
    </row>
    <row r="82" spans="1:9" x14ac:dyDescent="0.2">
      <c r="A82" s="14" t="s">
        <v>46</v>
      </c>
      <c r="B82" s="14"/>
      <c r="C82" s="30" t="s">
        <v>48</v>
      </c>
      <c r="D82" s="14" t="s">
        <v>47</v>
      </c>
    </row>
    <row r="83" spans="1:9" x14ac:dyDescent="0.2">
      <c r="A83" s="7" t="s">
        <v>49</v>
      </c>
      <c r="C83" s="31">
        <v>9.9787999999999997</v>
      </c>
      <c r="D83" s="31">
        <v>9.5678000000000001</v>
      </c>
    </row>
    <row r="84" spans="1:9" x14ac:dyDescent="0.2">
      <c r="A84" s="7" t="s">
        <v>50</v>
      </c>
      <c r="C84" s="31">
        <v>9.9787999999999997</v>
      </c>
      <c r="D84" s="31">
        <v>9.5678000000000001</v>
      </c>
    </row>
    <row r="85" spans="1:9" x14ac:dyDescent="0.2">
      <c r="A85" s="7" t="s">
        <v>51</v>
      </c>
      <c r="C85" s="31">
        <v>10.0191</v>
      </c>
      <c r="D85" s="31">
        <v>9.6789000000000005</v>
      </c>
    </row>
    <row r="86" spans="1:9" x14ac:dyDescent="0.2">
      <c r="A86" s="7" t="s">
        <v>52</v>
      </c>
      <c r="C86" s="31">
        <v>10.0191</v>
      </c>
      <c r="D86" s="31">
        <v>9.6789000000000005</v>
      </c>
    </row>
    <row r="88" spans="1:9" x14ac:dyDescent="0.2">
      <c r="A88" s="7" t="s">
        <v>53</v>
      </c>
    </row>
    <row r="90" spans="1:9" x14ac:dyDescent="0.2">
      <c r="A90" s="14" t="s">
        <v>54</v>
      </c>
      <c r="D90" s="30" t="s">
        <v>55</v>
      </c>
    </row>
    <row r="92" spans="1:9" x14ac:dyDescent="0.2">
      <c r="A92" s="14" t="s">
        <v>361</v>
      </c>
      <c r="D92" s="52">
        <v>0.326750995584561</v>
      </c>
    </row>
    <row r="94" spans="1:9" x14ac:dyDescent="0.2">
      <c r="A94" s="69" t="s">
        <v>57</v>
      </c>
      <c r="B94" s="64"/>
      <c r="C94" s="64"/>
      <c r="D94" s="70" t="s">
        <v>55</v>
      </c>
    </row>
    <row r="95" spans="1:9" x14ac:dyDescent="0.2">
      <c r="A95" s="64"/>
      <c r="B95" s="64"/>
      <c r="C95" s="64"/>
      <c r="D95" s="64"/>
    </row>
    <row r="96" spans="1:9" x14ac:dyDescent="0.2">
      <c r="A96" s="69" t="s">
        <v>955</v>
      </c>
      <c r="B96" s="64"/>
      <c r="C96" s="64"/>
      <c r="D96" s="64"/>
      <c r="E96" s="11"/>
      <c r="F96" s="64"/>
      <c r="G96" s="64"/>
      <c r="H96" s="64"/>
      <c r="I96" s="64"/>
    </row>
    <row r="97" spans="1:9" x14ac:dyDescent="0.2">
      <c r="A97" s="64"/>
      <c r="B97" s="64"/>
      <c r="C97" s="64"/>
      <c r="D97" s="64"/>
      <c r="E97" s="11"/>
      <c r="F97" s="64"/>
      <c r="G97" s="64"/>
      <c r="H97" s="64"/>
      <c r="I97" s="64"/>
    </row>
    <row r="98" spans="1:9" x14ac:dyDescent="0.2">
      <c r="A98" s="69" t="s">
        <v>959</v>
      </c>
      <c r="B98" s="64"/>
      <c r="C98" s="64"/>
      <c r="D98" s="64"/>
      <c r="E98" s="11"/>
      <c r="F98" s="64"/>
      <c r="G98" s="64"/>
      <c r="H98" s="64"/>
      <c r="I98" s="64"/>
    </row>
    <row r="99" spans="1:9" x14ac:dyDescent="0.2">
      <c r="A99" s="74"/>
      <c r="B99" s="64"/>
      <c r="C99" s="64"/>
      <c r="D99" s="64"/>
      <c r="E99" s="11"/>
      <c r="F99" s="64"/>
      <c r="G99" s="64"/>
      <c r="H99" s="64"/>
      <c r="I99" s="64"/>
    </row>
    <row r="100" spans="1:9" x14ac:dyDescent="0.2">
      <c r="A100" s="64"/>
      <c r="B100" s="64"/>
      <c r="C100" s="64"/>
      <c r="D100" s="64"/>
      <c r="E100" s="11"/>
      <c r="F100" s="64"/>
      <c r="G100" s="64"/>
      <c r="H100" s="64"/>
      <c r="I100" s="64"/>
    </row>
    <row r="101" spans="1:9" x14ac:dyDescent="0.2">
      <c r="A101" s="64"/>
      <c r="B101" s="64"/>
      <c r="C101" s="64"/>
      <c r="D101" s="64"/>
      <c r="E101" s="11"/>
      <c r="F101" s="64"/>
      <c r="G101" s="64"/>
      <c r="H101" s="64"/>
      <c r="I101" s="64"/>
    </row>
    <row r="102" spans="1:9" x14ac:dyDescent="0.2">
      <c r="A102" s="64"/>
      <c r="B102" s="64"/>
      <c r="C102" s="64"/>
      <c r="D102" s="64"/>
      <c r="E102" s="11"/>
      <c r="F102" s="64"/>
      <c r="G102" s="64"/>
      <c r="H102" s="64"/>
      <c r="I102" s="64"/>
    </row>
    <row r="103" spans="1:9" x14ac:dyDescent="0.2">
      <c r="A103" s="64"/>
      <c r="B103" s="64"/>
      <c r="C103" s="64"/>
      <c r="D103" s="64"/>
      <c r="E103" s="11"/>
      <c r="F103" s="64"/>
      <c r="G103" s="64"/>
      <c r="H103" s="64"/>
      <c r="I103" s="64"/>
    </row>
    <row r="104" spans="1:9" x14ac:dyDescent="0.2">
      <c r="A104" s="64"/>
      <c r="B104" s="64"/>
      <c r="C104" s="64"/>
      <c r="D104" s="64"/>
      <c r="E104" s="11"/>
      <c r="F104" s="64"/>
      <c r="G104" s="64"/>
      <c r="H104" s="64"/>
      <c r="I104" s="64"/>
    </row>
    <row r="105" spans="1:9" x14ac:dyDescent="0.2">
      <c r="A105" s="64"/>
      <c r="B105" s="64"/>
      <c r="C105" s="64"/>
      <c r="D105" s="64"/>
      <c r="E105" s="11"/>
      <c r="F105" s="64"/>
      <c r="G105" s="64"/>
      <c r="H105" s="64"/>
      <c r="I105" s="64"/>
    </row>
    <row r="106" spans="1:9" x14ac:dyDescent="0.2">
      <c r="A106" s="64"/>
      <c r="B106" s="64"/>
      <c r="C106" s="64"/>
      <c r="D106" s="64"/>
      <c r="E106" s="11"/>
      <c r="F106" s="64"/>
      <c r="G106" s="64"/>
      <c r="H106" s="64"/>
      <c r="I106" s="64"/>
    </row>
    <row r="107" spans="1:9" x14ac:dyDescent="0.2">
      <c r="A107" s="64"/>
      <c r="B107" s="64"/>
      <c r="C107" s="64"/>
      <c r="D107" s="64"/>
      <c r="E107" s="11"/>
      <c r="F107" s="64"/>
      <c r="G107" s="64"/>
      <c r="H107" s="64"/>
      <c r="I107" s="64"/>
    </row>
    <row r="108" spans="1:9" x14ac:dyDescent="0.2">
      <c r="A108" s="64"/>
      <c r="B108" s="64"/>
      <c r="C108" s="64"/>
      <c r="D108" s="64"/>
      <c r="E108" s="11"/>
      <c r="F108" s="64"/>
      <c r="G108" s="64"/>
      <c r="H108" s="64"/>
      <c r="I108" s="64"/>
    </row>
    <row r="109" spans="1:9" x14ac:dyDescent="0.2">
      <c r="A109" s="64"/>
      <c r="B109" s="64"/>
      <c r="C109" s="64"/>
      <c r="D109" s="64"/>
      <c r="E109" s="11"/>
      <c r="F109" s="64"/>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9" t="s">
        <v>973</v>
      </c>
      <c r="B117" s="64"/>
      <c r="C117" s="64"/>
      <c r="D117" s="64"/>
      <c r="E117" s="11"/>
      <c r="G117" s="64"/>
      <c r="H117" s="64"/>
      <c r="I117" s="64"/>
    </row>
    <row r="118" spans="1:9" x14ac:dyDescent="0.2">
      <c r="A118" s="64"/>
      <c r="B118" s="64"/>
      <c r="C118" s="64"/>
      <c r="D118" s="64"/>
      <c r="E118" s="11"/>
      <c r="G118" s="64"/>
      <c r="H118" s="64"/>
      <c r="I118" s="64"/>
    </row>
    <row r="119" spans="1:9" x14ac:dyDescent="0.2">
      <c r="A119" s="69" t="s">
        <v>960</v>
      </c>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t="s">
        <v>958</v>
      </c>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sheetData>
  <mergeCells count="1">
    <mergeCell ref="A1:F1"/>
  </mergeCells>
  <conditionalFormatting sqref="F2:F3 F5:F95">
    <cfRule type="cellIs" dxfId="56" priority="2" stopIfTrue="1" operator="between">
      <formula>0.009</formula>
      <formula>-0.009</formula>
    </cfRule>
  </conditionalFormatting>
  <conditionalFormatting sqref="F110:F65536">
    <cfRule type="cellIs" dxfId="5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19"/>
  <sheetViews>
    <sheetView workbookViewId="0">
      <selection sqref="A1:F1"/>
    </sheetView>
  </sheetViews>
  <sheetFormatPr defaultColWidth="9.140625" defaultRowHeight="11.25" x14ac:dyDescent="0.2"/>
  <cols>
    <col min="1" max="1" width="38.5703125" style="7" bestFit="1" customWidth="1"/>
    <col min="2" max="2" width="30.42578125" style="7" bestFit="1" customWidth="1"/>
    <col min="3" max="3" width="25.140625" style="7" bestFit="1" customWidth="1"/>
    <col min="4" max="4" width="15.42578125" style="7" bestFit="1" customWidth="1"/>
    <col min="5" max="5" width="30" style="10" customWidth="1"/>
    <col min="6" max="6" width="13.5703125" style="11" bestFit="1" customWidth="1"/>
    <col min="7" max="16384" width="9.140625" style="7"/>
  </cols>
  <sheetData>
    <row r="1" spans="1:7" s="1" customFormat="1" ht="15" x14ac:dyDescent="0.2">
      <c r="A1" s="99" t="s">
        <v>19</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3" t="s">
        <v>6</v>
      </c>
      <c r="F4" s="12" t="s">
        <v>3</v>
      </c>
      <c r="G4" s="56" t="s">
        <v>5</v>
      </c>
    </row>
    <row r="5" spans="1:7" x14ac:dyDescent="0.2">
      <c r="A5" s="16" t="s">
        <v>134</v>
      </c>
      <c r="B5" s="17"/>
      <c r="C5" s="17"/>
      <c r="D5" s="17"/>
      <c r="E5" s="18"/>
      <c r="F5" s="19"/>
      <c r="G5" s="19"/>
    </row>
    <row r="6" spans="1:7" x14ac:dyDescent="0.2">
      <c r="A6" s="20" t="s">
        <v>26</v>
      </c>
      <c r="B6" s="21"/>
      <c r="C6" s="21"/>
      <c r="D6" s="21"/>
      <c r="E6" s="22"/>
      <c r="F6" s="23"/>
      <c r="G6" s="23"/>
    </row>
    <row r="7" spans="1:7" x14ac:dyDescent="0.2">
      <c r="A7" s="21" t="s">
        <v>136</v>
      </c>
      <c r="B7" s="21" t="s">
        <v>135</v>
      </c>
      <c r="C7" s="21" t="s">
        <v>137</v>
      </c>
      <c r="D7" s="24">
        <v>6800000</v>
      </c>
      <c r="E7" s="22">
        <v>130900</v>
      </c>
      <c r="F7" s="23">
        <v>10.937070913933301</v>
      </c>
      <c r="G7" s="23"/>
    </row>
    <row r="8" spans="1:7" x14ac:dyDescent="0.2">
      <c r="A8" s="21" t="s">
        <v>139</v>
      </c>
      <c r="B8" s="21" t="s">
        <v>138</v>
      </c>
      <c r="C8" s="21" t="s">
        <v>137</v>
      </c>
      <c r="D8" s="24">
        <v>8300000</v>
      </c>
      <c r="E8" s="22">
        <v>118441</v>
      </c>
      <c r="F8" s="23">
        <v>9.8960856846231895</v>
      </c>
      <c r="G8" s="23"/>
    </row>
    <row r="9" spans="1:7" x14ac:dyDescent="0.2">
      <c r="A9" s="21" t="s">
        <v>144</v>
      </c>
      <c r="B9" s="21" t="s">
        <v>143</v>
      </c>
      <c r="C9" s="21" t="s">
        <v>145</v>
      </c>
      <c r="D9" s="24">
        <v>3900000</v>
      </c>
      <c r="E9" s="22">
        <v>72715.5</v>
      </c>
      <c r="F9" s="23">
        <v>6.0755888467694303</v>
      </c>
      <c r="G9" s="23"/>
    </row>
    <row r="10" spans="1:7" x14ac:dyDescent="0.2">
      <c r="A10" s="21" t="s">
        <v>147</v>
      </c>
      <c r="B10" s="21" t="s">
        <v>146</v>
      </c>
      <c r="C10" s="21" t="s">
        <v>137</v>
      </c>
      <c r="D10" s="24">
        <v>6000000</v>
      </c>
      <c r="E10" s="22">
        <v>71100</v>
      </c>
      <c r="F10" s="23">
        <v>5.9406091824343701</v>
      </c>
      <c r="G10" s="23"/>
    </row>
    <row r="11" spans="1:7" x14ac:dyDescent="0.2">
      <c r="A11" s="21" t="s">
        <v>152</v>
      </c>
      <c r="B11" s="21" t="s">
        <v>151</v>
      </c>
      <c r="C11" s="21" t="s">
        <v>153</v>
      </c>
      <c r="D11" s="24">
        <v>4600000</v>
      </c>
      <c r="E11" s="22">
        <v>64630</v>
      </c>
      <c r="F11" s="23">
        <v>5.4000221021200199</v>
      </c>
      <c r="G11" s="23"/>
    </row>
    <row r="12" spans="1:7" x14ac:dyDescent="0.2">
      <c r="A12" s="21" t="s">
        <v>169</v>
      </c>
      <c r="B12" s="21" t="s">
        <v>168</v>
      </c>
      <c r="C12" s="21" t="s">
        <v>170</v>
      </c>
      <c r="D12" s="24">
        <v>3200000</v>
      </c>
      <c r="E12" s="22">
        <v>58633.599999999999</v>
      </c>
      <c r="F12" s="23">
        <v>4.8990056618731899</v>
      </c>
      <c r="G12" s="23"/>
    </row>
    <row r="13" spans="1:7" x14ac:dyDescent="0.2">
      <c r="A13" s="21" t="s">
        <v>160</v>
      </c>
      <c r="B13" s="21" t="s">
        <v>159</v>
      </c>
      <c r="C13" s="21" t="s">
        <v>161</v>
      </c>
      <c r="D13" s="24">
        <v>23500000</v>
      </c>
      <c r="E13" s="22">
        <v>54642.2</v>
      </c>
      <c r="F13" s="23">
        <v>4.5655127295135696</v>
      </c>
      <c r="G13" s="23"/>
    </row>
    <row r="14" spans="1:7" x14ac:dyDescent="0.2">
      <c r="A14" s="21" t="s">
        <v>289</v>
      </c>
      <c r="B14" s="21" t="s">
        <v>288</v>
      </c>
      <c r="C14" s="21" t="s">
        <v>170</v>
      </c>
      <c r="D14" s="24">
        <v>3500000</v>
      </c>
      <c r="E14" s="22">
        <v>54253.5</v>
      </c>
      <c r="F14" s="23">
        <v>4.5330357282588301</v>
      </c>
      <c r="G14" s="23"/>
    </row>
    <row r="15" spans="1:7" x14ac:dyDescent="0.2">
      <c r="A15" s="21" t="s">
        <v>414</v>
      </c>
      <c r="B15" s="21" t="s">
        <v>413</v>
      </c>
      <c r="C15" s="21" t="s">
        <v>150</v>
      </c>
      <c r="D15" s="24">
        <v>1400000</v>
      </c>
      <c r="E15" s="22">
        <v>48351.8</v>
      </c>
      <c r="F15" s="23">
        <v>4.0399317449680696</v>
      </c>
      <c r="G15" s="23"/>
    </row>
    <row r="16" spans="1:7" x14ac:dyDescent="0.2">
      <c r="A16" s="21" t="s">
        <v>183</v>
      </c>
      <c r="B16" s="21" t="s">
        <v>182</v>
      </c>
      <c r="C16" s="21" t="s">
        <v>184</v>
      </c>
      <c r="D16" s="24">
        <v>350000</v>
      </c>
      <c r="E16" s="22">
        <v>42899.5</v>
      </c>
      <c r="F16" s="23">
        <v>3.58437642224815</v>
      </c>
      <c r="G16" s="23"/>
    </row>
    <row r="17" spans="1:7" x14ac:dyDescent="0.2">
      <c r="A17" s="21" t="s">
        <v>629</v>
      </c>
      <c r="B17" s="21" t="s">
        <v>628</v>
      </c>
      <c r="C17" s="21" t="s">
        <v>224</v>
      </c>
      <c r="D17" s="24">
        <v>2693087</v>
      </c>
      <c r="E17" s="22">
        <v>35605.303229999998</v>
      </c>
      <c r="F17" s="23">
        <v>2.9749253349015201</v>
      </c>
      <c r="G17" s="23"/>
    </row>
    <row r="18" spans="1:7" x14ac:dyDescent="0.2">
      <c r="A18" s="21" t="s">
        <v>239</v>
      </c>
      <c r="B18" s="21" t="s">
        <v>238</v>
      </c>
      <c r="C18" s="21" t="s">
        <v>240</v>
      </c>
      <c r="D18" s="24">
        <v>25000000</v>
      </c>
      <c r="E18" s="22">
        <v>35020</v>
      </c>
      <c r="F18" s="23">
        <v>2.9260215691821601</v>
      </c>
      <c r="G18" s="23"/>
    </row>
    <row r="19" spans="1:7" x14ac:dyDescent="0.2">
      <c r="A19" s="21" t="s">
        <v>186</v>
      </c>
      <c r="B19" s="21" t="s">
        <v>185</v>
      </c>
      <c r="C19" s="21" t="s">
        <v>187</v>
      </c>
      <c r="D19" s="24">
        <v>4500000</v>
      </c>
      <c r="E19" s="22">
        <v>33466.5</v>
      </c>
      <c r="F19" s="23">
        <v>2.7962221828964799</v>
      </c>
      <c r="G19" s="23"/>
    </row>
    <row r="20" spans="1:7" x14ac:dyDescent="0.2">
      <c r="A20" s="21" t="s">
        <v>199</v>
      </c>
      <c r="B20" s="21" t="s">
        <v>198</v>
      </c>
      <c r="C20" s="21" t="s">
        <v>200</v>
      </c>
      <c r="D20" s="24">
        <v>1425000</v>
      </c>
      <c r="E20" s="22">
        <v>33374.925000000003</v>
      </c>
      <c r="F20" s="23">
        <v>2.7885708286646702</v>
      </c>
      <c r="G20" s="23"/>
    </row>
    <row r="21" spans="1:7" x14ac:dyDescent="0.2">
      <c r="A21" s="21" t="s">
        <v>196</v>
      </c>
      <c r="B21" s="21" t="s">
        <v>195</v>
      </c>
      <c r="C21" s="21" t="s">
        <v>197</v>
      </c>
      <c r="D21" s="24">
        <v>4468295</v>
      </c>
      <c r="E21" s="22">
        <v>31966.182430000001</v>
      </c>
      <c r="F21" s="23">
        <v>2.6708663413646998</v>
      </c>
      <c r="G21" s="23"/>
    </row>
    <row r="22" spans="1:7" x14ac:dyDescent="0.2">
      <c r="A22" s="21" t="s">
        <v>180</v>
      </c>
      <c r="B22" s="21" t="s">
        <v>179</v>
      </c>
      <c r="C22" s="21" t="s">
        <v>181</v>
      </c>
      <c r="D22" s="24">
        <v>1800000</v>
      </c>
      <c r="E22" s="22">
        <v>29255.4</v>
      </c>
      <c r="F22" s="23">
        <v>2.4443726846102698</v>
      </c>
      <c r="G22" s="23"/>
    </row>
    <row r="23" spans="1:7" x14ac:dyDescent="0.2">
      <c r="A23" s="21" t="s">
        <v>204</v>
      </c>
      <c r="B23" s="21" t="s">
        <v>203</v>
      </c>
      <c r="C23" s="21" t="s">
        <v>205</v>
      </c>
      <c r="D23" s="24">
        <v>550000</v>
      </c>
      <c r="E23" s="22">
        <v>28872.25</v>
      </c>
      <c r="F23" s="23">
        <v>2.4123594017938199</v>
      </c>
      <c r="G23" s="23"/>
    </row>
    <row r="24" spans="1:7" x14ac:dyDescent="0.2">
      <c r="A24" s="21" t="s">
        <v>175</v>
      </c>
      <c r="B24" s="21" t="s">
        <v>174</v>
      </c>
      <c r="C24" s="21" t="s">
        <v>137</v>
      </c>
      <c r="D24" s="24">
        <v>3500000</v>
      </c>
      <c r="E24" s="22">
        <v>27602.75</v>
      </c>
      <c r="F24" s="23">
        <v>2.3062890310891699</v>
      </c>
      <c r="G24" s="23"/>
    </row>
    <row r="25" spans="1:7" x14ac:dyDescent="0.2">
      <c r="A25" s="21" t="s">
        <v>149</v>
      </c>
      <c r="B25" s="21" t="s">
        <v>148</v>
      </c>
      <c r="C25" s="21" t="s">
        <v>150</v>
      </c>
      <c r="D25" s="24">
        <v>1800000</v>
      </c>
      <c r="E25" s="22">
        <v>27001.8</v>
      </c>
      <c r="F25" s="23">
        <v>2.25607793280248</v>
      </c>
      <c r="G25" s="23"/>
    </row>
    <row r="26" spans="1:7" x14ac:dyDescent="0.2">
      <c r="A26" s="21" t="s">
        <v>826</v>
      </c>
      <c r="B26" s="21" t="s">
        <v>825</v>
      </c>
      <c r="C26" s="21" t="s">
        <v>243</v>
      </c>
      <c r="D26" s="24">
        <v>775000</v>
      </c>
      <c r="E26" s="22">
        <v>23742.9</v>
      </c>
      <c r="F26" s="23">
        <v>1.98378747901014</v>
      </c>
      <c r="G26" s="23"/>
    </row>
    <row r="27" spans="1:7" x14ac:dyDescent="0.2">
      <c r="A27" s="21" t="s">
        <v>256</v>
      </c>
      <c r="B27" s="21" t="s">
        <v>255</v>
      </c>
      <c r="C27" s="21" t="s">
        <v>137</v>
      </c>
      <c r="D27" s="24">
        <v>2650000</v>
      </c>
      <c r="E27" s="22">
        <v>22217.599999999999</v>
      </c>
      <c r="F27" s="23">
        <v>1.85634428370821</v>
      </c>
      <c r="G27" s="23"/>
    </row>
    <row r="28" spans="1:7" x14ac:dyDescent="0.2">
      <c r="A28" s="21" t="s">
        <v>816</v>
      </c>
      <c r="B28" s="21" t="s">
        <v>815</v>
      </c>
      <c r="C28" s="21" t="s">
        <v>436</v>
      </c>
      <c r="D28" s="24">
        <v>3300000</v>
      </c>
      <c r="E28" s="22">
        <v>16095.75</v>
      </c>
      <c r="F28" s="23">
        <v>1.3448461356985699</v>
      </c>
      <c r="G28" s="23"/>
    </row>
    <row r="29" spans="1:7" x14ac:dyDescent="0.2">
      <c r="A29" s="21" t="s">
        <v>746</v>
      </c>
      <c r="B29" s="21" t="s">
        <v>745</v>
      </c>
      <c r="C29" s="21" t="s">
        <v>243</v>
      </c>
      <c r="D29" s="24">
        <v>540000</v>
      </c>
      <c r="E29" s="22">
        <v>15635.16</v>
      </c>
      <c r="F29" s="23">
        <v>1.3063625184926899</v>
      </c>
      <c r="G29" s="23"/>
    </row>
    <row r="30" spans="1:7" x14ac:dyDescent="0.2">
      <c r="A30" s="21" t="s">
        <v>697</v>
      </c>
      <c r="B30" s="21" t="s">
        <v>696</v>
      </c>
      <c r="C30" s="21" t="s">
        <v>205</v>
      </c>
      <c r="D30" s="24">
        <v>5000000</v>
      </c>
      <c r="E30" s="22">
        <v>15277.5</v>
      </c>
      <c r="F30" s="23">
        <v>1.27647899837751</v>
      </c>
      <c r="G30" s="23"/>
    </row>
    <row r="31" spans="1:7" x14ac:dyDescent="0.2">
      <c r="A31" s="21" t="s">
        <v>617</v>
      </c>
      <c r="B31" s="21" t="s">
        <v>616</v>
      </c>
      <c r="C31" s="21" t="s">
        <v>246</v>
      </c>
      <c r="D31" s="24">
        <v>767769</v>
      </c>
      <c r="E31" s="22">
        <v>14860.936760000001</v>
      </c>
      <c r="F31" s="23">
        <v>1.24167394340411</v>
      </c>
      <c r="G31" s="23"/>
    </row>
    <row r="32" spans="1:7" x14ac:dyDescent="0.2">
      <c r="A32" s="21" t="s">
        <v>433</v>
      </c>
      <c r="B32" s="21" t="s">
        <v>432</v>
      </c>
      <c r="C32" s="21" t="s">
        <v>161</v>
      </c>
      <c r="D32" s="24">
        <v>225000</v>
      </c>
      <c r="E32" s="22">
        <v>11638.125</v>
      </c>
      <c r="F32" s="23">
        <v>0.97239876570068895</v>
      </c>
      <c r="G32" s="23"/>
    </row>
    <row r="33" spans="1:9" x14ac:dyDescent="0.2">
      <c r="A33" s="21" t="s">
        <v>808</v>
      </c>
      <c r="B33" s="21" t="s">
        <v>807</v>
      </c>
      <c r="C33" s="21" t="s">
        <v>194</v>
      </c>
      <c r="D33" s="24">
        <v>1368783</v>
      </c>
      <c r="E33" s="22">
        <v>5867.9727210000001</v>
      </c>
      <c r="F33" s="23">
        <v>0.490285972273516</v>
      </c>
      <c r="G33" s="23"/>
    </row>
    <row r="34" spans="1:9" x14ac:dyDescent="0.2">
      <c r="A34" s="21" t="s">
        <v>412</v>
      </c>
      <c r="B34" s="21" t="s">
        <v>411</v>
      </c>
      <c r="C34" s="21" t="s">
        <v>210</v>
      </c>
      <c r="D34" s="24">
        <v>2000000</v>
      </c>
      <c r="E34" s="22">
        <v>2665.4</v>
      </c>
      <c r="F34" s="23">
        <v>0.22270182440028899</v>
      </c>
      <c r="G34" s="23"/>
    </row>
    <row r="35" spans="1:9" x14ac:dyDescent="0.2">
      <c r="A35" s="20" t="s">
        <v>29</v>
      </c>
      <c r="B35" s="20"/>
      <c r="C35" s="20"/>
      <c r="D35" s="20"/>
      <c r="E35" s="25">
        <f>SUM(E7:E34)</f>
        <v>1126733.5551409998</v>
      </c>
      <c r="F35" s="26">
        <f>SUM(F7:F34)</f>
        <v>94.141824245113142</v>
      </c>
      <c r="G35" s="23"/>
      <c r="H35" s="14"/>
      <c r="I35" s="14"/>
    </row>
    <row r="36" spans="1:9" x14ac:dyDescent="0.2">
      <c r="A36" s="21"/>
      <c r="B36" s="21"/>
      <c r="C36" s="21"/>
      <c r="D36" s="21"/>
      <c r="E36" s="22"/>
      <c r="F36" s="23"/>
      <c r="G36" s="23"/>
    </row>
    <row r="37" spans="1:9" x14ac:dyDescent="0.2">
      <c r="A37" s="20" t="s">
        <v>30</v>
      </c>
      <c r="B37" s="21"/>
      <c r="C37" s="21"/>
      <c r="D37" s="21"/>
      <c r="E37" s="22"/>
      <c r="F37" s="23"/>
      <c r="G37" s="23"/>
    </row>
    <row r="38" spans="1:9" x14ac:dyDescent="0.2">
      <c r="A38" s="20" t="s">
        <v>36</v>
      </c>
      <c r="B38" s="21"/>
      <c r="C38" s="21"/>
      <c r="D38" s="21"/>
      <c r="E38" s="22"/>
      <c r="F38" s="23"/>
      <c r="G38" s="23"/>
    </row>
    <row r="39" spans="1:9" x14ac:dyDescent="0.2">
      <c r="A39" s="21" t="s">
        <v>133</v>
      </c>
      <c r="B39" s="21" t="s">
        <v>132</v>
      </c>
      <c r="C39" s="21" t="s">
        <v>38</v>
      </c>
      <c r="D39" s="24">
        <v>2500000</v>
      </c>
      <c r="E39" s="22">
        <v>2469.2224999999999</v>
      </c>
      <c r="F39" s="23">
        <v>0.206310630899769</v>
      </c>
      <c r="G39" s="23">
        <v>5.9086999999999996</v>
      </c>
    </row>
    <row r="40" spans="1:9" x14ac:dyDescent="0.2">
      <c r="A40" s="20" t="s">
        <v>29</v>
      </c>
      <c r="B40" s="20"/>
      <c r="C40" s="20"/>
      <c r="D40" s="20"/>
      <c r="E40" s="25">
        <f>SUM(E38:E39)</f>
        <v>2469.2224999999999</v>
      </c>
      <c r="F40" s="26">
        <f>SUM(F38:F39)</f>
        <v>0.206310630899769</v>
      </c>
      <c r="G40" s="23"/>
      <c r="H40" s="14"/>
      <c r="I40" s="14"/>
    </row>
    <row r="41" spans="1:9" x14ac:dyDescent="0.2">
      <c r="A41" s="21"/>
      <c r="B41" s="21"/>
      <c r="C41" s="21"/>
      <c r="D41" s="21"/>
      <c r="E41" s="22"/>
      <c r="F41" s="23"/>
      <c r="G41" s="23"/>
    </row>
    <row r="42" spans="1:9" x14ac:dyDescent="0.2">
      <c r="A42" s="20" t="s">
        <v>40</v>
      </c>
      <c r="B42" s="20"/>
      <c r="C42" s="20"/>
      <c r="D42" s="20"/>
      <c r="E42" s="25">
        <f>E35+E40</f>
        <v>1129202.7776409998</v>
      </c>
      <c r="F42" s="26">
        <f>F35+F40</f>
        <v>94.348134876012907</v>
      </c>
      <c r="G42" s="23"/>
      <c r="H42" s="14"/>
      <c r="I42" s="14"/>
    </row>
    <row r="43" spans="1:9" x14ac:dyDescent="0.2">
      <c r="A43" s="20"/>
      <c r="B43" s="20"/>
      <c r="C43" s="20"/>
      <c r="D43" s="20"/>
      <c r="E43" s="25"/>
      <c r="F43" s="26"/>
      <c r="G43" s="23"/>
      <c r="H43" s="14"/>
      <c r="I43" s="14"/>
    </row>
    <row r="44" spans="1:9" x14ac:dyDescent="0.2">
      <c r="A44" s="20" t="s">
        <v>42</v>
      </c>
      <c r="B44" s="20"/>
      <c r="C44" s="20"/>
      <c r="D44" s="20"/>
      <c r="E44" s="25">
        <f>E46-(E35+E40)</f>
        <v>67644.175534000155</v>
      </c>
      <c r="F44" s="26">
        <f>F46-(F35+F40)</f>
        <v>5.6518651239870934</v>
      </c>
      <c r="G44" s="23"/>
      <c r="H44" s="14"/>
      <c r="I44" s="14"/>
    </row>
    <row r="45" spans="1:9" x14ac:dyDescent="0.2">
      <c r="A45" s="20"/>
      <c r="B45" s="20"/>
      <c r="C45" s="20"/>
      <c r="D45" s="20"/>
      <c r="E45" s="25"/>
      <c r="F45" s="26"/>
      <c r="G45" s="23"/>
      <c r="H45" s="14"/>
      <c r="I45" s="14"/>
    </row>
    <row r="46" spans="1:9" x14ac:dyDescent="0.2">
      <c r="A46" s="27" t="s">
        <v>41</v>
      </c>
      <c r="B46" s="27"/>
      <c r="C46" s="27"/>
      <c r="D46" s="27"/>
      <c r="E46" s="28">
        <v>1196846.9531749999</v>
      </c>
      <c r="F46" s="29">
        <v>100</v>
      </c>
      <c r="G46" s="57"/>
      <c r="H46" s="14"/>
      <c r="I46" s="14"/>
    </row>
    <row r="47" spans="1:9" x14ac:dyDescent="0.2">
      <c r="G47" s="11"/>
    </row>
    <row r="48" spans="1:9" x14ac:dyDescent="0.2">
      <c r="A48" s="14" t="s">
        <v>44</v>
      </c>
    </row>
    <row r="49" spans="1:9" x14ac:dyDescent="0.2">
      <c r="A49" s="14" t="s">
        <v>45</v>
      </c>
    </row>
    <row r="50" spans="1:9" x14ac:dyDescent="0.2">
      <c r="A50" s="14" t="s">
        <v>46</v>
      </c>
      <c r="B50" s="14"/>
      <c r="C50" s="30" t="s">
        <v>48</v>
      </c>
      <c r="D50" s="14" t="s">
        <v>47</v>
      </c>
    </row>
    <row r="51" spans="1:9" x14ac:dyDescent="0.2">
      <c r="A51" s="7" t="s">
        <v>49</v>
      </c>
      <c r="C51" s="31">
        <v>105.04170000000001</v>
      </c>
      <c r="D51" s="31">
        <v>103.66079999999999</v>
      </c>
    </row>
    <row r="52" spans="1:9" x14ac:dyDescent="0.2">
      <c r="A52" s="7" t="s">
        <v>50</v>
      </c>
      <c r="C52" s="31">
        <v>37.914700000000003</v>
      </c>
      <c r="D52" s="31">
        <v>37.4163</v>
      </c>
    </row>
    <row r="53" spans="1:9" x14ac:dyDescent="0.2">
      <c r="A53" s="7" t="s">
        <v>51</v>
      </c>
      <c r="C53" s="31">
        <v>117.648</v>
      </c>
      <c r="D53" s="31">
        <v>116.5566</v>
      </c>
    </row>
    <row r="54" spans="1:9" x14ac:dyDescent="0.2">
      <c r="A54" s="7" t="s">
        <v>52</v>
      </c>
      <c r="C54" s="31">
        <v>44.692300000000003</v>
      </c>
      <c r="D54" s="31">
        <v>44.2761</v>
      </c>
    </row>
    <row r="56" spans="1:9" x14ac:dyDescent="0.2">
      <c r="A56" s="7" t="s">
        <v>53</v>
      </c>
    </row>
    <row r="58" spans="1:9" x14ac:dyDescent="0.2">
      <c r="A58" s="14" t="s">
        <v>54</v>
      </c>
      <c r="D58" s="30" t="s">
        <v>55</v>
      </c>
    </row>
    <row r="60" spans="1:9" x14ac:dyDescent="0.2">
      <c r="A60" s="14" t="s">
        <v>361</v>
      </c>
      <c r="D60" s="52">
        <v>9.2157361614081196E-2</v>
      </c>
    </row>
    <row r="62" spans="1:9" x14ac:dyDescent="0.2">
      <c r="A62" s="69" t="s">
        <v>57</v>
      </c>
      <c r="B62" s="64"/>
      <c r="C62" s="64"/>
      <c r="D62" s="70" t="s">
        <v>55</v>
      </c>
    </row>
    <row r="63" spans="1:9" x14ac:dyDescent="0.2">
      <c r="A63" s="64"/>
      <c r="B63" s="64"/>
      <c r="C63" s="64"/>
      <c r="D63" s="64"/>
    </row>
    <row r="64" spans="1:9" x14ac:dyDescent="0.2">
      <c r="A64" s="69" t="s">
        <v>955</v>
      </c>
      <c r="B64" s="64"/>
      <c r="C64" s="64"/>
      <c r="D64" s="64"/>
      <c r="E64" s="11"/>
      <c r="G64" s="11"/>
      <c r="H64" s="64"/>
      <c r="I64" s="64"/>
    </row>
    <row r="65" spans="1:9" x14ac:dyDescent="0.2">
      <c r="A65" s="74"/>
      <c r="B65" s="64"/>
      <c r="C65" s="64"/>
      <c r="D65" s="64"/>
      <c r="E65" s="11"/>
      <c r="G65" s="11"/>
      <c r="H65" s="64"/>
      <c r="I65" s="64"/>
    </row>
    <row r="66" spans="1:9" x14ac:dyDescent="0.2">
      <c r="A66" s="69" t="s">
        <v>959</v>
      </c>
      <c r="B66" s="64"/>
      <c r="C66" s="64"/>
      <c r="D66" s="64"/>
      <c r="E66" s="11"/>
      <c r="G66" s="11"/>
      <c r="H66" s="64"/>
      <c r="I66" s="64"/>
    </row>
    <row r="67" spans="1:9" x14ac:dyDescent="0.2">
      <c r="A67" s="74"/>
      <c r="B67" s="64"/>
      <c r="C67" s="64"/>
      <c r="D67" s="64"/>
      <c r="E67" s="11"/>
      <c r="G67" s="11"/>
      <c r="H67" s="64"/>
      <c r="I67" s="64"/>
    </row>
    <row r="68" spans="1:9" x14ac:dyDescent="0.2">
      <c r="A68" s="64"/>
      <c r="B68" s="64"/>
      <c r="C68" s="64"/>
      <c r="D68" s="64"/>
      <c r="E68" s="11"/>
      <c r="G68" s="11"/>
      <c r="H68" s="64"/>
      <c r="I68" s="64"/>
    </row>
    <row r="69" spans="1:9" x14ac:dyDescent="0.2">
      <c r="A69" s="64"/>
      <c r="B69" s="64"/>
      <c r="C69" s="64"/>
      <c r="D69" s="64"/>
      <c r="E69" s="11"/>
      <c r="G69" s="11"/>
      <c r="H69" s="64"/>
      <c r="I69" s="64"/>
    </row>
    <row r="70" spans="1:9" x14ac:dyDescent="0.2">
      <c r="A70" s="6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4"/>
      <c r="B73" s="64"/>
      <c r="C73" s="64"/>
      <c r="D73" s="64"/>
      <c r="E73" s="11"/>
      <c r="G73" s="11"/>
      <c r="H73" s="64"/>
      <c r="I73" s="64"/>
    </row>
    <row r="74" spans="1:9" x14ac:dyDescent="0.2">
      <c r="A74" s="64"/>
      <c r="B74" s="64"/>
      <c r="C74" s="64"/>
      <c r="D74" s="64"/>
      <c r="E74" s="11"/>
      <c r="G74" s="11"/>
      <c r="H74" s="64"/>
      <c r="I74" s="64"/>
    </row>
    <row r="75" spans="1:9" x14ac:dyDescent="0.2">
      <c r="A75" s="64"/>
      <c r="B75" s="64"/>
      <c r="C75" s="64"/>
      <c r="D75" s="64"/>
      <c r="E75" s="11"/>
      <c r="G75" s="11"/>
      <c r="H75" s="64"/>
      <c r="I75" s="64"/>
    </row>
    <row r="76" spans="1:9" x14ac:dyDescent="0.2">
      <c r="A76" s="64"/>
      <c r="B76" s="64"/>
      <c r="C76" s="64"/>
      <c r="D76" s="64"/>
      <c r="E76" s="11"/>
      <c r="G76" s="11"/>
      <c r="H76" s="64"/>
      <c r="I76" s="64"/>
    </row>
    <row r="77" spans="1:9" x14ac:dyDescent="0.2">
      <c r="A77" s="64"/>
      <c r="B77" s="64"/>
      <c r="C77" s="64"/>
      <c r="D77" s="64"/>
      <c r="E77" s="11"/>
      <c r="G77" s="11"/>
      <c r="H77" s="64"/>
      <c r="I77" s="64"/>
    </row>
    <row r="78" spans="1:9" x14ac:dyDescent="0.2">
      <c r="A78" s="64"/>
      <c r="B78" s="64"/>
      <c r="C78" s="64"/>
      <c r="D78" s="64"/>
      <c r="E78" s="11"/>
      <c r="G78" s="11"/>
      <c r="H78" s="64"/>
      <c r="I78" s="64"/>
    </row>
    <row r="79" spans="1:9" x14ac:dyDescent="0.2">
      <c r="A79" s="64"/>
      <c r="B79" s="64"/>
      <c r="C79" s="64"/>
      <c r="D79" s="64"/>
      <c r="E79" s="11"/>
      <c r="G79" s="11"/>
      <c r="H79" s="64"/>
      <c r="I79" s="64"/>
    </row>
    <row r="80" spans="1:9" x14ac:dyDescent="0.2">
      <c r="A80" s="64"/>
      <c r="B80" s="64"/>
      <c r="C80" s="64"/>
      <c r="D80" s="64"/>
      <c r="E80" s="11"/>
      <c r="G80" s="11"/>
      <c r="H80" s="64"/>
      <c r="I80" s="64"/>
    </row>
    <row r="81" spans="1:9" x14ac:dyDescent="0.2">
      <c r="A81" s="64"/>
      <c r="B81" s="64"/>
      <c r="C81" s="64"/>
      <c r="D81" s="64"/>
      <c r="E81" s="11"/>
      <c r="G81" s="11"/>
      <c r="H81" s="64"/>
      <c r="I81" s="64"/>
    </row>
    <row r="82" spans="1:9" x14ac:dyDescent="0.2">
      <c r="A82" s="64"/>
      <c r="B82" s="64"/>
      <c r="C82" s="64"/>
      <c r="D82" s="64"/>
      <c r="E82" s="11"/>
      <c r="G82" s="11"/>
      <c r="H82" s="64"/>
      <c r="I82" s="64"/>
    </row>
    <row r="83" spans="1:9" x14ac:dyDescent="0.2">
      <c r="A83" s="64"/>
      <c r="B83" s="64"/>
      <c r="C83" s="64"/>
      <c r="D83" s="64"/>
      <c r="E83" s="11"/>
      <c r="G83" s="11"/>
      <c r="H83" s="64"/>
      <c r="I83" s="64"/>
    </row>
    <row r="84" spans="1:9" x14ac:dyDescent="0.2">
      <c r="A84" s="69" t="s">
        <v>972</v>
      </c>
      <c r="B84" s="64"/>
      <c r="C84" s="64"/>
      <c r="D84" s="64"/>
      <c r="E84" s="11"/>
      <c r="G84" s="11"/>
      <c r="H84" s="64"/>
      <c r="I84" s="64"/>
    </row>
    <row r="85" spans="1:9" x14ac:dyDescent="0.2">
      <c r="A85" s="64"/>
      <c r="B85" s="64"/>
      <c r="C85" s="64"/>
      <c r="D85" s="64"/>
      <c r="E85" s="11"/>
      <c r="G85" s="11"/>
      <c r="H85" s="64"/>
      <c r="I85" s="64"/>
    </row>
    <row r="86" spans="1:9" x14ac:dyDescent="0.2">
      <c r="A86" s="69" t="s">
        <v>960</v>
      </c>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t="s">
        <v>958</v>
      </c>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sheetData>
  <mergeCells count="1">
    <mergeCell ref="A1:F1"/>
  </mergeCells>
  <conditionalFormatting sqref="F2:F3 F5:F46 F48:F63">
    <cfRule type="cellIs" dxfId="54" priority="4" stopIfTrue="1" operator="between">
      <formula>0.009</formula>
      <formula>-0.009</formula>
    </cfRule>
  </conditionalFormatting>
  <conditionalFormatting sqref="F201:F65536">
    <cfRule type="cellIs" dxfId="53" priority="2" stopIfTrue="1" operator="between">
      <formula>0.009</formula>
      <formula>-0.009</formula>
    </cfRule>
  </conditionalFormatting>
  <conditionalFormatting sqref="F47:G47">
    <cfRule type="cellIs" dxfId="52" priority="3" stopIfTrue="1" operator="between">
      <formula>0.009</formula>
      <formula>-0.009</formula>
    </cfRule>
  </conditionalFormatting>
  <conditionalFormatting sqref="F64:G100">
    <cfRule type="cellIs" dxfId="51"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47"/>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25.5703125" style="7" bestFit="1" customWidth="1"/>
    <col min="4" max="4" width="15.42578125" style="7" bestFit="1" customWidth="1"/>
    <col min="5" max="5" width="30" style="10" customWidth="1"/>
    <col min="6" max="6" width="13.5703125" style="11" bestFit="1" customWidth="1"/>
    <col min="7" max="16384" width="9.140625" style="7"/>
  </cols>
  <sheetData>
    <row r="1" spans="1:7" s="1" customFormat="1" ht="15" customHeight="1" x14ac:dyDescent="0.2">
      <c r="A1" s="99" t="s">
        <v>950</v>
      </c>
      <c r="B1" s="100"/>
      <c r="C1" s="100"/>
      <c r="D1" s="100"/>
      <c r="E1" s="100"/>
      <c r="F1" s="100"/>
    </row>
    <row r="2" spans="1:7" s="1" customFormat="1" ht="12" x14ac:dyDescent="0.2">
      <c r="E2" s="5"/>
      <c r="F2" s="9"/>
    </row>
    <row r="3" spans="1:7" s="1" customFormat="1" ht="12" x14ac:dyDescent="0.2">
      <c r="A3" s="8" t="s">
        <v>7</v>
      </c>
      <c r="B3" s="2"/>
      <c r="C3" s="3"/>
      <c r="D3" s="3"/>
      <c r="E3" s="4"/>
      <c r="F3" s="9"/>
    </row>
    <row r="4" spans="1:7" s="1" customFormat="1" ht="23.25" customHeight="1" x14ac:dyDescent="0.2">
      <c r="A4" s="6" t="s">
        <v>2</v>
      </c>
      <c r="B4" s="6" t="s">
        <v>0</v>
      </c>
      <c r="C4" s="13" t="s">
        <v>4</v>
      </c>
      <c r="D4" s="13" t="s">
        <v>1</v>
      </c>
      <c r="E4" s="53" t="s">
        <v>6</v>
      </c>
      <c r="F4" s="12" t="s">
        <v>3</v>
      </c>
      <c r="G4" s="56" t="s">
        <v>5</v>
      </c>
    </row>
    <row r="5" spans="1:7" x14ac:dyDescent="0.2">
      <c r="A5" s="16" t="s">
        <v>134</v>
      </c>
      <c r="B5" s="17"/>
      <c r="C5" s="17"/>
      <c r="D5" s="17"/>
      <c r="E5" s="18"/>
      <c r="F5" s="19"/>
      <c r="G5" s="19"/>
    </row>
    <row r="6" spans="1:7" x14ac:dyDescent="0.2">
      <c r="A6" s="20" t="s">
        <v>26</v>
      </c>
      <c r="B6" s="21"/>
      <c r="C6" s="21"/>
      <c r="D6" s="21"/>
      <c r="E6" s="22"/>
      <c r="F6" s="23"/>
      <c r="G6" s="23"/>
    </row>
    <row r="7" spans="1:7" x14ac:dyDescent="0.2">
      <c r="A7" s="21" t="s">
        <v>136</v>
      </c>
      <c r="B7" s="21" t="s">
        <v>135</v>
      </c>
      <c r="C7" s="21" t="s">
        <v>137</v>
      </c>
      <c r="D7" s="24">
        <v>8434642</v>
      </c>
      <c r="E7" s="22">
        <v>162366.8585</v>
      </c>
      <c r="F7" s="23">
        <v>8.9092299790551195</v>
      </c>
      <c r="G7" s="23"/>
    </row>
    <row r="8" spans="1:7" x14ac:dyDescent="0.2">
      <c r="A8" s="21" t="s">
        <v>139</v>
      </c>
      <c r="B8" s="21" t="s">
        <v>138</v>
      </c>
      <c r="C8" s="21" t="s">
        <v>137</v>
      </c>
      <c r="D8" s="24">
        <v>10908206</v>
      </c>
      <c r="E8" s="22">
        <v>155660.09961999999</v>
      </c>
      <c r="F8" s="23">
        <v>8.5412234915982594</v>
      </c>
      <c r="G8" s="23"/>
    </row>
    <row r="9" spans="1:7" x14ac:dyDescent="0.2">
      <c r="A9" s="21" t="s">
        <v>144</v>
      </c>
      <c r="B9" s="21" t="s">
        <v>143</v>
      </c>
      <c r="C9" s="21" t="s">
        <v>145</v>
      </c>
      <c r="D9" s="24">
        <v>4904822</v>
      </c>
      <c r="E9" s="22">
        <v>91450.406189999994</v>
      </c>
      <c r="F9" s="23">
        <v>5.0179741601930203</v>
      </c>
      <c r="G9" s="23"/>
    </row>
    <row r="10" spans="1:7" x14ac:dyDescent="0.2">
      <c r="A10" s="21" t="s">
        <v>147</v>
      </c>
      <c r="B10" s="21" t="s">
        <v>146</v>
      </c>
      <c r="C10" s="21" t="s">
        <v>137</v>
      </c>
      <c r="D10" s="24">
        <v>6061448</v>
      </c>
      <c r="E10" s="22">
        <v>71828.158800000005</v>
      </c>
      <c r="F10" s="23">
        <v>3.94128205492928</v>
      </c>
      <c r="G10" s="23"/>
    </row>
    <row r="11" spans="1:7" x14ac:dyDescent="0.2">
      <c r="A11" s="21" t="s">
        <v>141</v>
      </c>
      <c r="B11" s="21" t="s">
        <v>140</v>
      </c>
      <c r="C11" s="21" t="s">
        <v>142</v>
      </c>
      <c r="D11" s="24">
        <v>2131779</v>
      </c>
      <c r="E11" s="22">
        <v>71222.736390000005</v>
      </c>
      <c r="F11" s="23">
        <v>3.9080619290058398</v>
      </c>
      <c r="G11" s="23"/>
    </row>
    <row r="12" spans="1:7" x14ac:dyDescent="0.2">
      <c r="A12" s="21" t="s">
        <v>149</v>
      </c>
      <c r="B12" s="21" t="s">
        <v>148</v>
      </c>
      <c r="C12" s="21" t="s">
        <v>150</v>
      </c>
      <c r="D12" s="24">
        <v>4627000</v>
      </c>
      <c r="E12" s="22">
        <v>69409.626999999993</v>
      </c>
      <c r="F12" s="23">
        <v>3.80857482503693</v>
      </c>
      <c r="G12" s="23"/>
    </row>
    <row r="13" spans="1:7" x14ac:dyDescent="0.2">
      <c r="A13" s="21" t="s">
        <v>152</v>
      </c>
      <c r="B13" s="21" t="s">
        <v>151</v>
      </c>
      <c r="C13" s="21" t="s">
        <v>153</v>
      </c>
      <c r="D13" s="24">
        <v>4119026</v>
      </c>
      <c r="E13" s="22">
        <v>57872.315300000002</v>
      </c>
      <c r="F13" s="23">
        <v>3.1755111307280099</v>
      </c>
      <c r="G13" s="23"/>
    </row>
    <row r="14" spans="1:7" x14ac:dyDescent="0.2">
      <c r="A14" s="21" t="s">
        <v>155</v>
      </c>
      <c r="B14" s="21" t="s">
        <v>154</v>
      </c>
      <c r="C14" s="21" t="s">
        <v>150</v>
      </c>
      <c r="D14" s="24">
        <v>3555589</v>
      </c>
      <c r="E14" s="22">
        <v>55733.857580000004</v>
      </c>
      <c r="F14" s="23">
        <v>3.0581718423783202</v>
      </c>
      <c r="G14" s="23"/>
    </row>
    <row r="15" spans="1:7" x14ac:dyDescent="0.2">
      <c r="A15" s="21" t="s">
        <v>157</v>
      </c>
      <c r="B15" s="21" t="s">
        <v>156</v>
      </c>
      <c r="C15" s="21" t="s">
        <v>158</v>
      </c>
      <c r="D15" s="24">
        <v>3452563</v>
      </c>
      <c r="E15" s="22">
        <v>53994.63276</v>
      </c>
      <c r="F15" s="23">
        <v>2.9627388577790601</v>
      </c>
      <c r="G15" s="23"/>
    </row>
    <row r="16" spans="1:7" x14ac:dyDescent="0.2">
      <c r="A16" s="21" t="s">
        <v>267</v>
      </c>
      <c r="B16" s="21" t="s">
        <v>266</v>
      </c>
      <c r="C16" s="21" t="s">
        <v>137</v>
      </c>
      <c r="D16" s="24">
        <v>2429027</v>
      </c>
      <c r="E16" s="22">
        <v>53635.34519</v>
      </c>
      <c r="F16" s="23">
        <v>2.9430243937602398</v>
      </c>
      <c r="G16" s="23"/>
    </row>
    <row r="17" spans="1:7" x14ac:dyDescent="0.2">
      <c r="A17" s="21" t="s">
        <v>160</v>
      </c>
      <c r="B17" s="21" t="s">
        <v>159</v>
      </c>
      <c r="C17" s="21" t="s">
        <v>161</v>
      </c>
      <c r="D17" s="24">
        <v>20250000</v>
      </c>
      <c r="E17" s="22">
        <v>47085.3</v>
      </c>
      <c r="F17" s="23">
        <v>2.5836169413403098</v>
      </c>
      <c r="G17" s="23"/>
    </row>
    <row r="18" spans="1:7" x14ac:dyDescent="0.2">
      <c r="A18" s="21" t="s">
        <v>499</v>
      </c>
      <c r="B18" s="21" t="s">
        <v>498</v>
      </c>
      <c r="C18" s="21" t="s">
        <v>167</v>
      </c>
      <c r="D18" s="24">
        <v>1649761</v>
      </c>
      <c r="E18" s="22">
        <v>45162.20738</v>
      </c>
      <c r="F18" s="23">
        <v>2.47809494885436</v>
      </c>
      <c r="G18" s="23"/>
    </row>
    <row r="19" spans="1:7" x14ac:dyDescent="0.2">
      <c r="A19" s="21" t="s">
        <v>172</v>
      </c>
      <c r="B19" s="21" t="s">
        <v>171</v>
      </c>
      <c r="C19" s="21" t="s">
        <v>173</v>
      </c>
      <c r="D19" s="24">
        <v>584433</v>
      </c>
      <c r="E19" s="22">
        <v>40775.89041</v>
      </c>
      <c r="F19" s="23">
        <v>2.2374134020917702</v>
      </c>
      <c r="G19" s="23"/>
    </row>
    <row r="20" spans="1:7" x14ac:dyDescent="0.2">
      <c r="A20" s="21" t="s">
        <v>163</v>
      </c>
      <c r="B20" s="21" t="s">
        <v>162</v>
      </c>
      <c r="C20" s="21" t="s">
        <v>164</v>
      </c>
      <c r="D20" s="24">
        <v>9874772</v>
      </c>
      <c r="E20" s="22">
        <v>35011.004130000001</v>
      </c>
      <c r="F20" s="23">
        <v>1.9210883949683499</v>
      </c>
      <c r="G20" s="23"/>
    </row>
    <row r="21" spans="1:7" x14ac:dyDescent="0.2">
      <c r="A21" s="21" t="s">
        <v>275</v>
      </c>
      <c r="B21" s="21" t="s">
        <v>274</v>
      </c>
      <c r="C21" s="21" t="s">
        <v>164</v>
      </c>
      <c r="D21" s="24">
        <v>8542079</v>
      </c>
      <c r="E21" s="22">
        <v>32835.751680000001</v>
      </c>
      <c r="F21" s="23">
        <v>1.8017301434224999</v>
      </c>
      <c r="G21" s="23"/>
    </row>
    <row r="22" spans="1:7" x14ac:dyDescent="0.2">
      <c r="A22" s="21" t="s">
        <v>189</v>
      </c>
      <c r="B22" s="21" t="s">
        <v>188</v>
      </c>
      <c r="C22" s="21" t="s">
        <v>184</v>
      </c>
      <c r="D22" s="24">
        <v>5015220</v>
      </c>
      <c r="E22" s="22">
        <v>32310.55485</v>
      </c>
      <c r="F22" s="23">
        <v>1.7729120743536799</v>
      </c>
      <c r="G22" s="23"/>
    </row>
    <row r="23" spans="1:7" x14ac:dyDescent="0.2">
      <c r="A23" s="21" t="s">
        <v>289</v>
      </c>
      <c r="B23" s="21" t="s">
        <v>288</v>
      </c>
      <c r="C23" s="21" t="s">
        <v>170</v>
      </c>
      <c r="D23" s="24">
        <v>1900000</v>
      </c>
      <c r="E23" s="22">
        <v>29451.9</v>
      </c>
      <c r="F23" s="23">
        <v>1.6160548577721801</v>
      </c>
      <c r="G23" s="23"/>
    </row>
    <row r="24" spans="1:7" x14ac:dyDescent="0.2">
      <c r="A24" s="21" t="s">
        <v>220</v>
      </c>
      <c r="B24" s="21" t="s">
        <v>219</v>
      </c>
      <c r="C24" s="21" t="s">
        <v>221</v>
      </c>
      <c r="D24" s="24">
        <v>9365082</v>
      </c>
      <c r="E24" s="22">
        <v>29415.722559999998</v>
      </c>
      <c r="F24" s="23">
        <v>1.6140697658883401</v>
      </c>
      <c r="G24" s="23"/>
    </row>
    <row r="25" spans="1:7" x14ac:dyDescent="0.2">
      <c r="A25" s="21" t="s">
        <v>212</v>
      </c>
      <c r="B25" s="21" t="s">
        <v>211</v>
      </c>
      <c r="C25" s="21" t="s">
        <v>213</v>
      </c>
      <c r="D25" s="24">
        <v>4100000</v>
      </c>
      <c r="E25" s="22">
        <v>29128.45</v>
      </c>
      <c r="F25" s="23">
        <v>1.5983068366344499</v>
      </c>
      <c r="G25" s="23"/>
    </row>
    <row r="26" spans="1:7" x14ac:dyDescent="0.2">
      <c r="A26" s="21" t="s">
        <v>177</v>
      </c>
      <c r="B26" s="21" t="s">
        <v>176</v>
      </c>
      <c r="C26" s="21" t="s">
        <v>178</v>
      </c>
      <c r="D26" s="24">
        <v>14768666</v>
      </c>
      <c r="E26" s="22">
        <v>27926.070540000001</v>
      </c>
      <c r="F26" s="23">
        <v>1.53233108745635</v>
      </c>
      <c r="G26" s="23"/>
    </row>
    <row r="27" spans="1:7" x14ac:dyDescent="0.2">
      <c r="A27" s="21" t="s">
        <v>175</v>
      </c>
      <c r="B27" s="21" t="s">
        <v>174</v>
      </c>
      <c r="C27" s="21" t="s">
        <v>137</v>
      </c>
      <c r="D27" s="24">
        <v>3379546</v>
      </c>
      <c r="E27" s="22">
        <v>26652.789529999998</v>
      </c>
      <c r="F27" s="23">
        <v>1.4624649001638601</v>
      </c>
      <c r="G27" s="23"/>
    </row>
    <row r="28" spans="1:7" x14ac:dyDescent="0.2">
      <c r="A28" s="21" t="s">
        <v>204</v>
      </c>
      <c r="B28" s="21" t="s">
        <v>203</v>
      </c>
      <c r="C28" s="21" t="s">
        <v>205</v>
      </c>
      <c r="D28" s="24">
        <v>506984</v>
      </c>
      <c r="E28" s="22">
        <v>26614.125080000002</v>
      </c>
      <c r="F28" s="23">
        <v>1.4603433435836199</v>
      </c>
      <c r="G28" s="23"/>
    </row>
    <row r="29" spans="1:7" x14ac:dyDescent="0.2">
      <c r="A29" s="21" t="s">
        <v>273</v>
      </c>
      <c r="B29" s="21" t="s">
        <v>272</v>
      </c>
      <c r="C29" s="21" t="s">
        <v>184</v>
      </c>
      <c r="D29" s="24">
        <v>891173</v>
      </c>
      <c r="E29" s="22">
        <v>26100.67482</v>
      </c>
      <c r="F29" s="23">
        <v>1.43216982041882</v>
      </c>
      <c r="G29" s="23"/>
    </row>
    <row r="30" spans="1:7" x14ac:dyDescent="0.2">
      <c r="A30" s="21" t="s">
        <v>223</v>
      </c>
      <c r="B30" s="21" t="s">
        <v>222</v>
      </c>
      <c r="C30" s="21" t="s">
        <v>224</v>
      </c>
      <c r="D30" s="24">
        <v>1875325</v>
      </c>
      <c r="E30" s="22">
        <v>25787.594079999999</v>
      </c>
      <c r="F30" s="23">
        <v>1.4149907708243299</v>
      </c>
      <c r="G30" s="23"/>
    </row>
    <row r="31" spans="1:7" x14ac:dyDescent="0.2">
      <c r="A31" s="21" t="s">
        <v>180</v>
      </c>
      <c r="B31" s="21" t="s">
        <v>179</v>
      </c>
      <c r="C31" s="21" t="s">
        <v>181</v>
      </c>
      <c r="D31" s="24">
        <v>1503457</v>
      </c>
      <c r="E31" s="22">
        <v>24435.68662</v>
      </c>
      <c r="F31" s="23">
        <v>1.3408102725206099</v>
      </c>
      <c r="G31" s="23"/>
    </row>
    <row r="32" spans="1:7" x14ac:dyDescent="0.2">
      <c r="A32" s="21" t="s">
        <v>258</v>
      </c>
      <c r="B32" s="21" t="s">
        <v>257</v>
      </c>
      <c r="C32" s="21" t="s">
        <v>218</v>
      </c>
      <c r="D32" s="24">
        <v>1586393</v>
      </c>
      <c r="E32" s="22">
        <v>23672.156350000001</v>
      </c>
      <c r="F32" s="23">
        <v>1.29891461207461</v>
      </c>
      <c r="G32" s="23"/>
    </row>
    <row r="33" spans="1:7" x14ac:dyDescent="0.2">
      <c r="A33" s="21" t="s">
        <v>209</v>
      </c>
      <c r="B33" s="21" t="s">
        <v>208</v>
      </c>
      <c r="C33" s="21" t="s">
        <v>210</v>
      </c>
      <c r="D33" s="24">
        <v>802084</v>
      </c>
      <c r="E33" s="22">
        <v>23249.206819999999</v>
      </c>
      <c r="F33" s="23">
        <v>1.27570695339897</v>
      </c>
      <c r="G33" s="23"/>
    </row>
    <row r="34" spans="1:7" x14ac:dyDescent="0.2">
      <c r="A34" s="21" t="s">
        <v>786</v>
      </c>
      <c r="B34" s="21" t="s">
        <v>785</v>
      </c>
      <c r="C34" s="21" t="s">
        <v>170</v>
      </c>
      <c r="D34" s="24">
        <v>1047703</v>
      </c>
      <c r="E34" s="22">
        <v>21955.664069999999</v>
      </c>
      <c r="F34" s="23">
        <v>1.20472898440976</v>
      </c>
      <c r="G34" s="23"/>
    </row>
    <row r="35" spans="1:7" x14ac:dyDescent="0.2">
      <c r="A35" s="21" t="s">
        <v>231</v>
      </c>
      <c r="B35" s="21" t="s">
        <v>230</v>
      </c>
      <c r="C35" s="21" t="s">
        <v>145</v>
      </c>
      <c r="D35" s="24">
        <v>4891504</v>
      </c>
      <c r="E35" s="22">
        <v>19967.119330000001</v>
      </c>
      <c r="F35" s="23">
        <v>1.09561556941873</v>
      </c>
      <c r="G35" s="23"/>
    </row>
    <row r="36" spans="1:7" x14ac:dyDescent="0.2">
      <c r="A36" s="21" t="s">
        <v>619</v>
      </c>
      <c r="B36" s="21" t="s">
        <v>618</v>
      </c>
      <c r="C36" s="21" t="s">
        <v>194</v>
      </c>
      <c r="D36" s="24">
        <v>3847897</v>
      </c>
      <c r="E36" s="22">
        <v>19876.311949999999</v>
      </c>
      <c r="F36" s="23">
        <v>1.09063287874102</v>
      </c>
      <c r="G36" s="23"/>
    </row>
    <row r="37" spans="1:7" x14ac:dyDescent="0.2">
      <c r="A37" s="21" t="s">
        <v>169</v>
      </c>
      <c r="B37" s="21" t="s">
        <v>168</v>
      </c>
      <c r="C37" s="21" t="s">
        <v>170</v>
      </c>
      <c r="D37" s="24">
        <v>1071222</v>
      </c>
      <c r="E37" s="22">
        <v>19628.00071</v>
      </c>
      <c r="F37" s="23">
        <v>1.07700779561765</v>
      </c>
      <c r="G37" s="23"/>
    </row>
    <row r="38" spans="1:7" x14ac:dyDescent="0.2">
      <c r="A38" s="21" t="s">
        <v>242</v>
      </c>
      <c r="B38" s="21" t="s">
        <v>241</v>
      </c>
      <c r="C38" s="21" t="s">
        <v>243</v>
      </c>
      <c r="D38" s="24">
        <v>2588891</v>
      </c>
      <c r="E38" s="22">
        <v>19326.071319999999</v>
      </c>
      <c r="F38" s="23">
        <v>1.0604406316175701</v>
      </c>
      <c r="G38" s="23"/>
    </row>
    <row r="39" spans="1:7" x14ac:dyDescent="0.2">
      <c r="A39" s="21" t="s">
        <v>709</v>
      </c>
      <c r="B39" s="21" t="s">
        <v>708</v>
      </c>
      <c r="C39" s="21" t="s">
        <v>197</v>
      </c>
      <c r="D39" s="24">
        <v>10084354</v>
      </c>
      <c r="E39" s="22">
        <v>18015.698420000001</v>
      </c>
      <c r="F39" s="23">
        <v>0.98853917566607397</v>
      </c>
      <c r="G39" s="23"/>
    </row>
    <row r="40" spans="1:7" x14ac:dyDescent="0.2">
      <c r="A40" s="21" t="s">
        <v>207</v>
      </c>
      <c r="B40" s="21" t="s">
        <v>206</v>
      </c>
      <c r="C40" s="21" t="s">
        <v>197</v>
      </c>
      <c r="D40" s="24">
        <v>12200860</v>
      </c>
      <c r="E40" s="22">
        <v>16705.417509999999</v>
      </c>
      <c r="F40" s="23">
        <v>0.91664276729677796</v>
      </c>
      <c r="G40" s="23"/>
    </row>
    <row r="41" spans="1:7" x14ac:dyDescent="0.2">
      <c r="A41" s="21" t="s">
        <v>196</v>
      </c>
      <c r="B41" s="21" t="s">
        <v>195</v>
      </c>
      <c r="C41" s="21" t="s">
        <v>197</v>
      </c>
      <c r="D41" s="24">
        <v>2330938</v>
      </c>
      <c r="E41" s="22">
        <v>16675.530449999998</v>
      </c>
      <c r="F41" s="23">
        <v>0.91500283477977495</v>
      </c>
      <c r="G41" s="23"/>
    </row>
    <row r="42" spans="1:7" x14ac:dyDescent="0.2">
      <c r="A42" s="21" t="s">
        <v>186</v>
      </c>
      <c r="B42" s="21" t="s">
        <v>185</v>
      </c>
      <c r="C42" s="21" t="s">
        <v>187</v>
      </c>
      <c r="D42" s="24">
        <v>2199360</v>
      </c>
      <c r="E42" s="22">
        <v>16356.64032</v>
      </c>
      <c r="F42" s="23">
        <v>0.89750501821506701</v>
      </c>
      <c r="G42" s="23"/>
    </row>
    <row r="43" spans="1:7" x14ac:dyDescent="0.2">
      <c r="A43" s="21" t="s">
        <v>191</v>
      </c>
      <c r="B43" s="21" t="s">
        <v>190</v>
      </c>
      <c r="C43" s="21" t="s">
        <v>170</v>
      </c>
      <c r="D43" s="24">
        <v>1095864</v>
      </c>
      <c r="E43" s="22">
        <v>15693.868340000001</v>
      </c>
      <c r="F43" s="23">
        <v>0.86113806471209198</v>
      </c>
      <c r="G43" s="23"/>
    </row>
    <row r="44" spans="1:7" x14ac:dyDescent="0.2">
      <c r="A44" s="21" t="s">
        <v>235</v>
      </c>
      <c r="B44" s="21" t="s">
        <v>234</v>
      </c>
      <c r="C44" s="21" t="s">
        <v>150</v>
      </c>
      <c r="D44" s="24">
        <v>1960912</v>
      </c>
      <c r="E44" s="22">
        <v>15482.3807</v>
      </c>
      <c r="F44" s="23">
        <v>0.84953352891030098</v>
      </c>
      <c r="G44" s="23"/>
    </row>
    <row r="45" spans="1:7" x14ac:dyDescent="0.2">
      <c r="A45" s="21" t="s">
        <v>660</v>
      </c>
      <c r="B45" s="21" t="s">
        <v>659</v>
      </c>
      <c r="C45" s="21" t="s">
        <v>661</v>
      </c>
      <c r="D45" s="24">
        <v>4112112</v>
      </c>
      <c r="E45" s="22">
        <v>15379.29888</v>
      </c>
      <c r="F45" s="23">
        <v>0.84387732758002998</v>
      </c>
      <c r="G45" s="23"/>
    </row>
    <row r="46" spans="1:7" x14ac:dyDescent="0.2">
      <c r="A46" s="21" t="s">
        <v>239</v>
      </c>
      <c r="B46" s="21" t="s">
        <v>238</v>
      </c>
      <c r="C46" s="21" t="s">
        <v>240</v>
      </c>
      <c r="D46" s="24">
        <v>10691202</v>
      </c>
      <c r="E46" s="22">
        <v>14976.23576</v>
      </c>
      <c r="F46" s="23">
        <v>0.82176085587311798</v>
      </c>
      <c r="G46" s="23"/>
    </row>
    <row r="47" spans="1:7" x14ac:dyDescent="0.2">
      <c r="A47" s="21" t="s">
        <v>433</v>
      </c>
      <c r="B47" s="21" t="s">
        <v>432</v>
      </c>
      <c r="C47" s="21" t="s">
        <v>161</v>
      </c>
      <c r="D47" s="24">
        <v>289262</v>
      </c>
      <c r="E47" s="22">
        <v>14962.076950000001</v>
      </c>
      <c r="F47" s="23">
        <v>0.82098394797648699</v>
      </c>
      <c r="G47" s="23"/>
    </row>
    <row r="48" spans="1:7" x14ac:dyDescent="0.2">
      <c r="A48" s="21" t="s">
        <v>299</v>
      </c>
      <c r="B48" s="21" t="s">
        <v>298</v>
      </c>
      <c r="C48" s="21" t="s">
        <v>224</v>
      </c>
      <c r="D48" s="24">
        <v>674053</v>
      </c>
      <c r="E48" s="22">
        <v>14569.6556</v>
      </c>
      <c r="F48" s="23">
        <v>0.79945140070581799</v>
      </c>
      <c r="G48" s="23"/>
    </row>
    <row r="49" spans="1:9" x14ac:dyDescent="0.2">
      <c r="A49" s="21" t="s">
        <v>635</v>
      </c>
      <c r="B49" s="21" t="s">
        <v>634</v>
      </c>
      <c r="C49" s="21" t="s">
        <v>167</v>
      </c>
      <c r="D49" s="24">
        <v>1347143</v>
      </c>
      <c r="E49" s="22">
        <v>12711.64135</v>
      </c>
      <c r="F49" s="23">
        <v>0.69750032269311102</v>
      </c>
      <c r="G49" s="23"/>
    </row>
    <row r="50" spans="1:9" x14ac:dyDescent="0.2">
      <c r="A50" s="21" t="s">
        <v>233</v>
      </c>
      <c r="B50" s="21" t="s">
        <v>232</v>
      </c>
      <c r="C50" s="21" t="s">
        <v>210</v>
      </c>
      <c r="D50" s="24">
        <v>1124677</v>
      </c>
      <c r="E50" s="22">
        <v>10930.73576</v>
      </c>
      <c r="F50" s="23">
        <v>0.59978027305444204</v>
      </c>
      <c r="G50" s="23"/>
    </row>
    <row r="51" spans="1:9" x14ac:dyDescent="0.2">
      <c r="A51" s="21" t="s">
        <v>491</v>
      </c>
      <c r="B51" s="21" t="s">
        <v>490</v>
      </c>
      <c r="C51" s="21" t="s">
        <v>184</v>
      </c>
      <c r="D51" s="24">
        <v>622159</v>
      </c>
      <c r="E51" s="22">
        <v>10623.987080000001</v>
      </c>
      <c r="F51" s="23">
        <v>0.58294866984958205</v>
      </c>
      <c r="G51" s="23"/>
    </row>
    <row r="52" spans="1:9" x14ac:dyDescent="0.2">
      <c r="A52" s="21" t="s">
        <v>625</v>
      </c>
      <c r="B52" s="21" t="s">
        <v>624</v>
      </c>
      <c r="C52" s="21" t="s">
        <v>161</v>
      </c>
      <c r="D52" s="24">
        <v>1132626</v>
      </c>
      <c r="E52" s="22">
        <v>9130.6644990000004</v>
      </c>
      <c r="F52" s="23">
        <v>0.50100858410822302</v>
      </c>
      <c r="G52" s="23"/>
    </row>
    <row r="53" spans="1:9" x14ac:dyDescent="0.2">
      <c r="A53" s="21" t="s">
        <v>528</v>
      </c>
      <c r="B53" s="21" t="s">
        <v>527</v>
      </c>
      <c r="C53" s="21" t="s">
        <v>197</v>
      </c>
      <c r="D53" s="24">
        <v>4492291</v>
      </c>
      <c r="E53" s="22">
        <v>8734.3613910000004</v>
      </c>
      <c r="F53" s="23">
        <v>0.47926304094008698</v>
      </c>
      <c r="G53" s="23"/>
    </row>
    <row r="54" spans="1:9" x14ac:dyDescent="0.2">
      <c r="A54" s="21" t="s">
        <v>750</v>
      </c>
      <c r="B54" s="21" t="s">
        <v>749</v>
      </c>
      <c r="C54" s="21" t="s">
        <v>249</v>
      </c>
      <c r="D54" s="24">
        <v>12998</v>
      </c>
      <c r="E54" s="22">
        <v>5929.0376999999999</v>
      </c>
      <c r="F54" s="23">
        <v>0.325332157755507</v>
      </c>
      <c r="G54" s="23"/>
    </row>
    <row r="55" spans="1:9" x14ac:dyDescent="0.2">
      <c r="A55" s="21" t="s">
        <v>774</v>
      </c>
      <c r="B55" s="21" t="s">
        <v>773</v>
      </c>
      <c r="C55" s="21" t="s">
        <v>243</v>
      </c>
      <c r="D55" s="24">
        <v>102875</v>
      </c>
      <c r="E55" s="22">
        <v>3997.4138750000002</v>
      </c>
      <c r="F55" s="23">
        <v>0.21934204962055701</v>
      </c>
      <c r="G55" s="23"/>
    </row>
    <row r="56" spans="1:9" x14ac:dyDescent="0.2">
      <c r="A56" s="21" t="s">
        <v>253</v>
      </c>
      <c r="B56" s="21" t="s">
        <v>252</v>
      </c>
      <c r="C56" s="21" t="s">
        <v>254</v>
      </c>
      <c r="D56" s="24">
        <v>201314</v>
      </c>
      <c r="E56" s="22">
        <v>3806.243798</v>
      </c>
      <c r="F56" s="23">
        <v>0.20885235857866999</v>
      </c>
      <c r="G56" s="23"/>
    </row>
    <row r="57" spans="1:9" x14ac:dyDescent="0.2">
      <c r="A57" s="21" t="s">
        <v>510</v>
      </c>
      <c r="B57" s="21" t="s">
        <v>509</v>
      </c>
      <c r="C57" s="21" t="s">
        <v>167</v>
      </c>
      <c r="D57" s="24">
        <v>367378</v>
      </c>
      <c r="E57" s="22">
        <v>2854.3433709999999</v>
      </c>
      <c r="F57" s="23">
        <v>0.15662064146810101</v>
      </c>
      <c r="G57" s="23"/>
    </row>
    <row r="58" spans="1:9" x14ac:dyDescent="0.2">
      <c r="A58" s="20" t="s">
        <v>29</v>
      </c>
      <c r="B58" s="20"/>
      <c r="C58" s="20"/>
      <c r="D58" s="20"/>
      <c r="E58" s="25">
        <f>SUM(E7:E57)</f>
        <v>1697077.5213139998</v>
      </c>
      <c r="F58" s="26">
        <f>SUM(F7:F57)</f>
        <v>93.120320669819719</v>
      </c>
      <c r="G58" s="23"/>
      <c r="H58" s="14"/>
      <c r="I58" s="14"/>
    </row>
    <row r="59" spans="1:9" x14ac:dyDescent="0.2">
      <c r="A59" s="21"/>
      <c r="B59" s="21"/>
      <c r="C59" s="21"/>
      <c r="D59" s="21"/>
      <c r="E59" s="22"/>
      <c r="F59" s="23"/>
      <c r="G59" s="23"/>
    </row>
    <row r="60" spans="1:9" x14ac:dyDescent="0.2">
      <c r="A60" s="20" t="s">
        <v>344</v>
      </c>
      <c r="B60" s="21"/>
      <c r="C60" s="21"/>
      <c r="D60" s="21"/>
      <c r="E60" s="22"/>
      <c r="F60" s="23"/>
      <c r="G60" s="23"/>
    </row>
    <row r="61" spans="1:9" x14ac:dyDescent="0.2">
      <c r="A61" s="21"/>
      <c r="B61" s="21" t="s">
        <v>345</v>
      </c>
      <c r="C61" s="21" t="s">
        <v>218</v>
      </c>
      <c r="D61" s="24">
        <v>73500</v>
      </c>
      <c r="E61" s="22">
        <v>7.3499999999999998E-3</v>
      </c>
      <c r="F61" s="23">
        <v>4.0330176337097201E-7</v>
      </c>
      <c r="G61" s="23"/>
    </row>
    <row r="62" spans="1:9" x14ac:dyDescent="0.2">
      <c r="A62" s="21"/>
      <c r="B62" s="21" t="s">
        <v>827</v>
      </c>
      <c r="C62" s="21" t="s">
        <v>254</v>
      </c>
      <c r="D62" s="24">
        <v>45000</v>
      </c>
      <c r="E62" s="22">
        <v>4.4999999999999997E-3</v>
      </c>
      <c r="F62" s="23">
        <v>2.4691944696181999E-7</v>
      </c>
      <c r="G62" s="23"/>
    </row>
    <row r="63" spans="1:9" x14ac:dyDescent="0.2">
      <c r="A63" s="20" t="s">
        <v>29</v>
      </c>
      <c r="B63" s="20"/>
      <c r="C63" s="20"/>
      <c r="D63" s="20"/>
      <c r="E63" s="25">
        <f>SUM(E60:E62)</f>
        <v>1.1849999999999999E-2</v>
      </c>
      <c r="F63" s="26">
        <f>SUM(F60:F62)</f>
        <v>6.5022121033279205E-7</v>
      </c>
      <c r="G63" s="23"/>
      <c r="H63" s="14"/>
      <c r="I63" s="14"/>
    </row>
    <row r="64" spans="1:9" x14ac:dyDescent="0.2">
      <c r="A64" s="21"/>
      <c r="B64" s="21"/>
      <c r="C64" s="21"/>
      <c r="D64" s="21"/>
      <c r="E64" s="22"/>
      <c r="F64" s="23"/>
      <c r="G64" s="23"/>
    </row>
    <row r="65" spans="1:9" x14ac:dyDescent="0.2">
      <c r="A65" s="20" t="s">
        <v>30</v>
      </c>
      <c r="B65" s="21"/>
      <c r="C65" s="21"/>
      <c r="D65" s="21"/>
      <c r="E65" s="22"/>
      <c r="F65" s="23"/>
      <c r="G65" s="23"/>
    </row>
    <row r="66" spans="1:9" x14ac:dyDescent="0.2">
      <c r="A66" s="20" t="s">
        <v>36</v>
      </c>
      <c r="B66" s="21"/>
      <c r="C66" s="21"/>
      <c r="D66" s="21"/>
      <c r="E66" s="22"/>
      <c r="F66" s="23"/>
      <c r="G66" s="23"/>
    </row>
    <row r="67" spans="1:9" x14ac:dyDescent="0.2">
      <c r="A67" s="21" t="s">
        <v>829</v>
      </c>
      <c r="B67" s="21" t="s">
        <v>828</v>
      </c>
      <c r="C67" s="21" t="s">
        <v>38</v>
      </c>
      <c r="D67" s="24">
        <v>2500000</v>
      </c>
      <c r="E67" s="22">
        <v>2480.4475000000002</v>
      </c>
      <c r="F67" s="23">
        <v>0.136104605537295</v>
      </c>
      <c r="G67" s="23">
        <v>5.8718000000000004</v>
      </c>
    </row>
    <row r="68" spans="1:9" x14ac:dyDescent="0.2">
      <c r="A68" s="20" t="s">
        <v>29</v>
      </c>
      <c r="B68" s="20"/>
      <c r="C68" s="20"/>
      <c r="D68" s="20"/>
      <c r="E68" s="25">
        <f>SUM(E66:E67)</f>
        <v>2480.4475000000002</v>
      </c>
      <c r="F68" s="26">
        <f>SUM(F66:F67)</f>
        <v>0.136104605537295</v>
      </c>
      <c r="G68" s="23"/>
      <c r="H68" s="14"/>
      <c r="I68" s="14"/>
    </row>
    <row r="69" spans="1:9" x14ac:dyDescent="0.2">
      <c r="A69" s="21"/>
      <c r="B69" s="21"/>
      <c r="C69" s="21"/>
      <c r="D69" s="21"/>
      <c r="E69" s="22"/>
      <c r="F69" s="23"/>
      <c r="G69" s="23"/>
    </row>
    <row r="70" spans="1:9" x14ac:dyDescent="0.2">
      <c r="A70" s="20" t="s">
        <v>40</v>
      </c>
      <c r="B70" s="20"/>
      <c r="C70" s="20"/>
      <c r="D70" s="20"/>
      <c r="E70" s="25">
        <f>E58+E63+E68</f>
        <v>1699557.9806639997</v>
      </c>
      <c r="F70" s="26">
        <f>F58+F63+F68</f>
        <v>93.256425925578228</v>
      </c>
      <c r="G70" s="23"/>
      <c r="H70" s="14"/>
      <c r="I70" s="14"/>
    </row>
    <row r="71" spans="1:9" x14ac:dyDescent="0.2">
      <c r="A71" s="20"/>
      <c r="B71" s="20"/>
      <c r="C71" s="20"/>
      <c r="D71" s="20"/>
      <c r="E71" s="25"/>
      <c r="F71" s="26"/>
      <c r="G71" s="23"/>
      <c r="H71" s="14"/>
      <c r="I71" s="14"/>
    </row>
    <row r="72" spans="1:9" x14ac:dyDescent="0.2">
      <c r="A72" s="20" t="s">
        <v>42</v>
      </c>
      <c r="B72" s="20"/>
      <c r="C72" s="20"/>
      <c r="D72" s="20"/>
      <c r="E72" s="25">
        <f>E74-(E58+E63+E68)</f>
        <v>122898.71740880026</v>
      </c>
      <c r="F72" s="26">
        <f>F74-(F58+F63+F68)</f>
        <v>6.7435740744217725</v>
      </c>
      <c r="G72" s="23"/>
      <c r="H72" s="14"/>
      <c r="I72" s="14"/>
    </row>
    <row r="73" spans="1:9" x14ac:dyDescent="0.2">
      <c r="A73" s="20"/>
      <c r="B73" s="20"/>
      <c r="C73" s="20"/>
      <c r="D73" s="20"/>
      <c r="E73" s="25"/>
      <c r="F73" s="26"/>
      <c r="G73" s="23"/>
      <c r="H73" s="14"/>
      <c r="I73" s="14"/>
    </row>
    <row r="74" spans="1:9" x14ac:dyDescent="0.2">
      <c r="A74" s="27" t="s">
        <v>41</v>
      </c>
      <c r="B74" s="27"/>
      <c r="C74" s="27"/>
      <c r="D74" s="27"/>
      <c r="E74" s="28">
        <v>1822456.6980727999</v>
      </c>
      <c r="F74" s="29">
        <v>100</v>
      </c>
      <c r="G74" s="61"/>
      <c r="H74" s="14"/>
      <c r="I74" s="14"/>
    </row>
    <row r="75" spans="1:9" x14ac:dyDescent="0.2">
      <c r="F75" s="11" t="s">
        <v>916</v>
      </c>
      <c r="G75" s="10"/>
      <c r="H75" s="10"/>
    </row>
    <row r="76" spans="1:9" x14ac:dyDescent="0.2">
      <c r="A76" s="14" t="s">
        <v>43</v>
      </c>
      <c r="F76" s="10"/>
      <c r="G76" s="10"/>
      <c r="H76" s="10"/>
    </row>
    <row r="77" spans="1:9" x14ac:dyDescent="0.2">
      <c r="A77" s="14" t="s">
        <v>360</v>
      </c>
      <c r="F77" s="10"/>
      <c r="G77" s="10"/>
      <c r="H77" s="10"/>
    </row>
    <row r="78" spans="1:9" x14ac:dyDescent="0.2">
      <c r="F78" s="10"/>
      <c r="G78" s="10"/>
      <c r="H78" s="10"/>
    </row>
    <row r="79" spans="1:9" x14ac:dyDescent="0.2">
      <c r="A79" s="14" t="s">
        <v>44</v>
      </c>
      <c r="F79" s="10"/>
      <c r="G79" s="10"/>
      <c r="H79" s="10"/>
    </row>
    <row r="80" spans="1:9" x14ac:dyDescent="0.2">
      <c r="A80" s="14" t="s">
        <v>45</v>
      </c>
    </row>
    <row r="81" spans="1:4" x14ac:dyDescent="0.2">
      <c r="A81" s="14" t="s">
        <v>46</v>
      </c>
      <c r="B81" s="14"/>
      <c r="C81" s="30" t="s">
        <v>48</v>
      </c>
      <c r="D81" s="14" t="s">
        <v>47</v>
      </c>
    </row>
    <row r="82" spans="1:4" x14ac:dyDescent="0.2">
      <c r="A82" s="7" t="s">
        <v>49</v>
      </c>
      <c r="C82" s="31">
        <v>1601.8511000000001</v>
      </c>
      <c r="D82" s="31">
        <v>1583.8317</v>
      </c>
    </row>
    <row r="83" spans="1:4" x14ac:dyDescent="0.2">
      <c r="A83" s="7" t="s">
        <v>50</v>
      </c>
      <c r="C83" s="31">
        <v>70.4298</v>
      </c>
      <c r="D83" s="31">
        <v>65.304900000000004</v>
      </c>
    </row>
    <row r="84" spans="1:4" x14ac:dyDescent="0.2">
      <c r="A84" s="7" t="s">
        <v>51</v>
      </c>
      <c r="C84" s="31">
        <v>1773.2918</v>
      </c>
      <c r="D84" s="31">
        <v>1760.1063999999999</v>
      </c>
    </row>
    <row r="85" spans="1:4" x14ac:dyDescent="0.2">
      <c r="A85" s="7" t="s">
        <v>52</v>
      </c>
      <c r="C85" s="31">
        <v>79.308499999999995</v>
      </c>
      <c r="D85" s="31">
        <v>73.293700000000001</v>
      </c>
    </row>
    <row r="87" spans="1:4" x14ac:dyDescent="0.2">
      <c r="A87" s="14" t="s">
        <v>54</v>
      </c>
    </row>
    <row r="88" spans="1:4" x14ac:dyDescent="0.2">
      <c r="A88" s="101" t="s">
        <v>58</v>
      </c>
      <c r="B88" s="102"/>
      <c r="C88" s="33" t="s">
        <v>59</v>
      </c>
    </row>
    <row r="89" spans="1:4" x14ac:dyDescent="0.2">
      <c r="A89" s="97" t="s">
        <v>50</v>
      </c>
      <c r="B89" s="98"/>
      <c r="C89" s="34">
        <v>4</v>
      </c>
    </row>
    <row r="90" spans="1:4" x14ac:dyDescent="0.2">
      <c r="A90" s="97" t="s">
        <v>52</v>
      </c>
      <c r="B90" s="98"/>
      <c r="C90" s="34">
        <v>5</v>
      </c>
    </row>
    <row r="91" spans="1:4" x14ac:dyDescent="0.2">
      <c r="A91" s="7" t="s">
        <v>60</v>
      </c>
    </row>
    <row r="92" spans="1:4" x14ac:dyDescent="0.2">
      <c r="A92" s="7" t="s">
        <v>53</v>
      </c>
    </row>
    <row r="94" spans="1:4" x14ac:dyDescent="0.2">
      <c r="A94" s="14" t="s">
        <v>361</v>
      </c>
      <c r="D94" s="52">
        <v>0.113704036748905</v>
      </c>
    </row>
    <row r="96" spans="1:4" x14ac:dyDescent="0.2">
      <c r="A96" s="69" t="s">
        <v>57</v>
      </c>
      <c r="B96" s="64"/>
      <c r="C96" s="64"/>
      <c r="D96" s="70" t="s">
        <v>55</v>
      </c>
    </row>
    <row r="97" spans="1:9" x14ac:dyDescent="0.2">
      <c r="A97" s="71" t="s">
        <v>953</v>
      </c>
      <c r="B97" s="64"/>
      <c r="C97" s="64"/>
      <c r="D97" s="70"/>
    </row>
    <row r="98" spans="1:9" ht="15" x14ac:dyDescent="0.25">
      <c r="A98" s="72" t="s">
        <v>954</v>
      </c>
      <c r="B98" s="64"/>
      <c r="C98" s="64"/>
      <c r="D98" s="70"/>
    </row>
    <row r="99" spans="1:9" x14ac:dyDescent="0.2">
      <c r="A99" s="69"/>
      <c r="B99" s="64"/>
      <c r="C99" s="64"/>
      <c r="D99" s="70"/>
    </row>
    <row r="100" spans="1:9" x14ac:dyDescent="0.2">
      <c r="A100" s="69" t="s">
        <v>955</v>
      </c>
      <c r="B100" s="64"/>
      <c r="C100" s="64"/>
      <c r="D100" s="64"/>
      <c r="E100" s="11"/>
      <c r="G100" s="69"/>
      <c r="H100" s="64"/>
      <c r="I100" s="64"/>
    </row>
    <row r="101" spans="1:9" x14ac:dyDescent="0.2">
      <c r="A101" s="69"/>
      <c r="B101" s="64"/>
      <c r="C101" s="64"/>
      <c r="D101" s="64"/>
      <c r="E101" s="11"/>
      <c r="G101" s="69"/>
      <c r="H101" s="64"/>
      <c r="I101" s="64"/>
    </row>
    <row r="102" spans="1:9" x14ac:dyDescent="0.2">
      <c r="A102" s="69" t="s">
        <v>959</v>
      </c>
      <c r="B102" s="64"/>
      <c r="C102" s="64"/>
      <c r="D102" s="64"/>
      <c r="E102" s="11"/>
      <c r="G102" s="69"/>
      <c r="H102" s="64"/>
      <c r="I102" s="64"/>
    </row>
    <row r="103" spans="1:9" x14ac:dyDescent="0.2">
      <c r="A103" s="74"/>
      <c r="B103" s="64"/>
      <c r="C103" s="64"/>
      <c r="D103" s="64"/>
      <c r="E103" s="11"/>
      <c r="G103" s="69"/>
      <c r="H103" s="64"/>
      <c r="I103" s="64"/>
    </row>
    <row r="104" spans="1:9" x14ac:dyDescent="0.2">
      <c r="A104" s="64"/>
      <c r="B104" s="64"/>
      <c r="C104" s="64"/>
      <c r="D104" s="64"/>
      <c r="E104" s="11"/>
      <c r="G104" s="69"/>
      <c r="H104" s="64"/>
      <c r="I104" s="64"/>
    </row>
    <row r="105" spans="1:9" x14ac:dyDescent="0.2">
      <c r="A105" s="64"/>
      <c r="B105" s="64"/>
      <c r="C105" s="64"/>
      <c r="D105" s="64"/>
      <c r="E105" s="11"/>
      <c r="G105" s="69"/>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9" t="s">
        <v>972</v>
      </c>
      <c r="B121" s="64"/>
      <c r="C121" s="64"/>
      <c r="D121" s="64"/>
      <c r="E121" s="11"/>
      <c r="G121" s="64"/>
      <c r="H121" s="64"/>
      <c r="I121" s="64"/>
    </row>
    <row r="122" spans="1:9" x14ac:dyDescent="0.2">
      <c r="A122" s="64"/>
      <c r="B122" s="64"/>
      <c r="C122" s="64"/>
      <c r="D122" s="64"/>
      <c r="E122" s="11"/>
      <c r="G122" s="64"/>
      <c r="H122" s="64"/>
      <c r="I122" s="64"/>
    </row>
    <row r="123" spans="1:9" x14ac:dyDescent="0.2">
      <c r="A123" s="69" t="s">
        <v>960</v>
      </c>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9" t="s">
        <v>974</v>
      </c>
      <c r="B143" s="64"/>
      <c r="C143" s="64"/>
      <c r="D143" s="64"/>
      <c r="E143" s="11"/>
      <c r="G143" s="64"/>
      <c r="H143" s="64"/>
      <c r="I143" s="64"/>
    </row>
    <row r="144" spans="1:9" x14ac:dyDescent="0.2">
      <c r="A144" s="64"/>
      <c r="B144" s="64"/>
      <c r="C144" s="64"/>
      <c r="D144" s="64"/>
      <c r="E144" s="11"/>
      <c r="G144" s="64"/>
      <c r="H144" s="64"/>
      <c r="I144" s="64"/>
    </row>
    <row r="145" spans="1:9" x14ac:dyDescent="0.2">
      <c r="A145" s="64" t="s">
        <v>958</v>
      </c>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sheetData>
  <mergeCells count="4">
    <mergeCell ref="A1:F1"/>
    <mergeCell ref="A88:B88"/>
    <mergeCell ref="A89:B89"/>
    <mergeCell ref="A90:B90"/>
  </mergeCells>
  <conditionalFormatting sqref="F2:F3">
    <cfRule type="cellIs" dxfId="50" priority="5" stopIfTrue="1" operator="between">
      <formula>0.009</formula>
      <formula>-0.009</formula>
    </cfRule>
  </conditionalFormatting>
  <conditionalFormatting sqref="F5:F75">
    <cfRule type="cellIs" dxfId="49" priority="4" stopIfTrue="1" operator="between">
      <formula>0.009</formula>
      <formula>-0.009</formula>
    </cfRule>
  </conditionalFormatting>
  <conditionalFormatting sqref="F80:F136">
    <cfRule type="cellIs" dxfId="48" priority="1" stopIfTrue="1" operator="between">
      <formula>0.009</formula>
      <formula>-0.009</formula>
    </cfRule>
  </conditionalFormatting>
  <conditionalFormatting sqref="F238:F239">
    <cfRule type="cellIs" dxfId="47" priority="2" stopIfTrue="1" operator="between">
      <formula>0.009</formula>
      <formula>-0.009</formula>
    </cfRule>
  </conditionalFormatting>
  <conditionalFormatting sqref="F242:F65536">
    <cfRule type="cellIs" dxfId="46" priority="3"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29"/>
  <sheetViews>
    <sheetView workbookViewId="0">
      <selection sqref="A1:F1"/>
    </sheetView>
  </sheetViews>
  <sheetFormatPr defaultColWidth="9.140625" defaultRowHeight="11.25" x14ac:dyDescent="0.2"/>
  <cols>
    <col min="1" max="1" width="38.5703125" style="7" bestFit="1" customWidth="1"/>
    <col min="2" max="2" width="32.140625" style="7" bestFit="1" customWidth="1"/>
    <col min="3" max="3" width="35.42578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20</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152</v>
      </c>
      <c r="B7" s="21" t="s">
        <v>151</v>
      </c>
      <c r="C7" s="21" t="s">
        <v>153</v>
      </c>
      <c r="D7" s="24">
        <v>763848</v>
      </c>
      <c r="E7" s="22">
        <v>10732.064399999999</v>
      </c>
      <c r="F7" s="23">
        <v>3.17987270745357</v>
      </c>
    </row>
    <row r="8" spans="1:6" x14ac:dyDescent="0.2">
      <c r="A8" s="21" t="s">
        <v>414</v>
      </c>
      <c r="B8" s="21" t="s">
        <v>413</v>
      </c>
      <c r="C8" s="21" t="s">
        <v>150</v>
      </c>
      <c r="D8" s="24">
        <v>290689</v>
      </c>
      <c r="E8" s="22">
        <v>10039.52599</v>
      </c>
      <c r="F8" s="23">
        <v>2.9746760270439401</v>
      </c>
    </row>
    <row r="9" spans="1:6" x14ac:dyDescent="0.2">
      <c r="A9" s="21" t="s">
        <v>831</v>
      </c>
      <c r="B9" s="21" t="s">
        <v>830</v>
      </c>
      <c r="C9" s="21" t="s">
        <v>137</v>
      </c>
      <c r="D9" s="24">
        <v>1440266</v>
      </c>
      <c r="E9" s="22">
        <v>9773.6450760000007</v>
      </c>
      <c r="F9" s="23">
        <v>2.8958964530170301</v>
      </c>
    </row>
    <row r="10" spans="1:6" x14ac:dyDescent="0.2">
      <c r="A10" s="21" t="s">
        <v>160</v>
      </c>
      <c r="B10" s="21" t="s">
        <v>159</v>
      </c>
      <c r="C10" s="21" t="s">
        <v>161</v>
      </c>
      <c r="D10" s="24">
        <v>4116371</v>
      </c>
      <c r="E10" s="22">
        <v>9571.3858490000002</v>
      </c>
      <c r="F10" s="23">
        <v>2.8359677597296602</v>
      </c>
    </row>
    <row r="11" spans="1:6" x14ac:dyDescent="0.2">
      <c r="A11" s="21" t="s">
        <v>147</v>
      </c>
      <c r="B11" s="21" t="s">
        <v>146</v>
      </c>
      <c r="C11" s="21" t="s">
        <v>137</v>
      </c>
      <c r="D11" s="24">
        <v>789786</v>
      </c>
      <c r="E11" s="22">
        <v>9358.9640999999992</v>
      </c>
      <c r="F11" s="23">
        <v>2.7730279471326802</v>
      </c>
    </row>
    <row r="12" spans="1:6" x14ac:dyDescent="0.2">
      <c r="A12" s="21" t="s">
        <v>273</v>
      </c>
      <c r="B12" s="21" t="s">
        <v>272</v>
      </c>
      <c r="C12" s="21" t="s">
        <v>184</v>
      </c>
      <c r="D12" s="24">
        <v>311378</v>
      </c>
      <c r="E12" s="22">
        <v>9119.6388640000005</v>
      </c>
      <c r="F12" s="23">
        <v>2.7021167265327302</v>
      </c>
    </row>
    <row r="13" spans="1:6" x14ac:dyDescent="0.2">
      <c r="A13" s="21" t="s">
        <v>435</v>
      </c>
      <c r="B13" s="21" t="s">
        <v>434</v>
      </c>
      <c r="C13" s="21" t="s">
        <v>436</v>
      </c>
      <c r="D13" s="24">
        <v>706957</v>
      </c>
      <c r="E13" s="22">
        <v>8911.1929849999997</v>
      </c>
      <c r="F13" s="23">
        <v>2.6403549501485601</v>
      </c>
    </row>
    <row r="14" spans="1:6" x14ac:dyDescent="0.2">
      <c r="A14" s="21" t="s">
        <v>136</v>
      </c>
      <c r="B14" s="21" t="s">
        <v>135</v>
      </c>
      <c r="C14" s="21" t="s">
        <v>137</v>
      </c>
      <c r="D14" s="24">
        <v>430142</v>
      </c>
      <c r="E14" s="22">
        <v>8280.2335000000003</v>
      </c>
      <c r="F14" s="23">
        <v>2.45340388732598</v>
      </c>
    </row>
    <row r="15" spans="1:6" x14ac:dyDescent="0.2">
      <c r="A15" s="21" t="s">
        <v>391</v>
      </c>
      <c r="B15" s="21" t="s">
        <v>390</v>
      </c>
      <c r="C15" s="21" t="s">
        <v>187</v>
      </c>
      <c r="D15" s="24">
        <v>463794</v>
      </c>
      <c r="E15" s="22">
        <v>8189.6744520000002</v>
      </c>
      <c r="F15" s="23">
        <v>2.42657156183712</v>
      </c>
    </row>
    <row r="16" spans="1:6" x14ac:dyDescent="0.2">
      <c r="A16" s="21" t="s">
        <v>139</v>
      </c>
      <c r="B16" s="21" t="s">
        <v>138</v>
      </c>
      <c r="C16" s="21" t="s">
        <v>137</v>
      </c>
      <c r="D16" s="24">
        <v>553598</v>
      </c>
      <c r="E16" s="22">
        <v>7899.8434600000001</v>
      </c>
      <c r="F16" s="23">
        <v>2.3406956644435999</v>
      </c>
    </row>
    <row r="17" spans="1:6" x14ac:dyDescent="0.2">
      <c r="A17" s="21" t="s">
        <v>499</v>
      </c>
      <c r="B17" s="21" t="s">
        <v>498</v>
      </c>
      <c r="C17" s="21" t="s">
        <v>167</v>
      </c>
      <c r="D17" s="24">
        <v>287431</v>
      </c>
      <c r="E17" s="22">
        <v>7868.4236250000004</v>
      </c>
      <c r="F17" s="23">
        <v>2.3313860785088401</v>
      </c>
    </row>
    <row r="18" spans="1:6" x14ac:dyDescent="0.2">
      <c r="A18" s="21" t="s">
        <v>522</v>
      </c>
      <c r="B18" s="21" t="s">
        <v>521</v>
      </c>
      <c r="C18" s="21" t="s">
        <v>161</v>
      </c>
      <c r="D18" s="24">
        <v>2426807</v>
      </c>
      <c r="E18" s="22">
        <v>7678.4173479999999</v>
      </c>
      <c r="F18" s="23">
        <v>2.2750878909507102</v>
      </c>
    </row>
    <row r="19" spans="1:6" x14ac:dyDescent="0.2">
      <c r="A19" s="21" t="s">
        <v>377</v>
      </c>
      <c r="B19" s="21" t="s">
        <v>376</v>
      </c>
      <c r="C19" s="21" t="s">
        <v>213</v>
      </c>
      <c r="D19" s="24">
        <v>638351</v>
      </c>
      <c r="E19" s="22">
        <v>7441.8959580000001</v>
      </c>
      <c r="F19" s="23">
        <v>2.2050074399994499</v>
      </c>
    </row>
    <row r="20" spans="1:6" x14ac:dyDescent="0.2">
      <c r="A20" s="21" t="s">
        <v>462</v>
      </c>
      <c r="B20" s="21" t="s">
        <v>461</v>
      </c>
      <c r="C20" s="21" t="s">
        <v>150</v>
      </c>
      <c r="D20" s="24">
        <v>137296</v>
      </c>
      <c r="E20" s="22">
        <v>7306.2066400000003</v>
      </c>
      <c r="F20" s="23">
        <v>2.1648031751982399</v>
      </c>
    </row>
    <row r="21" spans="1:6" x14ac:dyDescent="0.2">
      <c r="A21" s="21" t="s">
        <v>267</v>
      </c>
      <c r="B21" s="21" t="s">
        <v>266</v>
      </c>
      <c r="C21" s="21" t="s">
        <v>137</v>
      </c>
      <c r="D21" s="24">
        <v>329415</v>
      </c>
      <c r="E21" s="22">
        <v>7273.8126149999998</v>
      </c>
      <c r="F21" s="23">
        <v>2.15520494021355</v>
      </c>
    </row>
    <row r="22" spans="1:6" x14ac:dyDescent="0.2">
      <c r="A22" s="21" t="s">
        <v>450</v>
      </c>
      <c r="B22" s="21" t="s">
        <v>449</v>
      </c>
      <c r="C22" s="21" t="s">
        <v>187</v>
      </c>
      <c r="D22" s="24">
        <v>375805</v>
      </c>
      <c r="E22" s="22">
        <v>7051.9808249999996</v>
      </c>
      <c r="F22" s="23">
        <v>2.0894769657647001</v>
      </c>
    </row>
    <row r="23" spans="1:6" x14ac:dyDescent="0.2">
      <c r="A23" s="21" t="s">
        <v>611</v>
      </c>
      <c r="B23" s="21" t="s">
        <v>610</v>
      </c>
      <c r="C23" s="21" t="s">
        <v>224</v>
      </c>
      <c r="D23" s="24">
        <v>680391</v>
      </c>
      <c r="E23" s="22">
        <v>6998.5018259999997</v>
      </c>
      <c r="F23" s="23">
        <v>2.0736313275907401</v>
      </c>
    </row>
    <row r="24" spans="1:6" x14ac:dyDescent="0.2">
      <c r="A24" s="21" t="s">
        <v>833</v>
      </c>
      <c r="B24" s="21" t="s">
        <v>832</v>
      </c>
      <c r="C24" s="21" t="s">
        <v>170</v>
      </c>
      <c r="D24" s="24">
        <v>209449</v>
      </c>
      <c r="E24" s="22">
        <v>6957.8957799999998</v>
      </c>
      <c r="F24" s="23">
        <v>2.0615998998411098</v>
      </c>
    </row>
    <row r="25" spans="1:6" x14ac:dyDescent="0.2">
      <c r="A25" s="21" t="s">
        <v>491</v>
      </c>
      <c r="B25" s="21" t="s">
        <v>490</v>
      </c>
      <c r="C25" s="21" t="s">
        <v>184</v>
      </c>
      <c r="D25" s="24">
        <v>396224</v>
      </c>
      <c r="E25" s="22">
        <v>6765.9210240000002</v>
      </c>
      <c r="F25" s="23">
        <v>2.00471845892053</v>
      </c>
    </row>
    <row r="26" spans="1:6" x14ac:dyDescent="0.2">
      <c r="A26" s="21" t="s">
        <v>172</v>
      </c>
      <c r="B26" s="21" t="s">
        <v>171</v>
      </c>
      <c r="C26" s="21" t="s">
        <v>173</v>
      </c>
      <c r="D26" s="24">
        <v>96491</v>
      </c>
      <c r="E26" s="22">
        <v>6732.1770699999997</v>
      </c>
      <c r="F26" s="23">
        <v>1.9947202447497201</v>
      </c>
    </row>
    <row r="27" spans="1:6" x14ac:dyDescent="0.2">
      <c r="A27" s="21" t="s">
        <v>543</v>
      </c>
      <c r="B27" s="21" t="s">
        <v>542</v>
      </c>
      <c r="C27" s="21" t="s">
        <v>436</v>
      </c>
      <c r="D27" s="24">
        <v>258291</v>
      </c>
      <c r="E27" s="22">
        <v>6683.021334</v>
      </c>
      <c r="F27" s="23">
        <v>1.9801555741052499</v>
      </c>
    </row>
    <row r="28" spans="1:6" x14ac:dyDescent="0.2">
      <c r="A28" s="21" t="s">
        <v>746</v>
      </c>
      <c r="B28" s="21" t="s">
        <v>745</v>
      </c>
      <c r="C28" s="21" t="s">
        <v>243</v>
      </c>
      <c r="D28" s="24">
        <v>230633</v>
      </c>
      <c r="E28" s="22">
        <v>6677.7478819999997</v>
      </c>
      <c r="F28" s="23">
        <v>1.9785930689372</v>
      </c>
    </row>
    <row r="29" spans="1:6" x14ac:dyDescent="0.2">
      <c r="A29" s="21" t="s">
        <v>460</v>
      </c>
      <c r="B29" s="21" t="s">
        <v>459</v>
      </c>
      <c r="C29" s="21" t="s">
        <v>173</v>
      </c>
      <c r="D29" s="24">
        <v>607930</v>
      </c>
      <c r="E29" s="22">
        <v>6676.2872600000001</v>
      </c>
      <c r="F29" s="23">
        <v>1.9781602918068499</v>
      </c>
    </row>
    <row r="30" spans="1:6" x14ac:dyDescent="0.2">
      <c r="A30" s="21" t="s">
        <v>766</v>
      </c>
      <c r="B30" s="21" t="s">
        <v>765</v>
      </c>
      <c r="C30" s="21" t="s">
        <v>210</v>
      </c>
      <c r="D30" s="24">
        <v>352434</v>
      </c>
      <c r="E30" s="22">
        <v>6608.1374999999998</v>
      </c>
      <c r="F30" s="23">
        <v>1.9579677590595199</v>
      </c>
    </row>
    <row r="31" spans="1:6" x14ac:dyDescent="0.2">
      <c r="A31" s="21" t="s">
        <v>835</v>
      </c>
      <c r="B31" s="21" t="s">
        <v>834</v>
      </c>
      <c r="C31" s="21" t="s">
        <v>210</v>
      </c>
      <c r="D31" s="24">
        <v>1311314</v>
      </c>
      <c r="E31" s="22">
        <v>6309.3873110000004</v>
      </c>
      <c r="F31" s="23">
        <v>1.8694491351545299</v>
      </c>
    </row>
    <row r="32" spans="1:6" x14ac:dyDescent="0.2">
      <c r="A32" s="21" t="s">
        <v>740</v>
      </c>
      <c r="B32" s="21" t="s">
        <v>739</v>
      </c>
      <c r="C32" s="21" t="s">
        <v>187</v>
      </c>
      <c r="D32" s="24">
        <v>469225</v>
      </c>
      <c r="E32" s="22">
        <v>6123.3862499999996</v>
      </c>
      <c r="F32" s="23">
        <v>1.8143376789251699</v>
      </c>
    </row>
    <row r="33" spans="1:6" x14ac:dyDescent="0.2">
      <c r="A33" s="21" t="s">
        <v>323</v>
      </c>
      <c r="B33" s="21" t="s">
        <v>322</v>
      </c>
      <c r="C33" s="21" t="s">
        <v>150</v>
      </c>
      <c r="D33" s="24">
        <v>83584</v>
      </c>
      <c r="E33" s="22">
        <v>6105.8112000000001</v>
      </c>
      <c r="F33" s="23">
        <v>1.8091302537976099</v>
      </c>
    </row>
    <row r="34" spans="1:6" x14ac:dyDescent="0.2">
      <c r="A34" s="21" t="s">
        <v>732</v>
      </c>
      <c r="B34" s="21" t="s">
        <v>731</v>
      </c>
      <c r="C34" s="21" t="s">
        <v>243</v>
      </c>
      <c r="D34" s="24">
        <v>353006</v>
      </c>
      <c r="E34" s="22">
        <v>5717.991188</v>
      </c>
      <c r="F34" s="23">
        <v>1.6942205565018</v>
      </c>
    </row>
    <row r="35" spans="1:6" x14ac:dyDescent="0.2">
      <c r="A35" s="21" t="s">
        <v>673</v>
      </c>
      <c r="B35" s="21" t="s">
        <v>672</v>
      </c>
      <c r="C35" s="21" t="s">
        <v>218</v>
      </c>
      <c r="D35" s="24">
        <v>624306</v>
      </c>
      <c r="E35" s="22">
        <v>5411.1722550000004</v>
      </c>
      <c r="F35" s="23">
        <v>1.6033111923000101</v>
      </c>
    </row>
    <row r="36" spans="1:6" x14ac:dyDescent="0.2">
      <c r="A36" s="21" t="s">
        <v>788</v>
      </c>
      <c r="B36" s="21" t="s">
        <v>787</v>
      </c>
      <c r="C36" s="21" t="s">
        <v>243</v>
      </c>
      <c r="D36" s="24">
        <v>220061</v>
      </c>
      <c r="E36" s="22">
        <v>5396.9960250000004</v>
      </c>
      <c r="F36" s="23">
        <v>1.5991108255120901</v>
      </c>
    </row>
    <row r="37" spans="1:6" x14ac:dyDescent="0.2">
      <c r="A37" s="21" t="s">
        <v>587</v>
      </c>
      <c r="B37" s="21" t="s">
        <v>586</v>
      </c>
      <c r="C37" s="21" t="s">
        <v>150</v>
      </c>
      <c r="D37" s="24">
        <v>761847</v>
      </c>
      <c r="E37" s="22">
        <v>5329.1197650000004</v>
      </c>
      <c r="F37" s="23">
        <v>1.578999329847</v>
      </c>
    </row>
    <row r="38" spans="1:6" x14ac:dyDescent="0.2">
      <c r="A38" s="21" t="s">
        <v>196</v>
      </c>
      <c r="B38" s="21" t="s">
        <v>195</v>
      </c>
      <c r="C38" s="21" t="s">
        <v>197</v>
      </c>
      <c r="D38" s="24">
        <v>742414</v>
      </c>
      <c r="E38" s="22">
        <v>5311.2297559999997</v>
      </c>
      <c r="F38" s="23">
        <v>1.5736985834821899</v>
      </c>
    </row>
    <row r="39" spans="1:6" x14ac:dyDescent="0.2">
      <c r="A39" s="21" t="s">
        <v>299</v>
      </c>
      <c r="B39" s="21" t="s">
        <v>298</v>
      </c>
      <c r="C39" s="21" t="s">
        <v>224</v>
      </c>
      <c r="D39" s="24">
        <v>238771</v>
      </c>
      <c r="E39" s="22">
        <v>5161.0351650000002</v>
      </c>
      <c r="F39" s="23">
        <v>1.5291964576164501</v>
      </c>
    </row>
    <row r="40" spans="1:6" x14ac:dyDescent="0.2">
      <c r="A40" s="21" t="s">
        <v>837</v>
      </c>
      <c r="B40" s="21" t="s">
        <v>836</v>
      </c>
      <c r="C40" s="21" t="s">
        <v>472</v>
      </c>
      <c r="D40" s="24">
        <v>2282186</v>
      </c>
      <c r="E40" s="22">
        <v>5141.9932769999996</v>
      </c>
      <c r="F40" s="23">
        <v>1.5235544135797401</v>
      </c>
    </row>
    <row r="41" spans="1:6" x14ac:dyDescent="0.2">
      <c r="A41" s="21" t="s">
        <v>433</v>
      </c>
      <c r="B41" s="21" t="s">
        <v>432</v>
      </c>
      <c r="C41" s="21" t="s">
        <v>161</v>
      </c>
      <c r="D41" s="24">
        <v>99216</v>
      </c>
      <c r="E41" s="22">
        <v>5131.9476000000004</v>
      </c>
      <c r="F41" s="23">
        <v>1.5205779150301999</v>
      </c>
    </row>
    <row r="42" spans="1:6" x14ac:dyDescent="0.2">
      <c r="A42" s="21" t="s">
        <v>839</v>
      </c>
      <c r="B42" s="21" t="s">
        <v>838</v>
      </c>
      <c r="C42" s="21" t="s">
        <v>321</v>
      </c>
      <c r="D42" s="24">
        <v>1715692</v>
      </c>
      <c r="E42" s="22">
        <v>5038.1295579999996</v>
      </c>
      <c r="F42" s="23">
        <v>1.49277996115075</v>
      </c>
    </row>
    <row r="43" spans="1:6" x14ac:dyDescent="0.2">
      <c r="A43" s="21" t="s">
        <v>180</v>
      </c>
      <c r="B43" s="21" t="s">
        <v>179</v>
      </c>
      <c r="C43" s="21" t="s">
        <v>181</v>
      </c>
      <c r="D43" s="24">
        <v>305516</v>
      </c>
      <c r="E43" s="22">
        <v>4965.5515480000004</v>
      </c>
      <c r="F43" s="23">
        <v>1.4712753535973</v>
      </c>
    </row>
    <row r="44" spans="1:6" x14ac:dyDescent="0.2">
      <c r="A44" s="21" t="s">
        <v>776</v>
      </c>
      <c r="B44" s="21" t="s">
        <v>775</v>
      </c>
      <c r="C44" s="21" t="s">
        <v>218</v>
      </c>
      <c r="D44" s="24">
        <v>566933</v>
      </c>
      <c r="E44" s="22">
        <v>4952.4432219999999</v>
      </c>
      <c r="F44" s="23">
        <v>1.4673914029859201</v>
      </c>
    </row>
    <row r="45" spans="1:6" x14ac:dyDescent="0.2">
      <c r="A45" s="21" t="s">
        <v>189</v>
      </c>
      <c r="B45" s="21" t="s">
        <v>188</v>
      </c>
      <c r="C45" s="21" t="s">
        <v>184</v>
      </c>
      <c r="D45" s="24">
        <v>753874</v>
      </c>
      <c r="E45" s="22">
        <v>4856.8332449999998</v>
      </c>
      <c r="F45" s="23">
        <v>1.43906250510653</v>
      </c>
    </row>
    <row r="46" spans="1:6" x14ac:dyDescent="0.2">
      <c r="A46" s="21" t="s">
        <v>841</v>
      </c>
      <c r="B46" s="21" t="s">
        <v>840</v>
      </c>
      <c r="C46" s="21" t="s">
        <v>576</v>
      </c>
      <c r="D46" s="24">
        <v>80839</v>
      </c>
      <c r="E46" s="22">
        <v>4645.9790080000002</v>
      </c>
      <c r="F46" s="23">
        <v>1.37658714076869</v>
      </c>
    </row>
    <row r="47" spans="1:6" x14ac:dyDescent="0.2">
      <c r="A47" s="21" t="s">
        <v>275</v>
      </c>
      <c r="B47" s="21" t="s">
        <v>274</v>
      </c>
      <c r="C47" s="21" t="s">
        <v>164</v>
      </c>
      <c r="D47" s="24">
        <v>1197188</v>
      </c>
      <c r="E47" s="22">
        <v>4601.9906719999999</v>
      </c>
      <c r="F47" s="23">
        <v>1.36355355245993</v>
      </c>
    </row>
    <row r="48" spans="1:6" x14ac:dyDescent="0.2">
      <c r="A48" s="21" t="s">
        <v>843</v>
      </c>
      <c r="B48" s="21" t="s">
        <v>842</v>
      </c>
      <c r="C48" s="21" t="s">
        <v>465</v>
      </c>
      <c r="D48" s="24">
        <v>596181</v>
      </c>
      <c r="E48" s="22">
        <v>4592.0841529999998</v>
      </c>
      <c r="F48" s="23">
        <v>1.36061828593339</v>
      </c>
    </row>
    <row r="49" spans="1:9" x14ac:dyDescent="0.2">
      <c r="A49" s="21" t="s">
        <v>193</v>
      </c>
      <c r="B49" s="21" t="s">
        <v>192</v>
      </c>
      <c r="C49" s="21" t="s">
        <v>194</v>
      </c>
      <c r="D49" s="24">
        <v>1354278</v>
      </c>
      <c r="E49" s="22">
        <v>4567.9796939999997</v>
      </c>
      <c r="F49" s="23">
        <v>1.3534762200227499</v>
      </c>
    </row>
    <row r="50" spans="1:9" x14ac:dyDescent="0.2">
      <c r="A50" s="21" t="s">
        <v>155</v>
      </c>
      <c r="B50" s="21" t="s">
        <v>154</v>
      </c>
      <c r="C50" s="21" t="s">
        <v>150</v>
      </c>
      <c r="D50" s="24">
        <v>268777</v>
      </c>
      <c r="E50" s="22">
        <v>4213.0794749999995</v>
      </c>
      <c r="F50" s="23">
        <v>1.24832054090966</v>
      </c>
    </row>
    <row r="51" spans="1:9" x14ac:dyDescent="0.2">
      <c r="A51" s="21" t="s">
        <v>778</v>
      </c>
      <c r="B51" s="21" t="s">
        <v>777</v>
      </c>
      <c r="C51" s="21" t="s">
        <v>210</v>
      </c>
      <c r="D51" s="24">
        <v>7461260</v>
      </c>
      <c r="E51" s="22">
        <v>4160.3985759999996</v>
      </c>
      <c r="F51" s="23">
        <v>1.23271137694171</v>
      </c>
    </row>
    <row r="52" spans="1:9" x14ac:dyDescent="0.2">
      <c r="A52" s="21" t="s">
        <v>547</v>
      </c>
      <c r="B52" s="21" t="s">
        <v>546</v>
      </c>
      <c r="C52" s="21" t="s">
        <v>398</v>
      </c>
      <c r="D52" s="24">
        <v>415793</v>
      </c>
      <c r="E52" s="22">
        <v>4099.9268769999999</v>
      </c>
      <c r="F52" s="23">
        <v>1.2147938265006699</v>
      </c>
    </row>
    <row r="53" spans="1:9" x14ac:dyDescent="0.2">
      <c r="A53" s="21" t="s">
        <v>315</v>
      </c>
      <c r="B53" s="21" t="s">
        <v>314</v>
      </c>
      <c r="C53" s="21" t="s">
        <v>316</v>
      </c>
      <c r="D53" s="24">
        <v>633105</v>
      </c>
      <c r="E53" s="22">
        <v>3954.6903830000001</v>
      </c>
      <c r="F53" s="23">
        <v>1.17176076723233</v>
      </c>
    </row>
    <row r="54" spans="1:9" x14ac:dyDescent="0.2">
      <c r="A54" s="21" t="s">
        <v>845</v>
      </c>
      <c r="B54" s="21" t="s">
        <v>844</v>
      </c>
      <c r="C54" s="21" t="s">
        <v>218</v>
      </c>
      <c r="D54" s="24">
        <v>844057</v>
      </c>
      <c r="E54" s="22">
        <v>3942.1682190000001</v>
      </c>
      <c r="F54" s="23">
        <v>1.1680504943474701</v>
      </c>
    </row>
    <row r="55" spans="1:9" x14ac:dyDescent="0.2">
      <c r="A55" s="21" t="s">
        <v>774</v>
      </c>
      <c r="B55" s="21" t="s">
        <v>773</v>
      </c>
      <c r="C55" s="21" t="s">
        <v>243</v>
      </c>
      <c r="D55" s="24">
        <v>97823</v>
      </c>
      <c r="E55" s="22">
        <v>3801.108311</v>
      </c>
      <c r="F55" s="23">
        <v>1.1262549427325299</v>
      </c>
    </row>
    <row r="56" spans="1:9" x14ac:dyDescent="0.2">
      <c r="A56" s="21" t="s">
        <v>847</v>
      </c>
      <c r="B56" s="21" t="s">
        <v>846</v>
      </c>
      <c r="C56" s="21" t="s">
        <v>170</v>
      </c>
      <c r="D56" s="24">
        <v>146763</v>
      </c>
      <c r="E56" s="22">
        <v>3618.1482390000001</v>
      </c>
      <c r="F56" s="23">
        <v>1.07204452078365</v>
      </c>
    </row>
    <row r="57" spans="1:9" x14ac:dyDescent="0.2">
      <c r="A57" s="21" t="s">
        <v>204</v>
      </c>
      <c r="B57" s="21" t="s">
        <v>203</v>
      </c>
      <c r="C57" s="21" t="s">
        <v>205</v>
      </c>
      <c r="D57" s="24">
        <v>66649</v>
      </c>
      <c r="E57" s="22">
        <v>3498.739255</v>
      </c>
      <c r="F57" s="23">
        <v>1.0366640613404201</v>
      </c>
    </row>
    <row r="58" spans="1:9" x14ac:dyDescent="0.2">
      <c r="A58" s="21" t="s">
        <v>621</v>
      </c>
      <c r="B58" s="21" t="s">
        <v>620</v>
      </c>
      <c r="C58" s="21" t="s">
        <v>170</v>
      </c>
      <c r="D58" s="24">
        <v>209306</v>
      </c>
      <c r="E58" s="22">
        <v>3374.8499440000001</v>
      </c>
      <c r="F58" s="23">
        <v>0.999956096860246</v>
      </c>
    </row>
    <row r="59" spans="1:9" x14ac:dyDescent="0.2">
      <c r="A59" s="21" t="s">
        <v>209</v>
      </c>
      <c r="B59" s="21" t="s">
        <v>208</v>
      </c>
      <c r="C59" s="21" t="s">
        <v>210</v>
      </c>
      <c r="D59" s="24">
        <v>101895</v>
      </c>
      <c r="E59" s="22">
        <v>2953.5284700000002</v>
      </c>
      <c r="F59" s="23">
        <v>0.87512003491519197</v>
      </c>
    </row>
    <row r="60" spans="1:9" x14ac:dyDescent="0.2">
      <c r="A60" s="21" t="s">
        <v>744</v>
      </c>
      <c r="B60" s="21" t="s">
        <v>743</v>
      </c>
      <c r="C60" s="21" t="s">
        <v>158</v>
      </c>
      <c r="D60" s="24">
        <v>69003</v>
      </c>
      <c r="E60" s="22">
        <v>1490.4648</v>
      </c>
      <c r="F60" s="23">
        <v>0.441619446389107</v>
      </c>
    </row>
    <row r="61" spans="1:9" x14ac:dyDescent="0.2">
      <c r="A61" s="20" t="s">
        <v>29</v>
      </c>
      <c r="B61" s="20"/>
      <c r="C61" s="20"/>
      <c r="D61" s="20"/>
      <c r="E61" s="25">
        <f>SUM(E7:E60)</f>
        <v>329064.75880399998</v>
      </c>
      <c r="F61" s="26">
        <f>SUM(F7:F60)</f>
        <v>97.500723673036319</v>
      </c>
      <c r="G61" s="14"/>
      <c r="H61" s="14"/>
      <c r="I61" s="14"/>
    </row>
    <row r="62" spans="1:9" x14ac:dyDescent="0.2">
      <c r="A62" s="21"/>
      <c r="B62" s="21"/>
      <c r="C62" s="21"/>
      <c r="D62" s="21"/>
      <c r="E62" s="22"/>
      <c r="F62" s="23"/>
    </row>
    <row r="63" spans="1:9" x14ac:dyDescent="0.2">
      <c r="A63" s="20" t="s">
        <v>40</v>
      </c>
      <c r="B63" s="20"/>
      <c r="C63" s="20"/>
      <c r="D63" s="20"/>
      <c r="E63" s="25">
        <f>E61</f>
        <v>329064.75880399998</v>
      </c>
      <c r="F63" s="26">
        <f>F61</f>
        <v>97.500723673036319</v>
      </c>
      <c r="G63" s="14"/>
      <c r="H63" s="14"/>
      <c r="I63" s="14"/>
    </row>
    <row r="64" spans="1:9" x14ac:dyDescent="0.2">
      <c r="A64" s="20"/>
      <c r="B64" s="20"/>
      <c r="C64" s="20"/>
      <c r="D64" s="20"/>
      <c r="E64" s="25"/>
      <c r="F64" s="26"/>
      <c r="G64" s="14"/>
      <c r="H64" s="14"/>
      <c r="I64" s="14"/>
    </row>
    <row r="65" spans="1:9" x14ac:dyDescent="0.2">
      <c r="A65" s="20" t="s">
        <v>42</v>
      </c>
      <c r="B65" s="20"/>
      <c r="C65" s="20"/>
      <c r="D65" s="20"/>
      <c r="E65" s="25">
        <f>E67-(E61)</f>
        <v>8435.0528973999899</v>
      </c>
      <c r="F65" s="26">
        <f>F67-(F61)</f>
        <v>2.4992763269636811</v>
      </c>
      <c r="G65" s="14"/>
      <c r="H65" s="14"/>
      <c r="I65" s="14"/>
    </row>
    <row r="66" spans="1:9" x14ac:dyDescent="0.2">
      <c r="A66" s="20"/>
      <c r="B66" s="20"/>
      <c r="C66" s="20"/>
      <c r="D66" s="20"/>
      <c r="E66" s="25"/>
      <c r="F66" s="26"/>
      <c r="G66" s="14"/>
      <c r="H66" s="14"/>
      <c r="I66" s="14"/>
    </row>
    <row r="67" spans="1:9" x14ac:dyDescent="0.2">
      <c r="A67" s="27" t="s">
        <v>41</v>
      </c>
      <c r="B67" s="27"/>
      <c r="C67" s="27"/>
      <c r="D67" s="27"/>
      <c r="E67" s="28">
        <v>337499.81170139997</v>
      </c>
      <c r="F67" s="29">
        <v>100</v>
      </c>
      <c r="G67" s="14"/>
      <c r="H67" s="14"/>
      <c r="I67" s="14"/>
    </row>
    <row r="69" spans="1:9" x14ac:dyDescent="0.2">
      <c r="A69" s="14" t="s">
        <v>44</v>
      </c>
    </row>
    <row r="70" spans="1:9" x14ac:dyDescent="0.2">
      <c r="A70" s="14" t="s">
        <v>45</v>
      </c>
    </row>
    <row r="71" spans="1:9" x14ac:dyDescent="0.2">
      <c r="A71" s="14" t="s">
        <v>46</v>
      </c>
      <c r="B71" s="14"/>
      <c r="C71" s="30" t="s">
        <v>48</v>
      </c>
      <c r="D71" s="14" t="s">
        <v>47</v>
      </c>
    </row>
    <row r="72" spans="1:9" x14ac:dyDescent="0.2">
      <c r="A72" s="7" t="s">
        <v>49</v>
      </c>
      <c r="C72" s="31">
        <v>182.41399999999999</v>
      </c>
      <c r="D72" s="31">
        <v>178.696</v>
      </c>
    </row>
    <row r="73" spans="1:9" x14ac:dyDescent="0.2">
      <c r="A73" s="7" t="s">
        <v>50</v>
      </c>
      <c r="C73" s="31">
        <v>22.590599999999998</v>
      </c>
      <c r="D73" s="31">
        <v>20.389299999999999</v>
      </c>
    </row>
    <row r="74" spans="1:9" x14ac:dyDescent="0.2">
      <c r="A74" s="7" t="s">
        <v>51</v>
      </c>
      <c r="C74" s="31">
        <v>199.38659999999999</v>
      </c>
      <c r="D74" s="31">
        <v>196.00810000000001</v>
      </c>
    </row>
    <row r="75" spans="1:9" x14ac:dyDescent="0.2">
      <c r="A75" s="7" t="s">
        <v>52</v>
      </c>
      <c r="C75" s="31">
        <v>25.6449</v>
      </c>
      <c r="D75" s="31">
        <v>23.259899999999998</v>
      </c>
    </row>
    <row r="77" spans="1:9" x14ac:dyDescent="0.2">
      <c r="A77" s="14" t="s">
        <v>54</v>
      </c>
    </row>
    <row r="78" spans="1:9" x14ac:dyDescent="0.2">
      <c r="A78" s="101" t="s">
        <v>58</v>
      </c>
      <c r="B78" s="102"/>
      <c r="C78" s="33" t="s">
        <v>59</v>
      </c>
    </row>
    <row r="79" spans="1:9" x14ac:dyDescent="0.2">
      <c r="A79" s="97" t="s">
        <v>50</v>
      </c>
      <c r="B79" s="98"/>
      <c r="C79" s="34">
        <v>1.7</v>
      </c>
    </row>
    <row r="80" spans="1:9" x14ac:dyDescent="0.2">
      <c r="A80" s="97" t="s">
        <v>52</v>
      </c>
      <c r="B80" s="98"/>
      <c r="C80" s="34">
        <v>1.9</v>
      </c>
    </row>
    <row r="81" spans="1:9" x14ac:dyDescent="0.2">
      <c r="A81" s="7" t="s">
        <v>60</v>
      </c>
    </row>
    <row r="82" spans="1:9" x14ac:dyDescent="0.2">
      <c r="A82" s="7" t="s">
        <v>53</v>
      </c>
    </row>
    <row r="84" spans="1:9" x14ac:dyDescent="0.2">
      <c r="A84" s="14" t="s">
        <v>361</v>
      </c>
      <c r="D84" s="52">
        <v>0.52098048730008795</v>
      </c>
    </row>
    <row r="86" spans="1:9" x14ac:dyDescent="0.2">
      <c r="A86" s="69" t="s">
        <v>57</v>
      </c>
      <c r="B86" s="64"/>
      <c r="C86" s="64"/>
      <c r="D86" s="70" t="s">
        <v>55</v>
      </c>
    </row>
    <row r="87" spans="1:9" x14ac:dyDescent="0.2">
      <c r="A87" s="64"/>
      <c r="B87" s="64"/>
      <c r="C87" s="64"/>
      <c r="D87" s="64"/>
    </row>
    <row r="88" spans="1:9" x14ac:dyDescent="0.2">
      <c r="A88" s="69" t="s">
        <v>955</v>
      </c>
      <c r="B88" s="64"/>
      <c r="C88" s="64"/>
      <c r="D88" s="64"/>
      <c r="E88" s="11"/>
      <c r="G88" s="64"/>
      <c r="H88" s="64"/>
      <c r="I88" s="64"/>
    </row>
    <row r="89" spans="1:9" x14ac:dyDescent="0.2">
      <c r="A89" s="74"/>
      <c r="B89" s="64"/>
      <c r="C89" s="64"/>
      <c r="D89" s="64"/>
      <c r="E89" s="11"/>
      <c r="G89" s="64"/>
      <c r="H89" s="64"/>
      <c r="I89" s="64"/>
    </row>
    <row r="90" spans="1:9" x14ac:dyDescent="0.2">
      <c r="A90" s="69" t="s">
        <v>959</v>
      </c>
      <c r="B90" s="64"/>
      <c r="C90" s="64"/>
      <c r="D90" s="64"/>
      <c r="E90" s="11"/>
      <c r="G90" s="64"/>
      <c r="H90" s="64"/>
      <c r="I90" s="64"/>
    </row>
    <row r="91" spans="1:9" x14ac:dyDescent="0.2">
      <c r="A91" s="74"/>
      <c r="B91" s="64"/>
      <c r="C91" s="64"/>
      <c r="D91" s="64"/>
      <c r="E91" s="11"/>
      <c r="G91" s="64"/>
      <c r="H91" s="64"/>
      <c r="I91" s="64"/>
    </row>
    <row r="92" spans="1:9" x14ac:dyDescent="0.2">
      <c r="A92" s="64"/>
      <c r="B92" s="64"/>
      <c r="C92" s="64"/>
      <c r="D92" s="64"/>
      <c r="E92" s="11"/>
      <c r="G92" s="64"/>
      <c r="H92" s="64"/>
      <c r="I92" s="64"/>
    </row>
    <row r="93" spans="1:9" x14ac:dyDescent="0.2">
      <c r="A93" s="64"/>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9" t="s">
        <v>975</v>
      </c>
      <c r="B108" s="64"/>
      <c r="C108" s="64"/>
      <c r="D108" s="64"/>
      <c r="E108" s="11"/>
      <c r="G108" s="64"/>
      <c r="H108" s="64"/>
      <c r="I108" s="64"/>
    </row>
    <row r="109" spans="1:9" x14ac:dyDescent="0.2">
      <c r="A109" s="64"/>
      <c r="B109" s="64"/>
      <c r="C109" s="64"/>
      <c r="D109" s="64"/>
      <c r="E109" s="11"/>
      <c r="G109" s="64"/>
      <c r="H109" s="64"/>
      <c r="I109" s="64"/>
    </row>
    <row r="110" spans="1:9" x14ac:dyDescent="0.2">
      <c r="A110" s="69" t="s">
        <v>960</v>
      </c>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t="s">
        <v>958</v>
      </c>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sheetData>
  <mergeCells count="4">
    <mergeCell ref="A1:F1"/>
    <mergeCell ref="A78:B78"/>
    <mergeCell ref="A79:B79"/>
    <mergeCell ref="A80:B80"/>
  </mergeCells>
  <conditionalFormatting sqref="F2:F3">
    <cfRule type="cellIs" dxfId="45" priority="3" stopIfTrue="1" operator="between">
      <formula>0.009</formula>
      <formula>-0.009</formula>
    </cfRule>
  </conditionalFormatting>
  <conditionalFormatting sqref="F5:F124">
    <cfRule type="cellIs" dxfId="44" priority="1" stopIfTrue="1" operator="between">
      <formula>0.009</formula>
      <formula>-0.009</formula>
    </cfRule>
  </conditionalFormatting>
  <conditionalFormatting sqref="F225:F65536">
    <cfRule type="cellIs" dxfId="43" priority="2"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14"/>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25.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21</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139</v>
      </c>
      <c r="B7" s="21" t="s">
        <v>138</v>
      </c>
      <c r="C7" s="21" t="s">
        <v>137</v>
      </c>
      <c r="D7" s="24">
        <v>4559046</v>
      </c>
      <c r="E7" s="22">
        <v>65057.58642</v>
      </c>
      <c r="F7" s="23">
        <v>8.5598251644217793</v>
      </c>
    </row>
    <row r="8" spans="1:6" x14ac:dyDescent="0.2">
      <c r="A8" s="21" t="s">
        <v>136</v>
      </c>
      <c r="B8" s="21" t="s">
        <v>135</v>
      </c>
      <c r="C8" s="21" t="s">
        <v>137</v>
      </c>
      <c r="D8" s="24">
        <v>3270057</v>
      </c>
      <c r="E8" s="22">
        <v>62948.597249999999</v>
      </c>
      <c r="F8" s="23">
        <v>8.28233902387678</v>
      </c>
    </row>
    <row r="9" spans="1:6" x14ac:dyDescent="0.2">
      <c r="A9" s="21" t="s">
        <v>152</v>
      </c>
      <c r="B9" s="21" t="s">
        <v>151</v>
      </c>
      <c r="C9" s="21" t="s">
        <v>153</v>
      </c>
      <c r="D9" s="24">
        <v>3457514</v>
      </c>
      <c r="E9" s="22">
        <v>48578.0717</v>
      </c>
      <c r="F9" s="23">
        <v>6.39156512650636</v>
      </c>
    </row>
    <row r="10" spans="1:6" x14ac:dyDescent="0.2">
      <c r="A10" s="21" t="s">
        <v>147</v>
      </c>
      <c r="B10" s="21" t="s">
        <v>146</v>
      </c>
      <c r="C10" s="21" t="s">
        <v>137</v>
      </c>
      <c r="D10" s="24">
        <v>3141904</v>
      </c>
      <c r="E10" s="22">
        <v>37231.562400000003</v>
      </c>
      <c r="F10" s="23">
        <v>4.8986702747442603</v>
      </c>
    </row>
    <row r="11" spans="1:6" x14ac:dyDescent="0.2">
      <c r="A11" s="21" t="s">
        <v>414</v>
      </c>
      <c r="B11" s="21" t="s">
        <v>413</v>
      </c>
      <c r="C11" s="21" t="s">
        <v>150</v>
      </c>
      <c r="D11" s="24">
        <v>1070200</v>
      </c>
      <c r="E11" s="22">
        <v>36961.4974</v>
      </c>
      <c r="F11" s="23">
        <v>4.8631369986078603</v>
      </c>
    </row>
    <row r="12" spans="1:6" x14ac:dyDescent="0.2">
      <c r="A12" s="21" t="s">
        <v>267</v>
      </c>
      <c r="B12" s="21" t="s">
        <v>266</v>
      </c>
      <c r="C12" s="21" t="s">
        <v>137</v>
      </c>
      <c r="D12" s="24">
        <v>1551933</v>
      </c>
      <c r="E12" s="22">
        <v>34268.23257</v>
      </c>
      <c r="F12" s="23">
        <v>4.5087759265961402</v>
      </c>
    </row>
    <row r="13" spans="1:6" x14ac:dyDescent="0.2">
      <c r="A13" s="21" t="s">
        <v>273</v>
      </c>
      <c r="B13" s="21" t="s">
        <v>272</v>
      </c>
      <c r="C13" s="21" t="s">
        <v>184</v>
      </c>
      <c r="D13" s="24">
        <v>965395</v>
      </c>
      <c r="E13" s="22">
        <v>28274.48876</v>
      </c>
      <c r="F13" s="23">
        <v>3.7201607639813301</v>
      </c>
    </row>
    <row r="14" spans="1:6" x14ac:dyDescent="0.2">
      <c r="A14" s="21" t="s">
        <v>160</v>
      </c>
      <c r="B14" s="21" t="s">
        <v>159</v>
      </c>
      <c r="C14" s="21" t="s">
        <v>161</v>
      </c>
      <c r="D14" s="24">
        <v>10945545</v>
      </c>
      <c r="E14" s="22">
        <v>25450.58123</v>
      </c>
      <c r="F14" s="23">
        <v>3.34861063328262</v>
      </c>
    </row>
    <row r="15" spans="1:6" x14ac:dyDescent="0.2">
      <c r="A15" s="21" t="s">
        <v>149</v>
      </c>
      <c r="B15" s="21" t="s">
        <v>148</v>
      </c>
      <c r="C15" s="21" t="s">
        <v>150</v>
      </c>
      <c r="D15" s="24">
        <v>1649697</v>
      </c>
      <c r="E15" s="22">
        <v>24747.1047</v>
      </c>
      <c r="F15" s="23">
        <v>3.2560520796160302</v>
      </c>
    </row>
    <row r="16" spans="1:6" x14ac:dyDescent="0.2">
      <c r="A16" s="21" t="s">
        <v>491</v>
      </c>
      <c r="B16" s="21" t="s">
        <v>490</v>
      </c>
      <c r="C16" s="21" t="s">
        <v>184</v>
      </c>
      <c r="D16" s="24">
        <v>1328914</v>
      </c>
      <c r="E16" s="22">
        <v>22692.535459999999</v>
      </c>
      <c r="F16" s="23">
        <v>2.9857261353201299</v>
      </c>
    </row>
    <row r="17" spans="1:6" x14ac:dyDescent="0.2">
      <c r="A17" s="21" t="s">
        <v>435</v>
      </c>
      <c r="B17" s="21" t="s">
        <v>434</v>
      </c>
      <c r="C17" s="21" t="s">
        <v>436</v>
      </c>
      <c r="D17" s="24">
        <v>1799225</v>
      </c>
      <c r="E17" s="22">
        <v>22679.23113</v>
      </c>
      <c r="F17" s="23">
        <v>2.9839756440246998</v>
      </c>
    </row>
    <row r="18" spans="1:6" x14ac:dyDescent="0.2">
      <c r="A18" s="21" t="s">
        <v>833</v>
      </c>
      <c r="B18" s="21" t="s">
        <v>832</v>
      </c>
      <c r="C18" s="21" t="s">
        <v>170</v>
      </c>
      <c r="D18" s="24">
        <v>627354</v>
      </c>
      <c r="E18" s="22">
        <v>20840.69988</v>
      </c>
      <c r="F18" s="23">
        <v>2.7420744772994601</v>
      </c>
    </row>
    <row r="19" spans="1:6" x14ac:dyDescent="0.2">
      <c r="A19" s="21" t="s">
        <v>155</v>
      </c>
      <c r="B19" s="21" t="s">
        <v>154</v>
      </c>
      <c r="C19" s="21" t="s">
        <v>150</v>
      </c>
      <c r="D19" s="24">
        <v>1300899</v>
      </c>
      <c r="E19" s="22">
        <v>20391.591830000001</v>
      </c>
      <c r="F19" s="23">
        <v>2.68298396073593</v>
      </c>
    </row>
    <row r="20" spans="1:6" x14ac:dyDescent="0.2">
      <c r="A20" s="21" t="s">
        <v>169</v>
      </c>
      <c r="B20" s="21" t="s">
        <v>168</v>
      </c>
      <c r="C20" s="21" t="s">
        <v>170</v>
      </c>
      <c r="D20" s="24">
        <v>1068460</v>
      </c>
      <c r="E20" s="22">
        <v>19577.39258</v>
      </c>
      <c r="F20" s="23">
        <v>2.57585728093551</v>
      </c>
    </row>
    <row r="21" spans="1:6" x14ac:dyDescent="0.2">
      <c r="A21" s="21" t="s">
        <v>199</v>
      </c>
      <c r="B21" s="21" t="s">
        <v>198</v>
      </c>
      <c r="C21" s="21" t="s">
        <v>200</v>
      </c>
      <c r="D21" s="24">
        <v>815506</v>
      </c>
      <c r="E21" s="22">
        <v>19099.96603</v>
      </c>
      <c r="F21" s="23">
        <v>2.51304081291486</v>
      </c>
    </row>
    <row r="22" spans="1:6" x14ac:dyDescent="0.2">
      <c r="A22" s="21" t="s">
        <v>141</v>
      </c>
      <c r="B22" s="21" t="s">
        <v>140</v>
      </c>
      <c r="C22" s="21" t="s">
        <v>142</v>
      </c>
      <c r="D22" s="24">
        <v>556949</v>
      </c>
      <c r="E22" s="22">
        <v>18607.666089999999</v>
      </c>
      <c r="F22" s="23">
        <v>2.4482674075866799</v>
      </c>
    </row>
    <row r="23" spans="1:6" x14ac:dyDescent="0.2">
      <c r="A23" s="21" t="s">
        <v>499</v>
      </c>
      <c r="B23" s="21" t="s">
        <v>498</v>
      </c>
      <c r="C23" s="21" t="s">
        <v>167</v>
      </c>
      <c r="D23" s="24">
        <v>635855</v>
      </c>
      <c r="E23" s="22">
        <v>17406.530630000001</v>
      </c>
      <c r="F23" s="23">
        <v>2.2902303499249999</v>
      </c>
    </row>
    <row r="24" spans="1:6" x14ac:dyDescent="0.2">
      <c r="A24" s="21" t="s">
        <v>186</v>
      </c>
      <c r="B24" s="21" t="s">
        <v>185</v>
      </c>
      <c r="C24" s="21" t="s">
        <v>187</v>
      </c>
      <c r="D24" s="24">
        <v>2240572</v>
      </c>
      <c r="E24" s="22">
        <v>16663.133959999999</v>
      </c>
      <c r="F24" s="23">
        <v>2.1924193816248101</v>
      </c>
    </row>
    <row r="25" spans="1:6" x14ac:dyDescent="0.2">
      <c r="A25" s="21" t="s">
        <v>377</v>
      </c>
      <c r="B25" s="21" t="s">
        <v>376</v>
      </c>
      <c r="C25" s="21" t="s">
        <v>213</v>
      </c>
      <c r="D25" s="24">
        <v>1401486</v>
      </c>
      <c r="E25" s="22">
        <v>16338.523789999999</v>
      </c>
      <c r="F25" s="23">
        <v>2.1497094310303502</v>
      </c>
    </row>
    <row r="26" spans="1:6" x14ac:dyDescent="0.2">
      <c r="A26" s="21" t="s">
        <v>204</v>
      </c>
      <c r="B26" s="21" t="s">
        <v>203</v>
      </c>
      <c r="C26" s="21" t="s">
        <v>205</v>
      </c>
      <c r="D26" s="24">
        <v>290132</v>
      </c>
      <c r="E26" s="22">
        <v>15230.47934</v>
      </c>
      <c r="F26" s="23">
        <v>2.00392064161574</v>
      </c>
    </row>
    <row r="27" spans="1:6" x14ac:dyDescent="0.2">
      <c r="A27" s="21" t="s">
        <v>391</v>
      </c>
      <c r="B27" s="21" t="s">
        <v>390</v>
      </c>
      <c r="C27" s="21" t="s">
        <v>187</v>
      </c>
      <c r="D27" s="24">
        <v>830737</v>
      </c>
      <c r="E27" s="22">
        <v>14669.15395</v>
      </c>
      <c r="F27" s="23">
        <v>1.9300653472042399</v>
      </c>
    </row>
    <row r="28" spans="1:6" x14ac:dyDescent="0.2">
      <c r="A28" s="21" t="s">
        <v>746</v>
      </c>
      <c r="B28" s="21" t="s">
        <v>745</v>
      </c>
      <c r="C28" s="21" t="s">
        <v>243</v>
      </c>
      <c r="D28" s="24">
        <v>437619</v>
      </c>
      <c r="E28" s="22">
        <v>12670.820530000001</v>
      </c>
      <c r="F28" s="23">
        <v>1.6671385213458101</v>
      </c>
    </row>
    <row r="29" spans="1:6" x14ac:dyDescent="0.2">
      <c r="A29" s="21" t="s">
        <v>301</v>
      </c>
      <c r="B29" s="21" t="s">
        <v>300</v>
      </c>
      <c r="C29" s="21" t="s">
        <v>218</v>
      </c>
      <c r="D29" s="24">
        <v>615257</v>
      </c>
      <c r="E29" s="22">
        <v>12007.355610000001</v>
      </c>
      <c r="F29" s="23">
        <v>1.57984441729984</v>
      </c>
    </row>
    <row r="30" spans="1:6" x14ac:dyDescent="0.2">
      <c r="A30" s="21" t="s">
        <v>277</v>
      </c>
      <c r="B30" s="21" t="s">
        <v>276</v>
      </c>
      <c r="C30" s="21" t="s">
        <v>194</v>
      </c>
      <c r="D30" s="24">
        <v>343545</v>
      </c>
      <c r="E30" s="22">
        <v>11610.790370000001</v>
      </c>
      <c r="F30" s="23">
        <v>1.5276671185791</v>
      </c>
    </row>
    <row r="31" spans="1:6" x14ac:dyDescent="0.2">
      <c r="A31" s="21" t="s">
        <v>172</v>
      </c>
      <c r="B31" s="21" t="s">
        <v>171</v>
      </c>
      <c r="C31" s="21" t="s">
        <v>173</v>
      </c>
      <c r="D31" s="24">
        <v>165869</v>
      </c>
      <c r="E31" s="22">
        <v>11572.680130000001</v>
      </c>
      <c r="F31" s="23">
        <v>1.52265283801129</v>
      </c>
    </row>
    <row r="32" spans="1:6" x14ac:dyDescent="0.2">
      <c r="A32" s="21" t="s">
        <v>189</v>
      </c>
      <c r="B32" s="21" t="s">
        <v>188</v>
      </c>
      <c r="C32" s="21" t="s">
        <v>184</v>
      </c>
      <c r="D32" s="24">
        <v>1789198</v>
      </c>
      <c r="E32" s="22">
        <v>11526.90812</v>
      </c>
      <c r="F32" s="23">
        <v>1.51663047498518</v>
      </c>
    </row>
    <row r="33" spans="1:9" x14ac:dyDescent="0.2">
      <c r="A33" s="21" t="s">
        <v>433</v>
      </c>
      <c r="B33" s="21" t="s">
        <v>432</v>
      </c>
      <c r="C33" s="21" t="s">
        <v>161</v>
      </c>
      <c r="D33" s="24">
        <v>220492</v>
      </c>
      <c r="E33" s="22">
        <v>11404.948700000001</v>
      </c>
      <c r="F33" s="23">
        <v>1.5005839019442599</v>
      </c>
    </row>
    <row r="34" spans="1:9" x14ac:dyDescent="0.2">
      <c r="A34" s="21" t="s">
        <v>275</v>
      </c>
      <c r="B34" s="21" t="s">
        <v>274</v>
      </c>
      <c r="C34" s="21" t="s">
        <v>164</v>
      </c>
      <c r="D34" s="24">
        <v>2717924</v>
      </c>
      <c r="E34" s="22">
        <v>10447.699860000001</v>
      </c>
      <c r="F34" s="23">
        <v>1.3746357510806999</v>
      </c>
    </row>
    <row r="35" spans="1:9" x14ac:dyDescent="0.2">
      <c r="A35" s="21" t="s">
        <v>522</v>
      </c>
      <c r="B35" s="21" t="s">
        <v>521</v>
      </c>
      <c r="C35" s="21" t="s">
        <v>161</v>
      </c>
      <c r="D35" s="24">
        <v>3262765</v>
      </c>
      <c r="E35" s="22">
        <v>10323.38846</v>
      </c>
      <c r="F35" s="23">
        <v>1.3582797208542601</v>
      </c>
    </row>
    <row r="36" spans="1:9" x14ac:dyDescent="0.2">
      <c r="A36" s="21" t="s">
        <v>450</v>
      </c>
      <c r="B36" s="21" t="s">
        <v>449</v>
      </c>
      <c r="C36" s="21" t="s">
        <v>187</v>
      </c>
      <c r="D36" s="24">
        <v>418631</v>
      </c>
      <c r="E36" s="22">
        <v>7855.6107149999998</v>
      </c>
      <c r="F36" s="23">
        <v>1.0335866726756799</v>
      </c>
    </row>
    <row r="37" spans="1:9" x14ac:dyDescent="0.2">
      <c r="A37" s="21" t="s">
        <v>462</v>
      </c>
      <c r="B37" s="21" t="s">
        <v>461</v>
      </c>
      <c r="C37" s="21" t="s">
        <v>150</v>
      </c>
      <c r="D37" s="24">
        <v>143713</v>
      </c>
      <c r="E37" s="22">
        <v>7647.6872949999997</v>
      </c>
      <c r="F37" s="23">
        <v>1.00622955384101</v>
      </c>
    </row>
    <row r="38" spans="1:9" x14ac:dyDescent="0.2">
      <c r="A38" s="21" t="s">
        <v>847</v>
      </c>
      <c r="B38" s="21" t="s">
        <v>846</v>
      </c>
      <c r="C38" s="21" t="s">
        <v>170</v>
      </c>
      <c r="D38" s="24">
        <v>310171</v>
      </c>
      <c r="E38" s="22">
        <v>7646.6456630000002</v>
      </c>
      <c r="F38" s="23">
        <v>1.0060925031403001</v>
      </c>
    </row>
    <row r="39" spans="1:9" x14ac:dyDescent="0.2">
      <c r="A39" s="21" t="s">
        <v>166</v>
      </c>
      <c r="B39" s="21" t="s">
        <v>165</v>
      </c>
      <c r="C39" s="21" t="s">
        <v>167</v>
      </c>
      <c r="D39" s="24">
        <v>64173</v>
      </c>
      <c r="E39" s="22">
        <v>7470.3789299999999</v>
      </c>
      <c r="F39" s="23">
        <v>0.98290055121261399</v>
      </c>
    </row>
    <row r="40" spans="1:9" x14ac:dyDescent="0.2">
      <c r="A40" s="21" t="s">
        <v>258</v>
      </c>
      <c r="B40" s="21" t="s">
        <v>257</v>
      </c>
      <c r="C40" s="21" t="s">
        <v>218</v>
      </c>
      <c r="D40" s="24">
        <v>474920</v>
      </c>
      <c r="E40" s="22">
        <v>7086.7562399999997</v>
      </c>
      <c r="F40" s="23">
        <v>0.93242614328874895</v>
      </c>
    </row>
    <row r="41" spans="1:9" x14ac:dyDescent="0.2">
      <c r="A41" s="21" t="s">
        <v>788</v>
      </c>
      <c r="B41" s="21" t="s">
        <v>787</v>
      </c>
      <c r="C41" s="21" t="s">
        <v>243</v>
      </c>
      <c r="D41" s="24">
        <v>262089</v>
      </c>
      <c r="E41" s="22">
        <v>6427.7327249999998</v>
      </c>
      <c r="F41" s="23">
        <v>0.84571640845129903</v>
      </c>
    </row>
    <row r="42" spans="1:9" x14ac:dyDescent="0.2">
      <c r="A42" s="21" t="s">
        <v>299</v>
      </c>
      <c r="B42" s="21" t="s">
        <v>298</v>
      </c>
      <c r="C42" s="21" t="s">
        <v>224</v>
      </c>
      <c r="D42" s="24">
        <v>277094</v>
      </c>
      <c r="E42" s="22">
        <v>5989.38681</v>
      </c>
      <c r="F42" s="23">
        <v>0.788041898829697</v>
      </c>
    </row>
    <row r="43" spans="1:9" x14ac:dyDescent="0.2">
      <c r="A43" s="21" t="s">
        <v>835</v>
      </c>
      <c r="B43" s="21" t="s">
        <v>834</v>
      </c>
      <c r="C43" s="21" t="s">
        <v>210</v>
      </c>
      <c r="D43" s="24">
        <v>853969</v>
      </c>
      <c r="E43" s="22">
        <v>4108.8718440000002</v>
      </c>
      <c r="F43" s="23">
        <v>0.54061680647966703</v>
      </c>
    </row>
    <row r="44" spans="1:9" x14ac:dyDescent="0.2">
      <c r="A44" s="21" t="s">
        <v>611</v>
      </c>
      <c r="B44" s="21" t="s">
        <v>610</v>
      </c>
      <c r="C44" s="21" t="s">
        <v>224</v>
      </c>
      <c r="D44" s="24">
        <v>200000</v>
      </c>
      <c r="E44" s="22">
        <v>2057.1999999999998</v>
      </c>
      <c r="F44" s="23">
        <v>0.27067208141670401</v>
      </c>
    </row>
    <row r="45" spans="1:9" x14ac:dyDescent="0.2">
      <c r="A45" s="20" t="s">
        <v>29</v>
      </c>
      <c r="B45" s="20"/>
      <c r="C45" s="20"/>
      <c r="D45" s="20"/>
      <c r="E45" s="25">
        <f>SUM(E7:E44)</f>
        <v>735569.48910199979</v>
      </c>
      <c r="F45" s="26">
        <f>SUM(F7:F44)</f>
        <v>96.781122225286722</v>
      </c>
      <c r="G45" s="14"/>
      <c r="H45" s="14"/>
      <c r="I45" s="14"/>
    </row>
    <row r="46" spans="1:9" x14ac:dyDescent="0.2">
      <c r="A46" s="21"/>
      <c r="B46" s="21"/>
      <c r="C46" s="21"/>
      <c r="D46" s="21"/>
      <c r="E46" s="22"/>
      <c r="F46" s="23"/>
    </row>
    <row r="47" spans="1:9" x14ac:dyDescent="0.2">
      <c r="A47" s="20" t="s">
        <v>40</v>
      </c>
      <c r="B47" s="20"/>
      <c r="C47" s="20"/>
      <c r="D47" s="20"/>
      <c r="E47" s="25">
        <f>E45</f>
        <v>735569.48910199979</v>
      </c>
      <c r="F47" s="26">
        <f>F45</f>
        <v>96.781122225286722</v>
      </c>
      <c r="G47" s="14"/>
      <c r="H47" s="14"/>
      <c r="I47" s="14"/>
    </row>
    <row r="48" spans="1:9" x14ac:dyDescent="0.2">
      <c r="A48" s="20"/>
      <c r="B48" s="20"/>
      <c r="C48" s="20"/>
      <c r="D48" s="20"/>
      <c r="E48" s="25"/>
      <c r="F48" s="26"/>
      <c r="G48" s="14"/>
      <c r="H48" s="14"/>
      <c r="I48" s="14"/>
    </row>
    <row r="49" spans="1:9" x14ac:dyDescent="0.2">
      <c r="A49" s="20" t="s">
        <v>42</v>
      </c>
      <c r="B49" s="20"/>
      <c r="C49" s="20"/>
      <c r="D49" s="20"/>
      <c r="E49" s="25">
        <f>E51-(E45)</f>
        <v>24464.567322500166</v>
      </c>
      <c r="F49" s="26">
        <f>F51-(F45)</f>
        <v>3.2188777747132775</v>
      </c>
      <c r="G49" s="14"/>
      <c r="H49" s="14"/>
      <c r="I49" s="14"/>
    </row>
    <row r="50" spans="1:9" x14ac:dyDescent="0.2">
      <c r="A50" s="20"/>
      <c r="B50" s="20"/>
      <c r="C50" s="20"/>
      <c r="D50" s="20"/>
      <c r="E50" s="25"/>
      <c r="F50" s="26"/>
      <c r="G50" s="14"/>
      <c r="H50" s="14"/>
      <c r="I50" s="14"/>
    </row>
    <row r="51" spans="1:9" x14ac:dyDescent="0.2">
      <c r="A51" s="27" t="s">
        <v>41</v>
      </c>
      <c r="B51" s="27"/>
      <c r="C51" s="27"/>
      <c r="D51" s="27"/>
      <c r="E51" s="28">
        <v>760034.05642449996</v>
      </c>
      <c r="F51" s="29">
        <v>100</v>
      </c>
      <c r="G51" s="14"/>
      <c r="H51" s="14"/>
      <c r="I51" s="14"/>
    </row>
    <row r="53" spans="1:9" x14ac:dyDescent="0.2">
      <c r="A53" s="14" t="s">
        <v>44</v>
      </c>
    </row>
    <row r="54" spans="1:9" x14ac:dyDescent="0.2">
      <c r="A54" s="14" t="s">
        <v>45</v>
      </c>
    </row>
    <row r="55" spans="1:9" x14ac:dyDescent="0.2">
      <c r="A55" s="14" t="s">
        <v>46</v>
      </c>
      <c r="B55" s="14"/>
      <c r="C55" s="30" t="s">
        <v>48</v>
      </c>
      <c r="D55" s="14" t="s">
        <v>47</v>
      </c>
    </row>
    <row r="56" spans="1:9" x14ac:dyDescent="0.2">
      <c r="A56" s="7" t="s">
        <v>49</v>
      </c>
      <c r="C56" s="31">
        <v>986.64750000000004</v>
      </c>
      <c r="D56" s="31">
        <v>985.28240000000005</v>
      </c>
    </row>
    <row r="57" spans="1:9" x14ac:dyDescent="0.2">
      <c r="A57" s="7" t="s">
        <v>50</v>
      </c>
      <c r="C57" s="31">
        <v>50.018099999999997</v>
      </c>
      <c r="D57" s="31">
        <v>45.439100000000003</v>
      </c>
    </row>
    <row r="58" spans="1:9" x14ac:dyDescent="0.2">
      <c r="A58" s="7" t="s">
        <v>51</v>
      </c>
      <c r="C58" s="31">
        <v>1086.5355999999999</v>
      </c>
      <c r="D58" s="31">
        <v>1088.9096999999999</v>
      </c>
    </row>
    <row r="59" spans="1:9" x14ac:dyDescent="0.2">
      <c r="A59" s="7" t="s">
        <v>52</v>
      </c>
      <c r="C59" s="31">
        <v>57.8292</v>
      </c>
      <c r="D59" s="31">
        <v>52.642200000000003</v>
      </c>
    </row>
    <row r="61" spans="1:9" x14ac:dyDescent="0.2">
      <c r="A61" s="14" t="s">
        <v>54</v>
      </c>
    </row>
    <row r="62" spans="1:9" x14ac:dyDescent="0.2">
      <c r="A62" s="101" t="s">
        <v>58</v>
      </c>
      <c r="B62" s="102"/>
      <c r="C62" s="33" t="s">
        <v>59</v>
      </c>
    </row>
    <row r="63" spans="1:9" x14ac:dyDescent="0.2">
      <c r="A63" s="97" t="s">
        <v>50</v>
      </c>
      <c r="B63" s="98"/>
      <c r="C63" s="34">
        <v>4.25</v>
      </c>
    </row>
    <row r="64" spans="1:9" x14ac:dyDescent="0.2">
      <c r="A64" s="97" t="s">
        <v>52</v>
      </c>
      <c r="B64" s="98"/>
      <c r="C64" s="34">
        <v>5</v>
      </c>
    </row>
    <row r="65" spans="1:9" x14ac:dyDescent="0.2">
      <c r="A65" s="7" t="s">
        <v>60</v>
      </c>
    </row>
    <row r="66" spans="1:9" x14ac:dyDescent="0.2">
      <c r="A66" s="7" t="s">
        <v>53</v>
      </c>
    </row>
    <row r="68" spans="1:9" x14ac:dyDescent="0.2">
      <c r="A68" s="14" t="s">
        <v>361</v>
      </c>
      <c r="D68" s="52">
        <v>0.44438093403497497</v>
      </c>
    </row>
    <row r="70" spans="1:9" x14ac:dyDescent="0.2">
      <c r="A70" s="69" t="s">
        <v>57</v>
      </c>
      <c r="B70" s="64"/>
      <c r="C70" s="64"/>
      <c r="D70" s="70" t="s">
        <v>55</v>
      </c>
    </row>
    <row r="71" spans="1:9" x14ac:dyDescent="0.2">
      <c r="A71" s="64"/>
      <c r="B71" s="64"/>
      <c r="C71" s="64"/>
      <c r="D71" s="64"/>
    </row>
    <row r="72" spans="1:9" x14ac:dyDescent="0.2">
      <c r="A72" s="69" t="s">
        <v>955</v>
      </c>
      <c r="B72" s="64"/>
      <c r="C72" s="64"/>
      <c r="D72" s="64"/>
      <c r="E72" s="11"/>
      <c r="G72" s="64"/>
      <c r="H72" s="64"/>
      <c r="I72" s="64"/>
    </row>
    <row r="73" spans="1:9" x14ac:dyDescent="0.2">
      <c r="A73" s="74"/>
      <c r="B73" s="64"/>
      <c r="C73" s="64"/>
      <c r="D73" s="64"/>
      <c r="E73" s="11"/>
      <c r="G73" s="64"/>
      <c r="H73" s="64"/>
      <c r="I73" s="64"/>
    </row>
    <row r="74" spans="1:9" x14ac:dyDescent="0.2">
      <c r="A74" s="69" t="s">
        <v>959</v>
      </c>
      <c r="B74" s="64"/>
      <c r="C74" s="64"/>
      <c r="D74" s="64"/>
      <c r="E74" s="11"/>
      <c r="G74" s="64"/>
      <c r="H74" s="64"/>
      <c r="I74" s="64"/>
    </row>
    <row r="75" spans="1:9" x14ac:dyDescent="0.2">
      <c r="A75" s="74"/>
      <c r="B75" s="64"/>
      <c r="C75" s="64"/>
      <c r="D75" s="64"/>
      <c r="E75" s="11"/>
      <c r="G75" s="64"/>
      <c r="H75" s="64"/>
      <c r="I75" s="64"/>
    </row>
    <row r="76" spans="1:9" x14ac:dyDescent="0.2">
      <c r="A76" s="64"/>
      <c r="B76" s="64"/>
      <c r="C76" s="64"/>
      <c r="D76" s="64"/>
      <c r="E76" s="11"/>
      <c r="G76" s="64"/>
      <c r="H76" s="64"/>
      <c r="I76" s="64"/>
    </row>
    <row r="77" spans="1:9" x14ac:dyDescent="0.2">
      <c r="A77" s="64"/>
      <c r="B77" s="64"/>
      <c r="C77" s="64"/>
      <c r="D77" s="64"/>
      <c r="E77" s="11"/>
      <c r="G77" s="64"/>
      <c r="H77" s="64"/>
      <c r="I77" s="64"/>
    </row>
    <row r="78" spans="1:9" x14ac:dyDescent="0.2">
      <c r="A78" s="64"/>
      <c r="B78" s="64"/>
      <c r="C78" s="64"/>
      <c r="D78" s="64"/>
      <c r="E78" s="11"/>
      <c r="G78" s="64"/>
      <c r="H78" s="64"/>
      <c r="I78" s="64"/>
    </row>
    <row r="79" spans="1:9" x14ac:dyDescent="0.2">
      <c r="A79" s="64"/>
      <c r="B79" s="64"/>
      <c r="C79" s="64"/>
      <c r="D79" s="64"/>
      <c r="E79" s="11"/>
      <c r="G79" s="64"/>
      <c r="H79" s="64"/>
      <c r="I79" s="64"/>
    </row>
    <row r="80" spans="1:9" x14ac:dyDescent="0.2">
      <c r="A80" s="64"/>
      <c r="B80" s="64"/>
      <c r="C80" s="64"/>
      <c r="D80" s="64"/>
      <c r="E80" s="11"/>
      <c r="G80" s="64"/>
      <c r="H80" s="64"/>
      <c r="I80" s="64"/>
    </row>
    <row r="81" spans="1:9" x14ac:dyDescent="0.2">
      <c r="A81" s="64"/>
      <c r="B81" s="64"/>
      <c r="C81" s="64"/>
      <c r="D81" s="64"/>
      <c r="E81" s="11"/>
      <c r="G81" s="64"/>
      <c r="H81" s="64"/>
      <c r="I81" s="64"/>
    </row>
    <row r="82" spans="1:9" x14ac:dyDescent="0.2">
      <c r="A82" s="64"/>
      <c r="B82" s="64"/>
      <c r="C82" s="64"/>
      <c r="D82" s="64"/>
      <c r="E82" s="11"/>
      <c r="G82" s="64"/>
      <c r="H82" s="64"/>
      <c r="I82" s="64"/>
    </row>
    <row r="83" spans="1:9" x14ac:dyDescent="0.2">
      <c r="A83" s="64"/>
      <c r="B83" s="64"/>
      <c r="C83" s="64"/>
      <c r="D83" s="64"/>
      <c r="E83" s="11"/>
      <c r="G83" s="64"/>
      <c r="H83" s="64"/>
      <c r="I83" s="64"/>
    </row>
    <row r="84" spans="1:9" x14ac:dyDescent="0.2">
      <c r="A84" s="64"/>
      <c r="B84" s="64"/>
      <c r="C84" s="64"/>
      <c r="D84" s="64"/>
      <c r="E84" s="11"/>
      <c r="G84" s="64"/>
      <c r="H84" s="64"/>
      <c r="I84" s="64"/>
    </row>
    <row r="85" spans="1:9" x14ac:dyDescent="0.2">
      <c r="A85" s="64"/>
      <c r="B85" s="64"/>
      <c r="C85" s="64"/>
      <c r="D85" s="64"/>
      <c r="E85" s="11"/>
      <c r="G85" s="64"/>
      <c r="H85" s="64"/>
      <c r="I85" s="64"/>
    </row>
    <row r="86" spans="1:9" x14ac:dyDescent="0.2">
      <c r="A86" s="64"/>
      <c r="B86" s="64"/>
      <c r="C86" s="64"/>
      <c r="D86" s="64"/>
      <c r="E86" s="11"/>
      <c r="G86" s="64"/>
      <c r="H86" s="64"/>
      <c r="I86" s="64"/>
    </row>
    <row r="87" spans="1:9" x14ac:dyDescent="0.2">
      <c r="A87" s="64"/>
      <c r="B87" s="64"/>
      <c r="C87" s="64"/>
      <c r="D87" s="64"/>
      <c r="E87" s="11"/>
      <c r="G87" s="64"/>
      <c r="H87" s="64"/>
      <c r="I87" s="64"/>
    </row>
    <row r="88" spans="1:9" x14ac:dyDescent="0.2">
      <c r="A88" s="64"/>
      <c r="B88" s="64"/>
      <c r="C88" s="64"/>
      <c r="D88" s="64"/>
      <c r="E88" s="11"/>
      <c r="G88" s="64"/>
      <c r="H88" s="64"/>
      <c r="I88" s="64"/>
    </row>
    <row r="89" spans="1:9" x14ac:dyDescent="0.2">
      <c r="A89" s="64"/>
      <c r="B89" s="64"/>
      <c r="C89" s="64"/>
      <c r="D89" s="64"/>
      <c r="E89" s="11"/>
      <c r="G89" s="64"/>
      <c r="H89" s="64"/>
      <c r="I89" s="64"/>
    </row>
    <row r="90" spans="1:9" x14ac:dyDescent="0.2">
      <c r="A90" s="64"/>
      <c r="B90" s="64"/>
      <c r="C90" s="64"/>
      <c r="D90" s="64"/>
      <c r="E90" s="11"/>
      <c r="G90" s="64"/>
      <c r="H90" s="64"/>
      <c r="I90" s="64"/>
    </row>
    <row r="91" spans="1:9" x14ac:dyDescent="0.2">
      <c r="A91" s="64"/>
      <c r="B91" s="64"/>
      <c r="C91" s="64"/>
      <c r="D91" s="64"/>
      <c r="E91" s="11"/>
      <c r="G91" s="64"/>
      <c r="H91" s="64"/>
      <c r="I91" s="64"/>
    </row>
    <row r="92" spans="1:9" x14ac:dyDescent="0.2">
      <c r="A92" s="69" t="s">
        <v>976</v>
      </c>
      <c r="B92" s="64"/>
      <c r="C92" s="64"/>
      <c r="D92" s="64"/>
      <c r="E92" s="11"/>
      <c r="G92" s="64"/>
      <c r="H92" s="64"/>
      <c r="I92" s="64"/>
    </row>
    <row r="93" spans="1:9" x14ac:dyDescent="0.2">
      <c r="A93" s="64"/>
      <c r="B93" s="64"/>
      <c r="C93" s="64"/>
      <c r="D93" s="64"/>
      <c r="E93" s="11"/>
      <c r="G93" s="64"/>
      <c r="H93" s="64"/>
      <c r="I93" s="64"/>
    </row>
    <row r="94" spans="1:9" x14ac:dyDescent="0.2">
      <c r="A94" s="69" t="s">
        <v>960</v>
      </c>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t="s">
        <v>958</v>
      </c>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sheetData>
  <mergeCells count="4">
    <mergeCell ref="A1:F1"/>
    <mergeCell ref="A62:B62"/>
    <mergeCell ref="A63:B63"/>
    <mergeCell ref="A64:B64"/>
  </mergeCells>
  <conditionalFormatting sqref="F2:F3">
    <cfRule type="cellIs" dxfId="42" priority="3" stopIfTrue="1" operator="between">
      <formula>0.009</formula>
      <formula>-0.009</formula>
    </cfRule>
  </conditionalFormatting>
  <conditionalFormatting sqref="F5:F108">
    <cfRule type="cellIs" dxfId="41" priority="1" stopIfTrue="1" operator="between">
      <formula>0.009</formula>
      <formula>-0.009</formula>
    </cfRule>
  </conditionalFormatting>
  <conditionalFormatting sqref="F209:F65536">
    <cfRule type="cellIs" dxfId="40" priority="2"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13"/>
  <sheetViews>
    <sheetView workbookViewId="0">
      <selection sqref="A1:F1"/>
    </sheetView>
  </sheetViews>
  <sheetFormatPr defaultColWidth="9.140625" defaultRowHeight="11.25" x14ac:dyDescent="0.2"/>
  <cols>
    <col min="1" max="1" width="38.5703125" style="7" bestFit="1" customWidth="1"/>
    <col min="2" max="2" width="26.85546875" style="7" bestFit="1" customWidth="1"/>
    <col min="3" max="3" width="24.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22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141</v>
      </c>
      <c r="B7" s="21" t="s">
        <v>140</v>
      </c>
      <c r="C7" s="21" t="s">
        <v>142</v>
      </c>
      <c r="D7" s="24">
        <v>665000</v>
      </c>
      <c r="E7" s="22">
        <v>22217.65</v>
      </c>
      <c r="F7" s="23">
        <v>8.1514802284224004</v>
      </c>
    </row>
    <row r="8" spans="1:6" x14ac:dyDescent="0.2">
      <c r="A8" s="21" t="s">
        <v>139</v>
      </c>
      <c r="B8" s="21" t="s">
        <v>138</v>
      </c>
      <c r="C8" s="21" t="s">
        <v>137</v>
      </c>
      <c r="D8" s="24">
        <v>1200000</v>
      </c>
      <c r="E8" s="22">
        <v>17124</v>
      </c>
      <c r="F8" s="23">
        <v>6.2826602917727596</v>
      </c>
    </row>
    <row r="9" spans="1:6" x14ac:dyDescent="0.2">
      <c r="A9" s="21" t="s">
        <v>152</v>
      </c>
      <c r="B9" s="21" t="s">
        <v>151</v>
      </c>
      <c r="C9" s="21" t="s">
        <v>153</v>
      </c>
      <c r="D9" s="24">
        <v>1200000</v>
      </c>
      <c r="E9" s="22">
        <v>16860</v>
      </c>
      <c r="F9" s="23">
        <v>6.1858007778141104</v>
      </c>
    </row>
    <row r="10" spans="1:6" x14ac:dyDescent="0.2">
      <c r="A10" s="21" t="s">
        <v>204</v>
      </c>
      <c r="B10" s="21" t="s">
        <v>203</v>
      </c>
      <c r="C10" s="21" t="s">
        <v>205</v>
      </c>
      <c r="D10" s="24">
        <v>300000</v>
      </c>
      <c r="E10" s="22">
        <v>15748.5</v>
      </c>
      <c r="F10" s="23">
        <v>5.7780002105222703</v>
      </c>
    </row>
    <row r="11" spans="1:6" x14ac:dyDescent="0.2">
      <c r="A11" s="21" t="s">
        <v>163</v>
      </c>
      <c r="B11" s="21" t="s">
        <v>162</v>
      </c>
      <c r="C11" s="21" t="s">
        <v>164</v>
      </c>
      <c r="D11" s="24">
        <v>4125000</v>
      </c>
      <c r="E11" s="22">
        <v>14625.1875</v>
      </c>
      <c r="F11" s="23">
        <v>5.3658657303189301</v>
      </c>
    </row>
    <row r="12" spans="1:6" x14ac:dyDescent="0.2">
      <c r="A12" s="21" t="s">
        <v>226</v>
      </c>
      <c r="B12" s="21" t="s">
        <v>225</v>
      </c>
      <c r="C12" s="21" t="s">
        <v>227</v>
      </c>
      <c r="D12" s="24">
        <v>5500000</v>
      </c>
      <c r="E12" s="22">
        <v>13444.75</v>
      </c>
      <c r="F12" s="23">
        <v>4.9327725389985897</v>
      </c>
    </row>
    <row r="13" spans="1:6" x14ac:dyDescent="0.2">
      <c r="A13" s="21" t="s">
        <v>144</v>
      </c>
      <c r="B13" s="21" t="s">
        <v>143</v>
      </c>
      <c r="C13" s="21" t="s">
        <v>145</v>
      </c>
      <c r="D13" s="24">
        <v>710000</v>
      </c>
      <c r="E13" s="22">
        <v>13237.95</v>
      </c>
      <c r="F13" s="23">
        <v>4.8568992530643103</v>
      </c>
    </row>
    <row r="14" spans="1:6" x14ac:dyDescent="0.2">
      <c r="A14" s="21" t="s">
        <v>147</v>
      </c>
      <c r="B14" s="21" t="s">
        <v>146</v>
      </c>
      <c r="C14" s="21" t="s">
        <v>137</v>
      </c>
      <c r="D14" s="24">
        <v>1000000</v>
      </c>
      <c r="E14" s="22">
        <v>11850</v>
      </c>
      <c r="F14" s="23">
        <v>4.3476713651896297</v>
      </c>
    </row>
    <row r="15" spans="1:6" x14ac:dyDescent="0.2">
      <c r="A15" s="21" t="s">
        <v>295</v>
      </c>
      <c r="B15" s="21" t="s">
        <v>294</v>
      </c>
      <c r="C15" s="21" t="s">
        <v>164</v>
      </c>
      <c r="D15" s="24">
        <v>3365000</v>
      </c>
      <c r="E15" s="22">
        <v>10345.692499999999</v>
      </c>
      <c r="F15" s="23">
        <v>3.7957528299837202</v>
      </c>
    </row>
    <row r="16" spans="1:6" x14ac:dyDescent="0.2">
      <c r="A16" s="21" t="s">
        <v>275</v>
      </c>
      <c r="B16" s="21" t="s">
        <v>274</v>
      </c>
      <c r="C16" s="21" t="s">
        <v>164</v>
      </c>
      <c r="D16" s="24">
        <v>2000000</v>
      </c>
      <c r="E16" s="22">
        <v>7688</v>
      </c>
      <c r="F16" s="23">
        <v>2.8206664519475</v>
      </c>
    </row>
    <row r="17" spans="1:6" x14ac:dyDescent="0.2">
      <c r="A17" s="21" t="s">
        <v>629</v>
      </c>
      <c r="B17" s="21" t="s">
        <v>628</v>
      </c>
      <c r="C17" s="21" t="s">
        <v>224</v>
      </c>
      <c r="D17" s="24">
        <v>547553</v>
      </c>
      <c r="E17" s="22">
        <v>7239.1982129999997</v>
      </c>
      <c r="F17" s="23">
        <v>2.6560046225816101</v>
      </c>
    </row>
    <row r="18" spans="1:6" x14ac:dyDescent="0.2">
      <c r="A18" s="21" t="s">
        <v>849</v>
      </c>
      <c r="B18" s="21" t="s">
        <v>848</v>
      </c>
      <c r="C18" s="21" t="s">
        <v>142</v>
      </c>
      <c r="D18" s="24">
        <v>3100000</v>
      </c>
      <c r="E18" s="22">
        <v>6568.9</v>
      </c>
      <c r="F18" s="23">
        <v>2.41007750470837</v>
      </c>
    </row>
    <row r="19" spans="1:6" x14ac:dyDescent="0.2">
      <c r="A19" s="21" t="s">
        <v>697</v>
      </c>
      <c r="B19" s="21" t="s">
        <v>696</v>
      </c>
      <c r="C19" s="21" t="s">
        <v>205</v>
      </c>
      <c r="D19" s="24">
        <v>2000000</v>
      </c>
      <c r="E19" s="22">
        <v>6111</v>
      </c>
      <c r="F19" s="23">
        <v>2.24207761288387</v>
      </c>
    </row>
    <row r="20" spans="1:6" x14ac:dyDescent="0.2">
      <c r="A20" s="21" t="s">
        <v>231</v>
      </c>
      <c r="B20" s="21" t="s">
        <v>230</v>
      </c>
      <c r="C20" s="21" t="s">
        <v>145</v>
      </c>
      <c r="D20" s="24">
        <v>1425000</v>
      </c>
      <c r="E20" s="22">
        <v>5816.85</v>
      </c>
      <c r="F20" s="23">
        <v>2.13415630216062</v>
      </c>
    </row>
    <row r="21" spans="1:6" x14ac:dyDescent="0.2">
      <c r="A21" s="21" t="s">
        <v>826</v>
      </c>
      <c r="B21" s="21" t="s">
        <v>825</v>
      </c>
      <c r="C21" s="21" t="s">
        <v>243</v>
      </c>
      <c r="D21" s="24">
        <v>185000</v>
      </c>
      <c r="E21" s="22">
        <v>5667.66</v>
      </c>
      <c r="F21" s="23">
        <v>2.0794196700110299</v>
      </c>
    </row>
    <row r="22" spans="1:6" x14ac:dyDescent="0.2">
      <c r="A22" s="21" t="s">
        <v>648</v>
      </c>
      <c r="B22" s="21" t="s">
        <v>647</v>
      </c>
      <c r="C22" s="21" t="s">
        <v>243</v>
      </c>
      <c r="D22" s="24">
        <v>500000</v>
      </c>
      <c r="E22" s="22">
        <v>5658</v>
      </c>
      <c r="F22" s="23">
        <v>2.0758754923411802</v>
      </c>
    </row>
    <row r="23" spans="1:6" x14ac:dyDescent="0.2">
      <c r="A23" s="21" t="s">
        <v>239</v>
      </c>
      <c r="B23" s="21" t="s">
        <v>238</v>
      </c>
      <c r="C23" s="21" t="s">
        <v>240</v>
      </c>
      <c r="D23" s="24">
        <v>3950000</v>
      </c>
      <c r="E23" s="22">
        <v>5533.16</v>
      </c>
      <c r="F23" s="23">
        <v>2.0300726827858799</v>
      </c>
    </row>
    <row r="24" spans="1:6" x14ac:dyDescent="0.2">
      <c r="A24" s="21" t="s">
        <v>732</v>
      </c>
      <c r="B24" s="21" t="s">
        <v>731</v>
      </c>
      <c r="C24" s="21" t="s">
        <v>243</v>
      </c>
      <c r="D24" s="24">
        <v>335000</v>
      </c>
      <c r="E24" s="22">
        <v>5426.33</v>
      </c>
      <c r="F24" s="23">
        <v>1.9908775999214701</v>
      </c>
    </row>
    <row r="25" spans="1:6" x14ac:dyDescent="0.2">
      <c r="A25" s="21" t="s">
        <v>746</v>
      </c>
      <c r="B25" s="21" t="s">
        <v>745</v>
      </c>
      <c r="C25" s="21" t="s">
        <v>243</v>
      </c>
      <c r="D25" s="24">
        <v>175000</v>
      </c>
      <c r="E25" s="22">
        <v>5066.95</v>
      </c>
      <c r="F25" s="23">
        <v>1.85902391762427</v>
      </c>
    </row>
    <row r="26" spans="1:6" x14ac:dyDescent="0.2">
      <c r="A26" s="21" t="s">
        <v>229</v>
      </c>
      <c r="B26" s="21" t="s">
        <v>228</v>
      </c>
      <c r="C26" s="21" t="s">
        <v>194</v>
      </c>
      <c r="D26" s="24">
        <v>80000</v>
      </c>
      <c r="E26" s="22">
        <v>4924.3999999999996</v>
      </c>
      <c r="F26" s="23">
        <v>1.8067234490075801</v>
      </c>
    </row>
    <row r="27" spans="1:6" x14ac:dyDescent="0.2">
      <c r="A27" s="21" t="s">
        <v>283</v>
      </c>
      <c r="B27" s="21" t="s">
        <v>282</v>
      </c>
      <c r="C27" s="21" t="s">
        <v>153</v>
      </c>
      <c r="D27" s="24">
        <v>1550000</v>
      </c>
      <c r="E27" s="22">
        <v>4805.7749999999996</v>
      </c>
      <c r="F27" s="23">
        <v>1.76320087384339</v>
      </c>
    </row>
    <row r="28" spans="1:6" x14ac:dyDescent="0.2">
      <c r="A28" s="21" t="s">
        <v>641</v>
      </c>
      <c r="B28" s="21" t="s">
        <v>640</v>
      </c>
      <c r="C28" s="21" t="s">
        <v>642</v>
      </c>
      <c r="D28" s="24">
        <v>950000</v>
      </c>
      <c r="E28" s="22">
        <v>4741.45</v>
      </c>
      <c r="F28" s="23">
        <v>1.73960053961843</v>
      </c>
    </row>
    <row r="29" spans="1:6" x14ac:dyDescent="0.2">
      <c r="A29" s="21" t="s">
        <v>631</v>
      </c>
      <c r="B29" s="21" t="s">
        <v>630</v>
      </c>
      <c r="C29" s="21" t="s">
        <v>576</v>
      </c>
      <c r="D29" s="24">
        <v>1000000</v>
      </c>
      <c r="E29" s="22">
        <v>4654</v>
      </c>
      <c r="F29" s="23">
        <v>1.7075158256196199</v>
      </c>
    </row>
    <row r="30" spans="1:6" x14ac:dyDescent="0.2">
      <c r="A30" s="21" t="s">
        <v>175</v>
      </c>
      <c r="B30" s="21" t="s">
        <v>174</v>
      </c>
      <c r="C30" s="21" t="s">
        <v>137</v>
      </c>
      <c r="D30" s="24">
        <v>575000</v>
      </c>
      <c r="E30" s="22">
        <v>4534.7375000000002</v>
      </c>
      <c r="F30" s="23">
        <v>1.66375935674275</v>
      </c>
    </row>
    <row r="31" spans="1:6" x14ac:dyDescent="0.2">
      <c r="A31" s="21" t="s">
        <v>818</v>
      </c>
      <c r="B31" s="21" t="s">
        <v>817</v>
      </c>
      <c r="C31" s="21" t="s">
        <v>167</v>
      </c>
      <c r="D31" s="24">
        <v>225000</v>
      </c>
      <c r="E31" s="22">
        <v>4371.0749999999998</v>
      </c>
      <c r="F31" s="23">
        <v>1.60371287870011</v>
      </c>
    </row>
    <row r="32" spans="1:6" x14ac:dyDescent="0.2">
      <c r="A32" s="21" t="s">
        <v>242</v>
      </c>
      <c r="B32" s="21" t="s">
        <v>241</v>
      </c>
      <c r="C32" s="21" t="s">
        <v>243</v>
      </c>
      <c r="D32" s="24">
        <v>575197</v>
      </c>
      <c r="E32" s="22">
        <v>4293.8456050000004</v>
      </c>
      <c r="F32" s="23">
        <v>1.5753780239159401</v>
      </c>
    </row>
    <row r="33" spans="1:9" x14ac:dyDescent="0.2">
      <c r="A33" s="21" t="s">
        <v>506</v>
      </c>
      <c r="B33" s="21" t="s">
        <v>505</v>
      </c>
      <c r="C33" s="21" t="s">
        <v>161</v>
      </c>
      <c r="D33" s="24">
        <v>180000</v>
      </c>
      <c r="E33" s="22">
        <v>4154.58</v>
      </c>
      <c r="F33" s="23">
        <v>1.5242825738725301</v>
      </c>
    </row>
    <row r="34" spans="1:9" x14ac:dyDescent="0.2">
      <c r="A34" s="21" t="s">
        <v>774</v>
      </c>
      <c r="B34" s="21" t="s">
        <v>773</v>
      </c>
      <c r="C34" s="21" t="s">
        <v>243</v>
      </c>
      <c r="D34" s="24">
        <v>100000</v>
      </c>
      <c r="E34" s="22">
        <v>3885.7</v>
      </c>
      <c r="F34" s="23">
        <v>1.42563262647404</v>
      </c>
    </row>
    <row r="35" spans="1:9" x14ac:dyDescent="0.2">
      <c r="A35" s="21" t="s">
        <v>177</v>
      </c>
      <c r="B35" s="21" t="s">
        <v>176</v>
      </c>
      <c r="C35" s="21" t="s">
        <v>178</v>
      </c>
      <c r="D35" s="24">
        <v>1900000</v>
      </c>
      <c r="E35" s="22">
        <v>3592.71</v>
      </c>
      <c r="F35" s="23">
        <v>1.3181369105848499</v>
      </c>
    </row>
    <row r="36" spans="1:9" x14ac:dyDescent="0.2">
      <c r="A36" s="21" t="s">
        <v>510</v>
      </c>
      <c r="B36" s="21" t="s">
        <v>509</v>
      </c>
      <c r="C36" s="21" t="s">
        <v>167</v>
      </c>
      <c r="D36" s="24">
        <v>436707</v>
      </c>
      <c r="E36" s="22">
        <v>3392.9950370000001</v>
      </c>
      <c r="F36" s="23">
        <v>1.24486306874223</v>
      </c>
    </row>
    <row r="37" spans="1:9" x14ac:dyDescent="0.2">
      <c r="A37" s="21" t="s">
        <v>454</v>
      </c>
      <c r="B37" s="21" t="s">
        <v>453</v>
      </c>
      <c r="C37" s="21" t="s">
        <v>205</v>
      </c>
      <c r="D37" s="24">
        <v>485000</v>
      </c>
      <c r="E37" s="22">
        <v>3267.4450000000002</v>
      </c>
      <c r="F37" s="23">
        <v>1.1987997522221101</v>
      </c>
    </row>
    <row r="38" spans="1:9" x14ac:dyDescent="0.2">
      <c r="A38" s="21" t="s">
        <v>695</v>
      </c>
      <c r="B38" s="21" t="s">
        <v>694</v>
      </c>
      <c r="C38" s="21" t="s">
        <v>576</v>
      </c>
      <c r="D38" s="24">
        <v>615000</v>
      </c>
      <c r="E38" s="22">
        <v>2836.9949999999999</v>
      </c>
      <c r="F38" s="23">
        <v>1.0408710484967201</v>
      </c>
    </row>
    <row r="39" spans="1:9" x14ac:dyDescent="0.2">
      <c r="A39" s="21" t="s">
        <v>183</v>
      </c>
      <c r="B39" s="21" t="s">
        <v>182</v>
      </c>
      <c r="C39" s="21" t="s">
        <v>184</v>
      </c>
      <c r="D39" s="24">
        <v>20000</v>
      </c>
      <c r="E39" s="22">
        <v>2451.4</v>
      </c>
      <c r="F39" s="23">
        <v>0.89939928984184503</v>
      </c>
    </row>
    <row r="40" spans="1:9" x14ac:dyDescent="0.2">
      <c r="A40" s="21" t="s">
        <v>518</v>
      </c>
      <c r="B40" s="21" t="s">
        <v>517</v>
      </c>
      <c r="C40" s="21" t="s">
        <v>205</v>
      </c>
      <c r="D40" s="24">
        <v>3500000</v>
      </c>
      <c r="E40" s="22">
        <v>2093</v>
      </c>
      <c r="F40" s="23">
        <v>0.76790516180100399</v>
      </c>
    </row>
    <row r="41" spans="1:9" x14ac:dyDescent="0.2">
      <c r="A41" s="21" t="s">
        <v>722</v>
      </c>
      <c r="B41" s="21" t="s">
        <v>721</v>
      </c>
      <c r="C41" s="21" t="s">
        <v>142</v>
      </c>
      <c r="D41" s="24">
        <v>180000</v>
      </c>
      <c r="E41" s="22">
        <v>1914.3</v>
      </c>
      <c r="F41" s="23">
        <v>0.70234154382974801</v>
      </c>
    </row>
    <row r="42" spans="1:9" x14ac:dyDescent="0.2">
      <c r="A42" s="21" t="s">
        <v>808</v>
      </c>
      <c r="B42" s="21" t="s">
        <v>807</v>
      </c>
      <c r="C42" s="21" t="s">
        <v>194</v>
      </c>
      <c r="D42" s="24">
        <v>317957</v>
      </c>
      <c r="E42" s="22">
        <v>1363.0816589999999</v>
      </c>
      <c r="F42" s="23">
        <v>0.50010389006324696</v>
      </c>
    </row>
    <row r="43" spans="1:9" x14ac:dyDescent="0.2">
      <c r="A43" s="21" t="s">
        <v>611</v>
      </c>
      <c r="B43" s="21" t="s">
        <v>610</v>
      </c>
      <c r="C43" s="21" t="s">
        <v>224</v>
      </c>
      <c r="D43" s="24">
        <v>97590</v>
      </c>
      <c r="E43" s="22">
        <v>1003.81074</v>
      </c>
      <c r="F43" s="23">
        <v>0.36829022872302197</v>
      </c>
    </row>
    <row r="44" spans="1:9" x14ac:dyDescent="0.2">
      <c r="A44" s="20" t="s">
        <v>29</v>
      </c>
      <c r="B44" s="20"/>
      <c r="C44" s="20"/>
      <c r="D44" s="20"/>
      <c r="E44" s="25">
        <f>SUM(E7:E43)</f>
        <v>258511.07875399993</v>
      </c>
      <c r="F44" s="26">
        <f>SUM(F7:F43)</f>
        <v>94.845672125151722</v>
      </c>
      <c r="G44" s="14"/>
      <c r="H44" s="14"/>
      <c r="I44" s="14"/>
    </row>
    <row r="45" spans="1:9" x14ac:dyDescent="0.2">
      <c r="A45" s="21"/>
      <c r="B45" s="21"/>
      <c r="C45" s="21"/>
      <c r="D45" s="21"/>
      <c r="E45" s="22"/>
      <c r="F45" s="23"/>
    </row>
    <row r="46" spans="1:9" x14ac:dyDescent="0.2">
      <c r="A46" s="20" t="s">
        <v>40</v>
      </c>
      <c r="B46" s="20"/>
      <c r="C46" s="20"/>
      <c r="D46" s="20"/>
      <c r="E46" s="25">
        <f>E44</f>
        <v>258511.07875399993</v>
      </c>
      <c r="F46" s="26">
        <f>F44</f>
        <v>94.845672125151722</v>
      </c>
      <c r="G46" s="14"/>
      <c r="H46" s="14"/>
      <c r="I46" s="14"/>
    </row>
    <row r="47" spans="1:9" x14ac:dyDescent="0.2">
      <c r="A47" s="20"/>
      <c r="B47" s="20"/>
      <c r="C47" s="20"/>
      <c r="D47" s="20"/>
      <c r="E47" s="25"/>
      <c r="F47" s="26"/>
      <c r="G47" s="14"/>
      <c r="H47" s="14"/>
      <c r="I47" s="14"/>
    </row>
    <row r="48" spans="1:9" x14ac:dyDescent="0.2">
      <c r="A48" s="20" t="s">
        <v>42</v>
      </c>
      <c r="B48" s="20"/>
      <c r="C48" s="20"/>
      <c r="D48" s="20"/>
      <c r="E48" s="25">
        <f>E50-(E44)</f>
        <v>14048.620557200076</v>
      </c>
      <c r="F48" s="26">
        <f>F50-(F44)</f>
        <v>5.1543278748482777</v>
      </c>
      <c r="G48" s="14"/>
      <c r="H48" s="14"/>
      <c r="I48" s="14"/>
    </row>
    <row r="49" spans="1:9" x14ac:dyDescent="0.2">
      <c r="A49" s="20"/>
      <c r="B49" s="20"/>
      <c r="C49" s="20"/>
      <c r="D49" s="20"/>
      <c r="E49" s="25"/>
      <c r="F49" s="26"/>
      <c r="G49" s="14"/>
      <c r="H49" s="14"/>
      <c r="I49" s="14"/>
    </row>
    <row r="50" spans="1:9" x14ac:dyDescent="0.2">
      <c r="A50" s="27" t="s">
        <v>41</v>
      </c>
      <c r="B50" s="27"/>
      <c r="C50" s="27"/>
      <c r="D50" s="27"/>
      <c r="E50" s="28">
        <v>272559.69931120001</v>
      </c>
      <c r="F50" s="29">
        <v>100</v>
      </c>
      <c r="G50" s="14"/>
      <c r="H50" s="14"/>
      <c r="I50" s="14"/>
    </row>
    <row r="52" spans="1:9" x14ac:dyDescent="0.2">
      <c r="A52" s="14" t="s">
        <v>44</v>
      </c>
    </row>
    <row r="53" spans="1:9" x14ac:dyDescent="0.2">
      <c r="A53" s="14" t="s">
        <v>45</v>
      </c>
    </row>
    <row r="54" spans="1:9" x14ac:dyDescent="0.2">
      <c r="A54" s="14" t="s">
        <v>46</v>
      </c>
      <c r="B54" s="14"/>
      <c r="C54" s="30" t="s">
        <v>48</v>
      </c>
      <c r="D54" s="14" t="s">
        <v>47</v>
      </c>
    </row>
    <row r="55" spans="1:9" x14ac:dyDescent="0.2">
      <c r="A55" s="7" t="s">
        <v>49</v>
      </c>
      <c r="C55" s="31">
        <v>142.26150000000001</v>
      </c>
      <c r="D55" s="31">
        <v>132.34</v>
      </c>
    </row>
    <row r="56" spans="1:9" x14ac:dyDescent="0.2">
      <c r="A56" s="7" t="s">
        <v>50</v>
      </c>
      <c r="C56" s="31">
        <v>48.580800000000004</v>
      </c>
      <c r="D56" s="31">
        <v>41.380499999999998</v>
      </c>
    </row>
    <row r="57" spans="1:9" x14ac:dyDescent="0.2">
      <c r="A57" s="7" t="s">
        <v>51</v>
      </c>
      <c r="C57" s="31">
        <v>162.3785</v>
      </c>
      <c r="D57" s="31">
        <v>151.8398</v>
      </c>
    </row>
    <row r="58" spans="1:9" x14ac:dyDescent="0.2">
      <c r="A58" s="7" t="s">
        <v>52</v>
      </c>
      <c r="C58" s="31">
        <v>58.28</v>
      </c>
      <c r="D58" s="31">
        <v>49.8568</v>
      </c>
    </row>
    <row r="60" spans="1:9" x14ac:dyDescent="0.2">
      <c r="A60" s="14" t="s">
        <v>54</v>
      </c>
    </row>
    <row r="61" spans="1:9" x14ac:dyDescent="0.2">
      <c r="A61" s="101" t="s">
        <v>58</v>
      </c>
      <c r="B61" s="102"/>
      <c r="C61" s="33" t="s">
        <v>59</v>
      </c>
    </row>
    <row r="62" spans="1:9" x14ac:dyDescent="0.2">
      <c r="A62" s="97" t="s">
        <v>50</v>
      </c>
      <c r="B62" s="98"/>
      <c r="C62" s="34">
        <v>4</v>
      </c>
    </row>
    <row r="63" spans="1:9" x14ac:dyDescent="0.2">
      <c r="A63" s="97" t="s">
        <v>52</v>
      </c>
      <c r="B63" s="98"/>
      <c r="C63" s="34">
        <v>4.8499999999999996</v>
      </c>
    </row>
    <row r="64" spans="1:9" x14ac:dyDescent="0.2">
      <c r="A64" s="7" t="s">
        <v>60</v>
      </c>
    </row>
    <row r="65" spans="1:9" x14ac:dyDescent="0.2">
      <c r="A65" s="7" t="s">
        <v>53</v>
      </c>
    </row>
    <row r="67" spans="1:9" x14ac:dyDescent="0.2">
      <c r="A67" s="14" t="s">
        <v>361</v>
      </c>
      <c r="D67" s="52">
        <v>8.8952527923328001E-2</v>
      </c>
    </row>
    <row r="69" spans="1:9" x14ac:dyDescent="0.2">
      <c r="A69" s="69" t="s">
        <v>57</v>
      </c>
      <c r="B69" s="64"/>
      <c r="C69" s="64"/>
      <c r="D69" s="70" t="s">
        <v>55</v>
      </c>
    </row>
    <row r="70" spans="1:9" x14ac:dyDescent="0.2">
      <c r="A70" s="64"/>
      <c r="B70" s="64"/>
      <c r="C70" s="64"/>
      <c r="D70" s="64"/>
    </row>
    <row r="71" spans="1:9" x14ac:dyDescent="0.2">
      <c r="A71" s="69" t="s">
        <v>955</v>
      </c>
      <c r="B71" s="64"/>
      <c r="C71" s="64"/>
      <c r="D71" s="64"/>
      <c r="E71" s="11"/>
      <c r="G71" s="64"/>
      <c r="H71" s="64"/>
      <c r="I71" s="64"/>
    </row>
    <row r="72" spans="1:9" x14ac:dyDescent="0.2">
      <c r="A72" s="74"/>
      <c r="B72" s="64"/>
      <c r="C72" s="64"/>
      <c r="D72" s="64"/>
      <c r="E72" s="11"/>
      <c r="G72" s="64"/>
      <c r="H72" s="64"/>
      <c r="I72" s="64"/>
    </row>
    <row r="73" spans="1:9" x14ac:dyDescent="0.2">
      <c r="A73" s="69" t="s">
        <v>959</v>
      </c>
      <c r="B73" s="64"/>
      <c r="C73" s="64"/>
      <c r="D73" s="64"/>
      <c r="E73" s="11"/>
      <c r="G73" s="64"/>
      <c r="H73" s="64"/>
      <c r="I73" s="64"/>
    </row>
    <row r="74" spans="1:9" x14ac:dyDescent="0.2">
      <c r="A74" s="74"/>
      <c r="B74" s="64"/>
      <c r="C74" s="64"/>
      <c r="D74" s="64"/>
      <c r="E74" s="11"/>
      <c r="G74" s="64"/>
      <c r="H74" s="64"/>
      <c r="I74" s="64"/>
    </row>
    <row r="75" spans="1:9" x14ac:dyDescent="0.2">
      <c r="A75" s="64"/>
      <c r="B75" s="64"/>
      <c r="C75" s="64"/>
      <c r="D75" s="64"/>
      <c r="E75" s="11"/>
      <c r="G75" s="64"/>
      <c r="H75" s="64"/>
      <c r="I75" s="64"/>
    </row>
    <row r="76" spans="1:9" x14ac:dyDescent="0.2">
      <c r="A76" s="64"/>
      <c r="B76" s="64"/>
      <c r="C76" s="64"/>
      <c r="D76" s="64"/>
      <c r="E76" s="11"/>
      <c r="G76" s="64"/>
      <c r="H76" s="64"/>
      <c r="I76" s="64"/>
    </row>
    <row r="77" spans="1:9" x14ac:dyDescent="0.2">
      <c r="A77" s="64"/>
      <c r="B77" s="64"/>
      <c r="C77" s="64"/>
      <c r="D77" s="64"/>
      <c r="E77" s="11"/>
      <c r="G77" s="64"/>
      <c r="H77" s="64"/>
      <c r="I77" s="64"/>
    </row>
    <row r="78" spans="1:9" x14ac:dyDescent="0.2">
      <c r="A78" s="64"/>
      <c r="B78" s="64"/>
      <c r="C78" s="64"/>
      <c r="D78" s="64"/>
      <c r="E78" s="11"/>
      <c r="G78" s="64"/>
      <c r="H78" s="64"/>
      <c r="I78" s="64"/>
    </row>
    <row r="79" spans="1:9" x14ac:dyDescent="0.2">
      <c r="A79" s="64"/>
      <c r="B79" s="64"/>
      <c r="C79" s="64"/>
      <c r="D79" s="64"/>
      <c r="E79" s="11"/>
      <c r="G79" s="64"/>
      <c r="H79" s="64"/>
      <c r="I79" s="64"/>
    </row>
    <row r="80" spans="1:9" x14ac:dyDescent="0.2">
      <c r="A80" s="64"/>
      <c r="B80" s="64"/>
      <c r="C80" s="64"/>
      <c r="D80" s="64"/>
      <c r="E80" s="11"/>
      <c r="G80" s="64"/>
      <c r="H80" s="64"/>
      <c r="I80" s="64"/>
    </row>
    <row r="81" spans="1:9" x14ac:dyDescent="0.2">
      <c r="A81" s="64"/>
      <c r="B81" s="64"/>
      <c r="C81" s="64"/>
      <c r="D81" s="64"/>
      <c r="E81" s="11"/>
      <c r="G81" s="64"/>
      <c r="H81" s="64"/>
      <c r="I81" s="64"/>
    </row>
    <row r="82" spans="1:9" x14ac:dyDescent="0.2">
      <c r="A82" s="64"/>
      <c r="B82" s="64"/>
      <c r="C82" s="64"/>
      <c r="D82" s="64"/>
      <c r="E82" s="11"/>
      <c r="G82" s="64"/>
      <c r="H82" s="64"/>
      <c r="I82" s="64"/>
    </row>
    <row r="83" spans="1:9" x14ac:dyDescent="0.2">
      <c r="A83" s="64"/>
      <c r="B83" s="64"/>
      <c r="C83" s="64"/>
      <c r="D83" s="64"/>
      <c r="E83" s="11"/>
      <c r="G83" s="64"/>
      <c r="H83" s="64"/>
      <c r="I83" s="64"/>
    </row>
    <row r="84" spans="1:9" x14ac:dyDescent="0.2">
      <c r="A84" s="64"/>
      <c r="B84" s="64"/>
      <c r="C84" s="64"/>
      <c r="D84" s="64"/>
      <c r="E84" s="11"/>
      <c r="G84" s="64"/>
      <c r="H84" s="64"/>
      <c r="I84" s="64"/>
    </row>
    <row r="85" spans="1:9" x14ac:dyDescent="0.2">
      <c r="A85" s="64"/>
      <c r="B85" s="64"/>
      <c r="C85" s="64"/>
      <c r="D85" s="64"/>
      <c r="E85" s="11"/>
      <c r="G85" s="64"/>
      <c r="H85" s="64"/>
      <c r="I85" s="64"/>
    </row>
    <row r="86" spans="1:9" x14ac:dyDescent="0.2">
      <c r="A86" s="64"/>
      <c r="B86" s="64"/>
      <c r="C86" s="64"/>
      <c r="D86" s="64"/>
      <c r="E86" s="11"/>
      <c r="G86" s="64"/>
      <c r="H86" s="64"/>
      <c r="I86" s="64"/>
    </row>
    <row r="87" spans="1:9" x14ac:dyDescent="0.2">
      <c r="A87" s="64"/>
      <c r="B87" s="64"/>
      <c r="C87" s="64"/>
      <c r="D87" s="64"/>
      <c r="E87" s="11"/>
      <c r="G87" s="64"/>
      <c r="H87" s="64"/>
      <c r="I87" s="64"/>
    </row>
    <row r="88" spans="1:9" x14ac:dyDescent="0.2">
      <c r="A88" s="64"/>
      <c r="B88" s="64"/>
      <c r="C88" s="64"/>
      <c r="D88" s="64"/>
      <c r="E88" s="11"/>
      <c r="G88" s="64"/>
      <c r="H88" s="64"/>
      <c r="I88" s="64"/>
    </row>
    <row r="89" spans="1:9" x14ac:dyDescent="0.2">
      <c r="A89" s="64"/>
      <c r="B89" s="64"/>
      <c r="C89" s="64"/>
      <c r="D89" s="64"/>
      <c r="E89" s="11"/>
      <c r="G89" s="64"/>
      <c r="H89" s="64"/>
      <c r="I89" s="64"/>
    </row>
    <row r="90" spans="1:9" x14ac:dyDescent="0.2">
      <c r="A90" s="64"/>
      <c r="B90" s="64"/>
      <c r="C90" s="64"/>
      <c r="D90" s="64"/>
      <c r="E90" s="11"/>
      <c r="G90" s="64"/>
      <c r="H90" s="64"/>
      <c r="I90" s="64"/>
    </row>
    <row r="91" spans="1:9" x14ac:dyDescent="0.2">
      <c r="A91" s="69" t="s">
        <v>977</v>
      </c>
      <c r="B91" s="64"/>
      <c r="C91" s="64"/>
      <c r="D91" s="64"/>
      <c r="E91" s="11"/>
      <c r="G91" s="64"/>
      <c r="H91" s="64"/>
      <c r="I91" s="64"/>
    </row>
    <row r="92" spans="1:9" x14ac:dyDescent="0.2">
      <c r="A92" s="64"/>
      <c r="B92" s="64"/>
      <c r="C92" s="64"/>
      <c r="D92" s="64"/>
      <c r="E92" s="11"/>
      <c r="G92" s="64"/>
      <c r="H92" s="64"/>
      <c r="I92" s="64"/>
    </row>
    <row r="93" spans="1:9" x14ac:dyDescent="0.2">
      <c r="A93" s="69" t="s">
        <v>960</v>
      </c>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t="s">
        <v>958</v>
      </c>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sheetData>
  <mergeCells count="4">
    <mergeCell ref="A1:F1"/>
    <mergeCell ref="A61:B61"/>
    <mergeCell ref="A62:B62"/>
    <mergeCell ref="A63:B63"/>
  </mergeCells>
  <conditionalFormatting sqref="F2:F3">
    <cfRule type="cellIs" dxfId="39" priority="3" stopIfTrue="1" operator="between">
      <formula>0.009</formula>
      <formula>-0.009</formula>
    </cfRule>
  </conditionalFormatting>
  <conditionalFormatting sqref="F5:F107">
    <cfRule type="cellIs" dxfId="38" priority="1" stopIfTrue="1" operator="between">
      <formula>0.009</formula>
      <formula>-0.009</formula>
    </cfRule>
  </conditionalFormatting>
  <conditionalFormatting sqref="F208:F65536">
    <cfRule type="cellIs" dxfId="37" priority="2"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0"/>
  <sheetViews>
    <sheetView workbookViewId="0">
      <selection sqref="A1:G1"/>
    </sheetView>
  </sheetViews>
  <sheetFormatPr defaultColWidth="9.42578125" defaultRowHeight="11.25" x14ac:dyDescent="0.2"/>
  <cols>
    <col min="1" max="1" width="32.42578125" style="7" bestFit="1" customWidth="1"/>
    <col min="2" max="2" width="49"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1110</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990</v>
      </c>
      <c r="D4" s="13" t="s">
        <v>1</v>
      </c>
      <c r="E4" s="53" t="s">
        <v>6</v>
      </c>
      <c r="F4" s="12" t="s">
        <v>3</v>
      </c>
      <c r="G4" s="12" t="s">
        <v>5</v>
      </c>
    </row>
    <row r="5" spans="1:7" x14ac:dyDescent="0.2">
      <c r="A5" s="16" t="s">
        <v>30</v>
      </c>
      <c r="B5" s="17"/>
      <c r="C5" s="17"/>
      <c r="D5" s="17"/>
      <c r="E5" s="18"/>
      <c r="F5" s="19"/>
      <c r="G5" s="18"/>
    </row>
    <row r="6" spans="1:7" x14ac:dyDescent="0.2">
      <c r="A6" s="20" t="s">
        <v>31</v>
      </c>
      <c r="B6" s="21"/>
      <c r="C6" s="21"/>
      <c r="D6" s="21"/>
      <c r="E6" s="22"/>
      <c r="F6" s="23"/>
      <c r="G6" s="22"/>
    </row>
    <row r="7" spans="1:7" x14ac:dyDescent="0.2">
      <c r="A7" s="21" t="s">
        <v>1111</v>
      </c>
      <c r="B7" s="21" t="s">
        <v>1112</v>
      </c>
      <c r="C7" s="21" t="s">
        <v>33</v>
      </c>
      <c r="D7" s="24">
        <v>5000</v>
      </c>
      <c r="E7" s="22">
        <v>23676.7</v>
      </c>
      <c r="F7" s="23">
        <v>7.2260436547107103</v>
      </c>
      <c r="G7" s="22">
        <v>6.6449999999999996</v>
      </c>
    </row>
    <row r="8" spans="1:7" x14ac:dyDescent="0.2">
      <c r="A8" s="21" t="s">
        <v>1113</v>
      </c>
      <c r="B8" s="21" t="s">
        <v>1114</v>
      </c>
      <c r="C8" s="21" t="s">
        <v>32</v>
      </c>
      <c r="D8" s="24">
        <v>4000</v>
      </c>
      <c r="E8" s="22">
        <v>19042.259999999998</v>
      </c>
      <c r="F8" s="23">
        <v>5.8116292407451802</v>
      </c>
      <c r="G8" s="22">
        <v>6.7</v>
      </c>
    </row>
    <row r="9" spans="1:7" x14ac:dyDescent="0.2">
      <c r="A9" s="21" t="s">
        <v>1115</v>
      </c>
      <c r="B9" s="21" t="s">
        <v>1116</v>
      </c>
      <c r="C9" s="21" t="s">
        <v>32</v>
      </c>
      <c r="D9" s="24">
        <v>3500</v>
      </c>
      <c r="E9" s="22">
        <v>16646.21</v>
      </c>
      <c r="F9" s="23">
        <v>5.0803634013811898</v>
      </c>
      <c r="G9" s="22">
        <v>6.71</v>
      </c>
    </row>
    <row r="10" spans="1:7" x14ac:dyDescent="0.2">
      <c r="A10" s="21" t="s">
        <v>35</v>
      </c>
      <c r="B10" s="21" t="s">
        <v>34</v>
      </c>
      <c r="C10" s="21" t="s">
        <v>33</v>
      </c>
      <c r="D10" s="24">
        <v>3000</v>
      </c>
      <c r="E10" s="22">
        <v>14283.225</v>
      </c>
      <c r="F10" s="23">
        <v>4.3591888810541697</v>
      </c>
      <c r="G10" s="22">
        <v>6.6849999999999996</v>
      </c>
    </row>
    <row r="11" spans="1:7" x14ac:dyDescent="0.2">
      <c r="A11" s="21" t="s">
        <v>1117</v>
      </c>
      <c r="B11" s="21" t="s">
        <v>1118</v>
      </c>
      <c r="C11" s="21" t="s">
        <v>33</v>
      </c>
      <c r="D11" s="24">
        <v>2300</v>
      </c>
      <c r="E11" s="22">
        <v>10874.055</v>
      </c>
      <c r="F11" s="23">
        <v>3.3187224627471399</v>
      </c>
      <c r="G11" s="22">
        <v>6.67</v>
      </c>
    </row>
    <row r="12" spans="1:7" x14ac:dyDescent="0.2">
      <c r="A12" s="21" t="s">
        <v>1119</v>
      </c>
      <c r="B12" s="21" t="s">
        <v>1120</v>
      </c>
      <c r="C12" s="21" t="s">
        <v>1001</v>
      </c>
      <c r="D12" s="24">
        <v>2000</v>
      </c>
      <c r="E12" s="22">
        <v>9537.7999999999993</v>
      </c>
      <c r="F12" s="23">
        <v>2.9109022443963801</v>
      </c>
      <c r="G12" s="22">
        <v>6.6999000000000004</v>
      </c>
    </row>
    <row r="13" spans="1:7" x14ac:dyDescent="0.2">
      <c r="A13" s="21" t="s">
        <v>1121</v>
      </c>
      <c r="B13" s="21" t="s">
        <v>1122</v>
      </c>
      <c r="C13" s="21" t="s">
        <v>33</v>
      </c>
      <c r="D13" s="24">
        <v>2000</v>
      </c>
      <c r="E13" s="22">
        <v>9512.02</v>
      </c>
      <c r="F13" s="23">
        <v>2.9030342811490302</v>
      </c>
      <c r="G13" s="22">
        <v>6.7115</v>
      </c>
    </row>
    <row r="14" spans="1:7" x14ac:dyDescent="0.2">
      <c r="A14" s="21" t="s">
        <v>1123</v>
      </c>
      <c r="B14" s="21" t="s">
        <v>1124</v>
      </c>
      <c r="C14" s="21" t="s">
        <v>33</v>
      </c>
      <c r="D14" s="24">
        <v>2000</v>
      </c>
      <c r="E14" s="22">
        <v>9511.15</v>
      </c>
      <c r="F14" s="23">
        <v>2.9027687602791699</v>
      </c>
      <c r="G14" s="22">
        <v>6.7</v>
      </c>
    </row>
    <row r="15" spans="1:7" x14ac:dyDescent="0.2">
      <c r="A15" s="21" t="s">
        <v>1125</v>
      </c>
      <c r="B15" s="21" t="s">
        <v>1126</v>
      </c>
      <c r="C15" s="21" t="s">
        <v>33</v>
      </c>
      <c r="D15" s="24">
        <v>1500</v>
      </c>
      <c r="E15" s="22">
        <v>7134.7275</v>
      </c>
      <c r="F15" s="23">
        <v>2.1774931632983101</v>
      </c>
      <c r="G15" s="22">
        <v>6.82</v>
      </c>
    </row>
    <row r="16" spans="1:7" x14ac:dyDescent="0.2">
      <c r="A16" s="21" t="s">
        <v>1127</v>
      </c>
      <c r="B16" s="21" t="s">
        <v>1128</v>
      </c>
      <c r="C16" s="21" t="s">
        <v>1001</v>
      </c>
      <c r="D16" s="24">
        <v>1500</v>
      </c>
      <c r="E16" s="22">
        <v>7106.07</v>
      </c>
      <c r="F16" s="23">
        <v>2.1687469974037801</v>
      </c>
      <c r="G16" s="22">
        <v>6.7</v>
      </c>
    </row>
    <row r="17" spans="1:7" x14ac:dyDescent="0.2">
      <c r="A17" s="21" t="s">
        <v>1129</v>
      </c>
      <c r="B17" s="21" t="s">
        <v>1130</v>
      </c>
      <c r="C17" s="21" t="s">
        <v>33</v>
      </c>
      <c r="D17" s="24">
        <v>1500</v>
      </c>
      <c r="E17" s="22">
        <v>7101.03</v>
      </c>
      <c r="F17" s="23">
        <v>2.16720880753696</v>
      </c>
      <c r="G17" s="22">
        <v>6.68</v>
      </c>
    </row>
    <row r="18" spans="1:7" x14ac:dyDescent="0.2">
      <c r="A18" s="21" t="s">
        <v>1131</v>
      </c>
      <c r="B18" s="21" t="s">
        <v>1132</v>
      </c>
      <c r="C18" s="21" t="s">
        <v>33</v>
      </c>
      <c r="D18" s="24">
        <v>1500</v>
      </c>
      <c r="E18" s="22">
        <v>7099.1324999999997</v>
      </c>
      <c r="F18" s="23">
        <v>2.1666296973638901</v>
      </c>
      <c r="G18" s="22">
        <v>6.6700999999999997</v>
      </c>
    </row>
    <row r="19" spans="1:7" x14ac:dyDescent="0.2">
      <c r="A19" s="21" t="s">
        <v>1133</v>
      </c>
      <c r="B19" s="21" t="s">
        <v>1134</v>
      </c>
      <c r="C19" s="21" t="s">
        <v>33</v>
      </c>
      <c r="D19" s="24">
        <v>1500</v>
      </c>
      <c r="E19" s="22">
        <v>7090.8450000000003</v>
      </c>
      <c r="F19" s="23">
        <v>2.1641003821811</v>
      </c>
      <c r="G19" s="22">
        <v>6.6649000000000003</v>
      </c>
    </row>
    <row r="20" spans="1:7" x14ac:dyDescent="0.2">
      <c r="A20" s="21" t="s">
        <v>1135</v>
      </c>
      <c r="B20" s="21" t="s">
        <v>1136</v>
      </c>
      <c r="C20" s="21" t="s">
        <v>32</v>
      </c>
      <c r="D20" s="24">
        <v>1500</v>
      </c>
      <c r="E20" s="22">
        <v>7090.0424999999996</v>
      </c>
      <c r="F20" s="23">
        <v>2.1638554620683701</v>
      </c>
      <c r="G20" s="22">
        <v>6.7</v>
      </c>
    </row>
    <row r="21" spans="1:7" x14ac:dyDescent="0.2">
      <c r="A21" s="21" t="s">
        <v>1137</v>
      </c>
      <c r="B21" s="21" t="s">
        <v>1138</v>
      </c>
      <c r="C21" s="21" t="s">
        <v>33</v>
      </c>
      <c r="D21" s="24">
        <v>1500</v>
      </c>
      <c r="E21" s="22">
        <v>7083.5550000000003</v>
      </c>
      <c r="F21" s="23">
        <v>2.1618755004094399</v>
      </c>
      <c r="G21" s="22">
        <v>6.6849999999999996</v>
      </c>
    </row>
    <row r="22" spans="1:7" x14ac:dyDescent="0.2">
      <c r="A22" s="21" t="s">
        <v>1139</v>
      </c>
      <c r="B22" s="21" t="s">
        <v>1140</v>
      </c>
      <c r="C22" s="21" t="s">
        <v>33</v>
      </c>
      <c r="D22" s="24">
        <v>1000</v>
      </c>
      <c r="E22" s="22">
        <v>4809.1499999999996</v>
      </c>
      <c r="F22" s="23">
        <v>1.4677352773846</v>
      </c>
      <c r="G22" s="22">
        <v>6.6750999999999996</v>
      </c>
    </row>
    <row r="23" spans="1:7" x14ac:dyDescent="0.2">
      <c r="A23" s="21" t="s">
        <v>1141</v>
      </c>
      <c r="B23" s="21" t="s">
        <v>1142</v>
      </c>
      <c r="C23" s="21" t="s">
        <v>33</v>
      </c>
      <c r="D23" s="24">
        <v>1000</v>
      </c>
      <c r="E23" s="22">
        <v>4803.375</v>
      </c>
      <c r="F23" s="23">
        <v>1.4659727681621999</v>
      </c>
      <c r="G23" s="22">
        <v>6.6702000000000004</v>
      </c>
    </row>
    <row r="24" spans="1:7" x14ac:dyDescent="0.2">
      <c r="A24" s="21" t="s">
        <v>1143</v>
      </c>
      <c r="B24" s="21" t="s">
        <v>1144</v>
      </c>
      <c r="C24" s="21" t="s">
        <v>1001</v>
      </c>
      <c r="D24" s="24">
        <v>1000</v>
      </c>
      <c r="E24" s="22">
        <v>4772.3999999999996</v>
      </c>
      <c r="F24" s="23">
        <v>1.4565193096057001</v>
      </c>
      <c r="G24" s="22">
        <v>6.6951000000000001</v>
      </c>
    </row>
    <row r="25" spans="1:7" x14ac:dyDescent="0.2">
      <c r="A25" s="21" t="s">
        <v>1145</v>
      </c>
      <c r="B25" s="21" t="s">
        <v>1146</v>
      </c>
      <c r="C25" s="21" t="s">
        <v>33</v>
      </c>
      <c r="D25" s="24">
        <v>1000</v>
      </c>
      <c r="E25" s="22">
        <v>4763.41</v>
      </c>
      <c r="F25" s="23">
        <v>1.4537755939504</v>
      </c>
      <c r="G25" s="22">
        <v>6.665</v>
      </c>
    </row>
    <row r="26" spans="1:7" x14ac:dyDescent="0.2">
      <c r="A26" s="21" t="s">
        <v>1147</v>
      </c>
      <c r="B26" s="21" t="s">
        <v>1148</v>
      </c>
      <c r="C26" s="21" t="s">
        <v>1027</v>
      </c>
      <c r="D26" s="24">
        <v>1000</v>
      </c>
      <c r="E26" s="22">
        <v>4761.5649999999996</v>
      </c>
      <c r="F26" s="23">
        <v>1.45321250658844</v>
      </c>
      <c r="G26" s="22">
        <v>6.6951000000000001</v>
      </c>
    </row>
    <row r="27" spans="1:7" x14ac:dyDescent="0.2">
      <c r="A27" s="21" t="s">
        <v>1149</v>
      </c>
      <c r="B27" s="21" t="s">
        <v>1150</v>
      </c>
      <c r="C27" s="21" t="s">
        <v>32</v>
      </c>
      <c r="D27" s="24">
        <v>1000</v>
      </c>
      <c r="E27" s="22">
        <v>4737.01</v>
      </c>
      <c r="F27" s="23">
        <v>1.44571840893373</v>
      </c>
      <c r="G27" s="22">
        <v>6.71</v>
      </c>
    </row>
    <row r="28" spans="1:7" x14ac:dyDescent="0.2">
      <c r="A28" s="21" t="s">
        <v>1151</v>
      </c>
      <c r="B28" s="21" t="s">
        <v>1152</v>
      </c>
      <c r="C28" s="21" t="s">
        <v>1001</v>
      </c>
      <c r="D28" s="24">
        <v>1000</v>
      </c>
      <c r="E28" s="22">
        <v>4728.34</v>
      </c>
      <c r="F28" s="23">
        <v>1.4430723561271099</v>
      </c>
      <c r="G28" s="22">
        <v>6.6999000000000004</v>
      </c>
    </row>
    <row r="29" spans="1:7" x14ac:dyDescent="0.2">
      <c r="A29" s="21" t="s">
        <v>1153</v>
      </c>
      <c r="B29" s="21" t="s">
        <v>1154</v>
      </c>
      <c r="C29" s="21" t="s">
        <v>32</v>
      </c>
      <c r="D29" s="24">
        <v>1000</v>
      </c>
      <c r="E29" s="22">
        <v>4722.5649999999996</v>
      </c>
      <c r="F29" s="23">
        <v>1.4413098469047201</v>
      </c>
      <c r="G29" s="22">
        <v>6.68</v>
      </c>
    </row>
    <row r="30" spans="1:7" x14ac:dyDescent="0.2">
      <c r="A30" s="21" t="s">
        <v>1155</v>
      </c>
      <c r="B30" s="21" t="s">
        <v>1156</v>
      </c>
      <c r="C30" s="21" t="s">
        <v>33</v>
      </c>
      <c r="D30" s="24">
        <v>1000</v>
      </c>
      <c r="E30" s="22">
        <v>4717.2550000000001</v>
      </c>
      <c r="F30" s="23">
        <v>1.43968925400932</v>
      </c>
      <c r="G30" s="22">
        <v>6.67</v>
      </c>
    </row>
    <row r="31" spans="1:7" x14ac:dyDescent="0.2">
      <c r="A31" s="21" t="s">
        <v>1157</v>
      </c>
      <c r="B31" s="21" t="s">
        <v>1158</v>
      </c>
      <c r="C31" s="21" t="s">
        <v>32</v>
      </c>
      <c r="D31" s="24">
        <v>1000</v>
      </c>
      <c r="E31" s="22">
        <v>4714.84</v>
      </c>
      <c r="F31" s="23">
        <v>1.43895220469813</v>
      </c>
      <c r="G31" s="22">
        <v>6.7099000000000002</v>
      </c>
    </row>
    <row r="32" spans="1:7" x14ac:dyDescent="0.2">
      <c r="A32" s="21" t="s">
        <v>1159</v>
      </c>
      <c r="B32" s="21" t="s">
        <v>1160</v>
      </c>
      <c r="C32" s="21" t="s">
        <v>33</v>
      </c>
      <c r="D32" s="24">
        <v>700</v>
      </c>
      <c r="E32" s="22">
        <v>3378.4485</v>
      </c>
      <c r="F32" s="23">
        <v>1.0310903270384799</v>
      </c>
      <c r="G32" s="22">
        <v>6.7000999999999999</v>
      </c>
    </row>
    <row r="33" spans="1:9" x14ac:dyDescent="0.2">
      <c r="A33" s="20" t="s">
        <v>29</v>
      </c>
      <c r="B33" s="20"/>
      <c r="C33" s="20"/>
      <c r="D33" s="20"/>
      <c r="E33" s="25">
        <f>SUM(E6:E32)</f>
        <v>213697.18100000001</v>
      </c>
      <c r="F33" s="26">
        <f>SUM(F6:F32)</f>
        <v>65.219610790127646</v>
      </c>
      <c r="G33" s="25"/>
      <c r="H33" s="14"/>
      <c r="I33" s="14"/>
    </row>
    <row r="34" spans="1:9" x14ac:dyDescent="0.2">
      <c r="A34" s="21"/>
      <c r="B34" s="21"/>
      <c r="C34" s="21"/>
      <c r="D34" s="21"/>
      <c r="E34" s="22"/>
      <c r="F34" s="23"/>
      <c r="G34" s="22"/>
    </row>
    <row r="35" spans="1:9" x14ac:dyDescent="0.2">
      <c r="A35" s="20" t="s">
        <v>1018</v>
      </c>
      <c r="B35" s="21"/>
      <c r="C35" s="21"/>
      <c r="D35" s="21"/>
      <c r="E35" s="22"/>
      <c r="F35" s="23"/>
      <c r="G35" s="22"/>
    </row>
    <row r="36" spans="1:9" x14ac:dyDescent="0.2">
      <c r="A36" s="21" t="s">
        <v>1161</v>
      </c>
      <c r="B36" s="21" t="s">
        <v>1162</v>
      </c>
      <c r="C36" s="21" t="s">
        <v>33</v>
      </c>
      <c r="D36" s="24">
        <v>2000</v>
      </c>
      <c r="E36" s="22">
        <v>9469.98</v>
      </c>
      <c r="F36" s="23">
        <v>2.8902038244027799</v>
      </c>
      <c r="G36" s="22">
        <v>7.375</v>
      </c>
    </row>
    <row r="37" spans="1:9" x14ac:dyDescent="0.2">
      <c r="A37" s="21" t="s">
        <v>1163</v>
      </c>
      <c r="B37" s="21" t="s">
        <v>1164</v>
      </c>
      <c r="C37" s="21" t="s">
        <v>33</v>
      </c>
      <c r="D37" s="24">
        <v>2000</v>
      </c>
      <c r="E37" s="22">
        <v>9452.25</v>
      </c>
      <c r="F37" s="23">
        <v>2.8847926921927201</v>
      </c>
      <c r="G37" s="22">
        <v>7.17</v>
      </c>
    </row>
    <row r="38" spans="1:9" x14ac:dyDescent="0.2">
      <c r="A38" s="21" t="s">
        <v>1165</v>
      </c>
      <c r="B38" s="21" t="s">
        <v>1166</v>
      </c>
      <c r="C38" s="21" t="s">
        <v>1027</v>
      </c>
      <c r="D38" s="24">
        <v>2000</v>
      </c>
      <c r="E38" s="22">
        <v>9410.76</v>
      </c>
      <c r="F38" s="23">
        <v>2.8721300934676401</v>
      </c>
      <c r="G38" s="22">
        <v>7.3250000000000002</v>
      </c>
    </row>
    <row r="39" spans="1:9" x14ac:dyDescent="0.2">
      <c r="A39" s="21" t="s">
        <v>1167</v>
      </c>
      <c r="B39" s="21" t="s">
        <v>1168</v>
      </c>
      <c r="C39" s="21" t="s">
        <v>1027</v>
      </c>
      <c r="D39" s="24">
        <v>2000</v>
      </c>
      <c r="E39" s="22">
        <v>9405.8799999999992</v>
      </c>
      <c r="F39" s="23">
        <v>2.8706407350251699</v>
      </c>
      <c r="G39" s="22">
        <v>7.16</v>
      </c>
    </row>
    <row r="40" spans="1:9" x14ac:dyDescent="0.2">
      <c r="A40" s="21" t="s">
        <v>1169</v>
      </c>
      <c r="B40" s="21" t="s">
        <v>1170</v>
      </c>
      <c r="C40" s="21" t="s">
        <v>1027</v>
      </c>
      <c r="D40" s="24">
        <v>1500</v>
      </c>
      <c r="E40" s="22">
        <v>7147.6424999999999</v>
      </c>
      <c r="F40" s="23">
        <v>2.18143477483203</v>
      </c>
      <c r="G40" s="22">
        <v>6.79</v>
      </c>
    </row>
    <row r="41" spans="1:9" x14ac:dyDescent="0.2">
      <c r="A41" s="21" t="s">
        <v>1171</v>
      </c>
      <c r="B41" s="21" t="s">
        <v>1172</v>
      </c>
      <c r="C41" s="21" t="s">
        <v>33</v>
      </c>
      <c r="D41" s="24">
        <v>1400</v>
      </c>
      <c r="E41" s="22">
        <v>6780.2560000000003</v>
      </c>
      <c r="F41" s="23">
        <v>2.0693097368347</v>
      </c>
      <c r="G41" s="22">
        <v>6.9997999999999996</v>
      </c>
    </row>
    <row r="42" spans="1:9" x14ac:dyDescent="0.2">
      <c r="A42" s="21" t="s">
        <v>1173</v>
      </c>
      <c r="B42" s="21" t="s">
        <v>1174</v>
      </c>
      <c r="C42" s="21" t="s">
        <v>33</v>
      </c>
      <c r="D42" s="24">
        <v>1000</v>
      </c>
      <c r="E42" s="22">
        <v>4741.7299999999996</v>
      </c>
      <c r="F42" s="23">
        <v>1.44715893595186</v>
      </c>
      <c r="G42" s="22">
        <v>7.0750000000000002</v>
      </c>
    </row>
    <row r="43" spans="1:9" x14ac:dyDescent="0.2">
      <c r="A43" s="21" t="s">
        <v>1175</v>
      </c>
      <c r="B43" s="21" t="s">
        <v>1176</v>
      </c>
      <c r="C43" s="21" t="s">
        <v>1001</v>
      </c>
      <c r="D43" s="24">
        <v>1000</v>
      </c>
      <c r="E43" s="22">
        <v>4741.3850000000002</v>
      </c>
      <c r="F43" s="23">
        <v>1.44705364319312</v>
      </c>
      <c r="G43" s="22">
        <v>7.085</v>
      </c>
    </row>
    <row r="44" spans="1:9" x14ac:dyDescent="0.2">
      <c r="A44" s="21" t="s">
        <v>1177</v>
      </c>
      <c r="B44" s="21" t="s">
        <v>1178</v>
      </c>
      <c r="C44" s="21" t="s">
        <v>33</v>
      </c>
      <c r="D44" s="24">
        <v>1000</v>
      </c>
      <c r="E44" s="22">
        <v>4724.3599999999997</v>
      </c>
      <c r="F44" s="23">
        <v>1.4418576744465701</v>
      </c>
      <c r="G44" s="22">
        <v>7.0750000000000002</v>
      </c>
    </row>
    <row r="45" spans="1:9" x14ac:dyDescent="0.2">
      <c r="A45" s="21" t="s">
        <v>1179</v>
      </c>
      <c r="B45" s="21" t="s">
        <v>1180</v>
      </c>
      <c r="C45" s="21" t="s">
        <v>32</v>
      </c>
      <c r="D45" s="24">
        <v>1000</v>
      </c>
      <c r="E45" s="22">
        <v>4687.915</v>
      </c>
      <c r="F45" s="23">
        <v>1.4307347915703299</v>
      </c>
      <c r="G45" s="22">
        <v>7.915</v>
      </c>
    </row>
    <row r="46" spans="1:9" x14ac:dyDescent="0.2">
      <c r="A46" s="21" t="s">
        <v>1181</v>
      </c>
      <c r="B46" s="21" t="s">
        <v>1182</v>
      </c>
      <c r="C46" s="21" t="s">
        <v>1027</v>
      </c>
      <c r="D46" s="24">
        <v>500</v>
      </c>
      <c r="E46" s="22">
        <v>2432.5300000000002</v>
      </c>
      <c r="F46" s="23">
        <v>0.74239940411431604</v>
      </c>
      <c r="G46" s="22">
        <v>7.5551000000000004</v>
      </c>
    </row>
    <row r="47" spans="1:9" x14ac:dyDescent="0.2">
      <c r="A47" s="20" t="s">
        <v>29</v>
      </c>
      <c r="B47" s="20"/>
      <c r="C47" s="20"/>
      <c r="D47" s="20"/>
      <c r="E47" s="25">
        <f>SUM(E35:E46)</f>
        <v>72994.688499999989</v>
      </c>
      <c r="F47" s="26">
        <f>SUM(F35:F46)</f>
        <v>22.277716306031238</v>
      </c>
      <c r="G47" s="25"/>
      <c r="H47" s="14"/>
      <c r="I47" s="14"/>
    </row>
    <row r="48" spans="1:9" x14ac:dyDescent="0.2">
      <c r="A48" s="21"/>
      <c r="B48" s="21"/>
      <c r="C48" s="21"/>
      <c r="D48" s="21"/>
      <c r="E48" s="22"/>
      <c r="F48" s="23"/>
      <c r="G48" s="22"/>
    </row>
    <row r="49" spans="1:9" x14ac:dyDescent="0.2">
      <c r="A49" s="20" t="s">
        <v>36</v>
      </c>
      <c r="B49" s="21"/>
      <c r="C49" s="21"/>
      <c r="D49" s="21"/>
      <c r="E49" s="22"/>
      <c r="F49" s="23"/>
      <c r="G49" s="22"/>
    </row>
    <row r="50" spans="1:9" x14ac:dyDescent="0.2">
      <c r="A50" s="21" t="s">
        <v>1183</v>
      </c>
      <c r="B50" s="21" t="s">
        <v>1184</v>
      </c>
      <c r="C50" s="21" t="s">
        <v>38</v>
      </c>
      <c r="D50" s="24">
        <v>22500000</v>
      </c>
      <c r="E50" s="22">
        <v>21432.15</v>
      </c>
      <c r="F50" s="23">
        <v>6.5410150702719596</v>
      </c>
      <c r="G50" s="22">
        <v>5.9044999999999996</v>
      </c>
    </row>
    <row r="51" spans="1:9" x14ac:dyDescent="0.2">
      <c r="A51" s="21" t="s">
        <v>1185</v>
      </c>
      <c r="B51" s="21" t="s">
        <v>1186</v>
      </c>
      <c r="C51" s="21" t="s">
        <v>38</v>
      </c>
      <c r="D51" s="24">
        <v>15000000</v>
      </c>
      <c r="E51" s="22">
        <v>14272.71</v>
      </c>
      <c r="F51" s="23">
        <v>4.3559797408855996</v>
      </c>
      <c r="G51" s="22">
        <v>5.9046000000000003</v>
      </c>
    </row>
    <row r="52" spans="1:9" x14ac:dyDescent="0.2">
      <c r="A52" s="21" t="s">
        <v>1187</v>
      </c>
      <c r="B52" s="21" t="s">
        <v>1188</v>
      </c>
      <c r="C52" s="21" t="s">
        <v>38</v>
      </c>
      <c r="D52" s="24">
        <v>316500</v>
      </c>
      <c r="E52" s="22">
        <v>303.4427925</v>
      </c>
      <c r="F52" s="23">
        <v>9.2609648528398106E-2</v>
      </c>
      <c r="G52" s="22">
        <v>5.9046000000000003</v>
      </c>
    </row>
    <row r="53" spans="1:9" x14ac:dyDescent="0.2">
      <c r="A53" s="20" t="s">
        <v>29</v>
      </c>
      <c r="B53" s="20"/>
      <c r="C53" s="20"/>
      <c r="D53" s="20"/>
      <c r="E53" s="25">
        <f>SUM(E49:E52)</f>
        <v>36008.302792499999</v>
      </c>
      <c r="F53" s="26">
        <f>SUM(F49:F52)</f>
        <v>10.989604459685957</v>
      </c>
      <c r="G53" s="25"/>
      <c r="H53" s="14"/>
      <c r="I53" s="14"/>
    </row>
    <row r="54" spans="1:9" x14ac:dyDescent="0.2">
      <c r="A54" s="21"/>
      <c r="B54" s="21"/>
      <c r="C54" s="21"/>
      <c r="D54" s="21"/>
      <c r="E54" s="22"/>
      <c r="F54" s="23"/>
      <c r="G54" s="22"/>
    </row>
    <row r="55" spans="1:9" x14ac:dyDescent="0.2">
      <c r="A55" s="20" t="s">
        <v>37</v>
      </c>
      <c r="B55" s="21"/>
      <c r="C55" s="21"/>
      <c r="D55" s="21"/>
      <c r="E55" s="22"/>
      <c r="F55" s="23"/>
      <c r="G55" s="22"/>
    </row>
    <row r="56" spans="1:9" x14ac:dyDescent="0.2">
      <c r="A56" s="21" t="s">
        <v>1189</v>
      </c>
      <c r="B56" s="21" t="s">
        <v>1190</v>
      </c>
      <c r="C56" s="21" t="s">
        <v>38</v>
      </c>
      <c r="D56" s="24">
        <v>2500000</v>
      </c>
      <c r="E56" s="22">
        <v>2569.1938888999998</v>
      </c>
      <c r="F56" s="23">
        <v>0.78410873130999503</v>
      </c>
      <c r="G56" s="22">
        <v>6.4468574216125099</v>
      </c>
    </row>
    <row r="57" spans="1:9" x14ac:dyDescent="0.2">
      <c r="A57" s="20" t="s">
        <v>29</v>
      </c>
      <c r="B57" s="20"/>
      <c r="C57" s="20"/>
      <c r="D57" s="20"/>
      <c r="E57" s="25">
        <f>SUM(E56:E56)</f>
        <v>2569.1938888999998</v>
      </c>
      <c r="F57" s="26">
        <f>SUM(F56:F56)</f>
        <v>0.78410873130999503</v>
      </c>
      <c r="G57" s="25"/>
      <c r="H57" s="14"/>
      <c r="I57" s="14"/>
    </row>
    <row r="58" spans="1:9" x14ac:dyDescent="0.2">
      <c r="A58" s="21"/>
      <c r="B58" s="21"/>
      <c r="C58" s="21"/>
      <c r="D58" s="21"/>
      <c r="E58" s="22"/>
      <c r="F58" s="23"/>
      <c r="G58" s="22"/>
    </row>
    <row r="59" spans="1:9" x14ac:dyDescent="0.2">
      <c r="A59" s="20" t="s">
        <v>1066</v>
      </c>
      <c r="B59" s="21"/>
      <c r="C59" s="21"/>
      <c r="D59" s="21"/>
      <c r="E59" s="22"/>
      <c r="F59" s="23"/>
      <c r="G59" s="22"/>
    </row>
    <row r="60" spans="1:9" x14ac:dyDescent="0.2">
      <c r="A60" s="21" t="s">
        <v>1067</v>
      </c>
      <c r="B60" s="21" t="s">
        <v>1068</v>
      </c>
      <c r="C60" s="21" t="s">
        <v>1069</v>
      </c>
      <c r="D60" s="24">
        <v>5772.3720000000003</v>
      </c>
      <c r="E60" s="22">
        <v>641.77938429999995</v>
      </c>
      <c r="F60" s="23">
        <v>0.195868759060391</v>
      </c>
      <c r="G60" s="22">
        <v>5.97</v>
      </c>
    </row>
    <row r="61" spans="1:9" x14ac:dyDescent="0.2">
      <c r="A61" s="20" t="s">
        <v>29</v>
      </c>
      <c r="B61" s="20"/>
      <c r="C61" s="20"/>
      <c r="D61" s="20"/>
      <c r="E61" s="25">
        <f>SUM(E60:E60)</f>
        <v>641.77938429999995</v>
      </c>
      <c r="F61" s="26">
        <f>SUM(F60:F60)</f>
        <v>0.195868759060391</v>
      </c>
      <c r="G61" s="25"/>
      <c r="H61" s="14"/>
      <c r="I61" s="14"/>
    </row>
    <row r="62" spans="1:9" x14ac:dyDescent="0.2">
      <c r="A62" s="21"/>
      <c r="B62" s="21"/>
      <c r="C62" s="21"/>
      <c r="D62" s="21"/>
      <c r="E62" s="22"/>
      <c r="F62" s="23"/>
      <c r="G62" s="22"/>
    </row>
    <row r="63" spans="1:9" x14ac:dyDescent="0.2">
      <c r="A63" s="20" t="s">
        <v>40</v>
      </c>
      <c r="B63" s="20"/>
      <c r="C63" s="20"/>
      <c r="D63" s="20"/>
      <c r="E63" s="25">
        <f>E33+E47+E53+E57+E61</f>
        <v>325911.14556570002</v>
      </c>
      <c r="F63" s="26">
        <f>F33+F47+F53+F57+F61</f>
        <v>99.466909046215235</v>
      </c>
      <c r="G63" s="25"/>
      <c r="H63" s="14"/>
      <c r="I63" s="14"/>
    </row>
    <row r="64" spans="1:9" x14ac:dyDescent="0.2">
      <c r="A64" s="20"/>
      <c r="B64" s="20"/>
      <c r="C64" s="20"/>
      <c r="D64" s="20"/>
      <c r="E64" s="25"/>
      <c r="F64" s="26"/>
      <c r="G64" s="25"/>
      <c r="H64" s="14"/>
      <c r="I64" s="14"/>
    </row>
    <row r="65" spans="1:9" x14ac:dyDescent="0.2">
      <c r="A65" s="20" t="s">
        <v>42</v>
      </c>
      <c r="B65" s="20"/>
      <c r="C65" s="20"/>
      <c r="D65" s="20"/>
      <c r="E65" s="25">
        <f>E67-(E33+E47+E53+E57+E61)</f>
        <v>1746.7144108999637</v>
      </c>
      <c r="F65" s="26">
        <f>F67-(F33+F47+F53+F57+F61)</f>
        <v>0.53309095378476457</v>
      </c>
      <c r="G65" s="25"/>
      <c r="H65" s="14"/>
      <c r="I65" s="14"/>
    </row>
    <row r="66" spans="1:9" x14ac:dyDescent="0.2">
      <c r="A66" s="20"/>
      <c r="B66" s="20"/>
      <c r="C66" s="20"/>
      <c r="D66" s="20"/>
      <c r="E66" s="25"/>
      <c r="F66" s="26"/>
      <c r="G66" s="25"/>
      <c r="H66" s="14"/>
      <c r="I66" s="14"/>
    </row>
    <row r="67" spans="1:9" x14ac:dyDescent="0.2">
      <c r="A67" s="27" t="s">
        <v>41</v>
      </c>
      <c r="B67" s="27"/>
      <c r="C67" s="27"/>
      <c r="D67" s="27"/>
      <c r="E67" s="28">
        <v>327657.85997659998</v>
      </c>
      <c r="F67" s="29">
        <v>100</v>
      </c>
      <c r="G67" s="28"/>
      <c r="H67" s="14"/>
      <c r="I67" s="14"/>
    </row>
    <row r="69" spans="1:9" x14ac:dyDescent="0.2">
      <c r="A69" s="14" t="s">
        <v>1070</v>
      </c>
    </row>
    <row r="70" spans="1:9" x14ac:dyDescent="0.2">
      <c r="A70" s="14" t="s">
        <v>43</v>
      </c>
    </row>
    <row r="71" spans="1:9" x14ac:dyDescent="0.2">
      <c r="A71" s="14" t="s">
        <v>1071</v>
      </c>
    </row>
    <row r="72" spans="1:9" x14ac:dyDescent="0.2">
      <c r="A72" s="14"/>
    </row>
    <row r="73" spans="1:9" x14ac:dyDescent="0.2">
      <c r="A73" s="14" t="s">
        <v>1191</v>
      </c>
    </row>
    <row r="74" spans="1:9" x14ac:dyDescent="0.2">
      <c r="A74" s="14" t="s">
        <v>1192</v>
      </c>
    </row>
    <row r="76" spans="1:9" x14ac:dyDescent="0.2">
      <c r="A76" s="14" t="s">
        <v>44</v>
      </c>
    </row>
    <row r="77" spans="1:9" x14ac:dyDescent="0.2">
      <c r="A77" s="14" t="s">
        <v>45</v>
      </c>
    </row>
    <row r="78" spans="1:9" x14ac:dyDescent="0.2">
      <c r="A78" s="14" t="s">
        <v>46</v>
      </c>
      <c r="B78" s="14"/>
      <c r="C78" s="30" t="s">
        <v>48</v>
      </c>
      <c r="D78" s="14" t="s">
        <v>47</v>
      </c>
    </row>
    <row r="79" spans="1:9" x14ac:dyDescent="0.2">
      <c r="A79" s="7" t="s">
        <v>1193</v>
      </c>
      <c r="C79" s="31">
        <v>47.660899999999998</v>
      </c>
      <c r="D79" s="31">
        <v>49.649000000000001</v>
      </c>
    </row>
    <row r="80" spans="1:9" x14ac:dyDescent="0.2">
      <c r="A80" s="7" t="s">
        <v>1194</v>
      </c>
      <c r="C80" s="31">
        <v>10.045199999999999</v>
      </c>
      <c r="D80" s="31">
        <v>10.089399999999999</v>
      </c>
    </row>
    <row r="81" spans="1:4" x14ac:dyDescent="0.2">
      <c r="A81" s="7" t="s">
        <v>1195</v>
      </c>
      <c r="C81" s="31">
        <v>10.025600000000001</v>
      </c>
      <c r="D81" s="31">
        <v>10.070399999999999</v>
      </c>
    </row>
    <row r="82" spans="1:4" x14ac:dyDescent="0.2">
      <c r="A82" s="7" t="s">
        <v>1196</v>
      </c>
      <c r="C82" s="31">
        <v>10.4277</v>
      </c>
      <c r="D82" s="31">
        <v>10.5258</v>
      </c>
    </row>
    <row r="83" spans="1:4" x14ac:dyDescent="0.2">
      <c r="A83" s="7" t="s">
        <v>1197</v>
      </c>
      <c r="C83" s="31">
        <v>10.925599999999999</v>
      </c>
      <c r="D83" s="31">
        <v>11.0749</v>
      </c>
    </row>
    <row r="84" spans="1:4" x14ac:dyDescent="0.2">
      <c r="A84" s="7" t="s">
        <v>1198</v>
      </c>
      <c r="C84" s="31">
        <v>49.196199999999997</v>
      </c>
      <c r="D84" s="31">
        <v>51.286099999999998</v>
      </c>
    </row>
    <row r="85" spans="1:4" x14ac:dyDescent="0.2">
      <c r="A85" s="7" t="s">
        <v>1199</v>
      </c>
      <c r="C85" s="31">
        <v>10.056699999999999</v>
      </c>
      <c r="D85" s="31">
        <v>10.100099999999999</v>
      </c>
    </row>
    <row r="86" spans="1:4" x14ac:dyDescent="0.2">
      <c r="A86" s="7" t="s">
        <v>1200</v>
      </c>
      <c r="C86" s="31">
        <v>10.0306</v>
      </c>
      <c r="D86" s="31">
        <v>10.080299999999999</v>
      </c>
    </row>
    <row r="87" spans="1:4" x14ac:dyDescent="0.2">
      <c r="A87" s="7" t="s">
        <v>1201</v>
      </c>
      <c r="C87" s="31">
        <v>10.849299999999999</v>
      </c>
      <c r="D87" s="31">
        <v>10.942500000000001</v>
      </c>
    </row>
    <row r="88" spans="1:4" x14ac:dyDescent="0.2">
      <c r="A88" s="7" t="s">
        <v>1202</v>
      </c>
      <c r="C88" s="31">
        <v>11.448</v>
      </c>
      <c r="D88" s="31">
        <v>11.6076</v>
      </c>
    </row>
    <row r="90" spans="1:4" x14ac:dyDescent="0.2">
      <c r="A90" s="14" t="s">
        <v>54</v>
      </c>
    </row>
    <row r="91" spans="1:4" x14ac:dyDescent="0.2">
      <c r="A91" s="101" t="s">
        <v>58</v>
      </c>
      <c r="B91" s="102"/>
      <c r="C91" s="33" t="s">
        <v>59</v>
      </c>
    </row>
    <row r="92" spans="1:4" x14ac:dyDescent="0.2">
      <c r="A92" s="97" t="s">
        <v>1194</v>
      </c>
      <c r="B92" s="98"/>
      <c r="C92" s="34">
        <v>0.36677799999999999</v>
      </c>
    </row>
    <row r="93" spans="1:4" x14ac:dyDescent="0.2">
      <c r="A93" s="97" t="s">
        <v>1195</v>
      </c>
      <c r="B93" s="98"/>
      <c r="C93" s="34">
        <v>0.36542575999999999</v>
      </c>
    </row>
    <row r="94" spans="1:4" x14ac:dyDescent="0.2">
      <c r="A94" s="97" t="s">
        <v>1196</v>
      </c>
      <c r="B94" s="98"/>
      <c r="C94" s="34">
        <v>0.33</v>
      </c>
    </row>
    <row r="95" spans="1:4" x14ac:dyDescent="0.2">
      <c r="A95" s="97" t="s">
        <v>1197</v>
      </c>
      <c r="B95" s="98"/>
      <c r="C95" s="34">
        <v>0.3</v>
      </c>
    </row>
    <row r="96" spans="1:4" x14ac:dyDescent="0.2">
      <c r="A96" s="97" t="s">
        <v>1199</v>
      </c>
      <c r="B96" s="98"/>
      <c r="C96" s="34">
        <v>0.37789989000000002</v>
      </c>
    </row>
    <row r="97" spans="1:9" x14ac:dyDescent="0.2">
      <c r="A97" s="97" t="s">
        <v>1200</v>
      </c>
      <c r="B97" s="98"/>
      <c r="C97" s="34">
        <v>0.36778791999999999</v>
      </c>
    </row>
    <row r="98" spans="1:9" x14ac:dyDescent="0.2">
      <c r="A98" s="97" t="s">
        <v>1201</v>
      </c>
      <c r="B98" s="98"/>
      <c r="C98" s="34">
        <v>0.36</v>
      </c>
    </row>
    <row r="99" spans="1:9" x14ac:dyDescent="0.2">
      <c r="A99" s="97" t="s">
        <v>1202</v>
      </c>
      <c r="B99" s="98"/>
      <c r="C99" s="34">
        <v>0.32</v>
      </c>
    </row>
    <row r="100" spans="1:9" x14ac:dyDescent="0.2">
      <c r="A100" s="7" t="s">
        <v>60</v>
      </c>
    </row>
    <row r="101" spans="1:9" x14ac:dyDescent="0.2">
      <c r="A101" s="7" t="s">
        <v>53</v>
      </c>
    </row>
    <row r="103" spans="1:9" x14ac:dyDescent="0.2">
      <c r="A103" s="14" t="s">
        <v>1089</v>
      </c>
      <c r="D103" s="32">
        <v>0.78969255698444096</v>
      </c>
      <c r="E103" s="10" t="s">
        <v>56</v>
      </c>
    </row>
    <row r="105" spans="1:9" x14ac:dyDescent="0.2">
      <c r="A105" s="14" t="s">
        <v>57</v>
      </c>
      <c r="D105" s="30" t="s">
        <v>55</v>
      </c>
    </row>
    <row r="107" spans="1:9" x14ac:dyDescent="0.2">
      <c r="A107" s="69" t="s">
        <v>1090</v>
      </c>
      <c r="B107" s="64"/>
      <c r="C107" s="64"/>
      <c r="D107" s="64"/>
      <c r="E107" s="11"/>
      <c r="G107" s="11"/>
      <c r="H107" s="64"/>
      <c r="I107" s="64"/>
    </row>
    <row r="108" spans="1:9" x14ac:dyDescent="0.2">
      <c r="A108" s="64"/>
      <c r="B108" s="64"/>
      <c r="C108" s="64"/>
      <c r="D108" s="64"/>
      <c r="E108" s="11"/>
      <c r="G108" s="11"/>
      <c r="H108" s="64"/>
      <c r="I108" s="64"/>
    </row>
    <row r="109" spans="1:9" x14ac:dyDescent="0.2">
      <c r="A109" s="69" t="s">
        <v>959</v>
      </c>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9"/>
      <c r="B123" s="64"/>
      <c r="C123" s="64"/>
      <c r="D123" s="64"/>
      <c r="E123" s="11"/>
      <c r="G123" s="11"/>
      <c r="H123" s="64"/>
      <c r="I123" s="64"/>
    </row>
    <row r="124" spans="1:9" x14ac:dyDescent="0.2">
      <c r="A124" s="64"/>
      <c r="B124" s="64"/>
      <c r="C124" s="64"/>
      <c r="D124" s="64"/>
      <c r="E124" s="11"/>
      <c r="G124" s="11"/>
      <c r="H124" s="64"/>
      <c r="I124" s="64"/>
    </row>
    <row r="125" spans="1:9" x14ac:dyDescent="0.2">
      <c r="A125" s="69" t="s">
        <v>1203</v>
      </c>
      <c r="B125" s="64"/>
      <c r="C125" s="64"/>
      <c r="D125" s="64"/>
      <c r="E125" s="11"/>
      <c r="G125" s="11"/>
      <c r="H125" s="64"/>
      <c r="I125" s="64"/>
    </row>
    <row r="126" spans="1:9" x14ac:dyDescent="0.2">
      <c r="A126" s="64"/>
      <c r="B126" s="64"/>
      <c r="C126" s="64"/>
      <c r="D126" s="64"/>
      <c r="E126" s="11"/>
      <c r="G126" s="11"/>
      <c r="H126" s="64"/>
      <c r="I126" s="64"/>
    </row>
    <row r="127" spans="1:9" x14ac:dyDescent="0.2">
      <c r="A127" s="69" t="s">
        <v>1378</v>
      </c>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9" t="s">
        <v>1204</v>
      </c>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t="s">
        <v>958</v>
      </c>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7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sheetData>
  <mergeCells count="10">
    <mergeCell ref="A96:B96"/>
    <mergeCell ref="A97:B97"/>
    <mergeCell ref="A98:B98"/>
    <mergeCell ref="A99:B99"/>
    <mergeCell ref="A1:G1"/>
    <mergeCell ref="A91:B91"/>
    <mergeCell ref="A92:B92"/>
    <mergeCell ref="A93:B93"/>
    <mergeCell ref="A94:B94"/>
    <mergeCell ref="A95:B95"/>
  </mergeCells>
  <conditionalFormatting sqref="F2:F3">
    <cfRule type="cellIs" dxfId="122" priority="2" stopIfTrue="1" operator="between">
      <formula>0.009</formula>
      <formula>-0.009</formula>
    </cfRule>
  </conditionalFormatting>
  <conditionalFormatting sqref="F5:F65536">
    <cfRule type="cellIs" dxfId="12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23"/>
  <sheetViews>
    <sheetView workbookViewId="0">
      <selection sqref="A1:F1"/>
    </sheetView>
  </sheetViews>
  <sheetFormatPr defaultColWidth="9.140625" defaultRowHeight="11.25" x14ac:dyDescent="0.2"/>
  <cols>
    <col min="1" max="1" width="38.5703125" style="7" bestFit="1" customWidth="1"/>
    <col min="2" max="2" width="33.140625" style="7" bestFit="1" customWidth="1"/>
    <col min="3" max="3" width="25.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x14ac:dyDescent="0.2">
      <c r="A1" s="99" t="s">
        <v>23</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139</v>
      </c>
      <c r="B7" s="21" t="s">
        <v>138</v>
      </c>
      <c r="C7" s="21" t="s">
        <v>137</v>
      </c>
      <c r="D7" s="24">
        <v>87497</v>
      </c>
      <c r="E7" s="22">
        <v>1248.5821900000001</v>
      </c>
      <c r="F7" s="23">
        <v>5.2670953747600597</v>
      </c>
    </row>
    <row r="8" spans="1:6" x14ac:dyDescent="0.2">
      <c r="A8" s="21" t="s">
        <v>136</v>
      </c>
      <c r="B8" s="21" t="s">
        <v>135</v>
      </c>
      <c r="C8" s="21" t="s">
        <v>137</v>
      </c>
      <c r="D8" s="24">
        <v>64250</v>
      </c>
      <c r="E8" s="22">
        <v>1236.8125</v>
      </c>
      <c r="F8" s="23">
        <v>5.21744539556137</v>
      </c>
    </row>
    <row r="9" spans="1:6" x14ac:dyDescent="0.2">
      <c r="A9" s="21" t="s">
        <v>748</v>
      </c>
      <c r="B9" s="21" t="s">
        <v>747</v>
      </c>
      <c r="C9" s="21" t="s">
        <v>197</v>
      </c>
      <c r="D9" s="24">
        <v>85863</v>
      </c>
      <c r="E9" s="22">
        <v>676.342851</v>
      </c>
      <c r="F9" s="23">
        <v>2.8531259942560401</v>
      </c>
    </row>
    <row r="10" spans="1:6" x14ac:dyDescent="0.2">
      <c r="A10" s="21" t="s">
        <v>160</v>
      </c>
      <c r="B10" s="21" t="s">
        <v>159</v>
      </c>
      <c r="C10" s="21" t="s">
        <v>161</v>
      </c>
      <c r="D10" s="24">
        <v>287506</v>
      </c>
      <c r="E10" s="22">
        <v>668.50895119999996</v>
      </c>
      <c r="F10" s="23">
        <v>2.82007899283844</v>
      </c>
    </row>
    <row r="11" spans="1:6" x14ac:dyDescent="0.2">
      <c r="A11" s="21" t="s">
        <v>141</v>
      </c>
      <c r="B11" s="21" t="s">
        <v>140</v>
      </c>
      <c r="C11" s="21" t="s">
        <v>142</v>
      </c>
      <c r="D11" s="24">
        <v>18306</v>
      </c>
      <c r="E11" s="22">
        <v>611.60346000000004</v>
      </c>
      <c r="F11" s="23">
        <v>2.5800253929244699</v>
      </c>
    </row>
    <row r="12" spans="1:6" x14ac:dyDescent="0.2">
      <c r="A12" s="21" t="s">
        <v>186</v>
      </c>
      <c r="B12" s="21" t="s">
        <v>185</v>
      </c>
      <c r="C12" s="21" t="s">
        <v>187</v>
      </c>
      <c r="D12" s="24">
        <v>81715</v>
      </c>
      <c r="E12" s="22">
        <v>607.71445500000004</v>
      </c>
      <c r="F12" s="23">
        <v>2.5636197766887299</v>
      </c>
    </row>
    <row r="13" spans="1:6" x14ac:dyDescent="0.2">
      <c r="A13" s="21" t="s">
        <v>377</v>
      </c>
      <c r="B13" s="21" t="s">
        <v>376</v>
      </c>
      <c r="C13" s="21" t="s">
        <v>213</v>
      </c>
      <c r="D13" s="24">
        <v>51251</v>
      </c>
      <c r="E13" s="22">
        <v>597.48415799999998</v>
      </c>
      <c r="F13" s="23">
        <v>2.5204636669486802</v>
      </c>
    </row>
    <row r="14" spans="1:6" x14ac:dyDescent="0.2">
      <c r="A14" s="21" t="s">
        <v>752</v>
      </c>
      <c r="B14" s="21" t="s">
        <v>751</v>
      </c>
      <c r="C14" s="21" t="s">
        <v>224</v>
      </c>
      <c r="D14" s="24">
        <v>32490</v>
      </c>
      <c r="E14" s="22">
        <v>533.35583999999994</v>
      </c>
      <c r="F14" s="23">
        <v>2.2499408532851701</v>
      </c>
    </row>
    <row r="15" spans="1:6" x14ac:dyDescent="0.2">
      <c r="A15" s="21" t="s">
        <v>157</v>
      </c>
      <c r="B15" s="21" t="s">
        <v>156</v>
      </c>
      <c r="C15" s="21" t="s">
        <v>158</v>
      </c>
      <c r="D15" s="24">
        <v>27495</v>
      </c>
      <c r="E15" s="22">
        <v>429.994305</v>
      </c>
      <c r="F15" s="23">
        <v>1.81391424063054</v>
      </c>
    </row>
    <row r="16" spans="1:6" x14ac:dyDescent="0.2">
      <c r="A16" s="21" t="s">
        <v>189</v>
      </c>
      <c r="B16" s="21" t="s">
        <v>188</v>
      </c>
      <c r="C16" s="21" t="s">
        <v>184</v>
      </c>
      <c r="D16" s="24">
        <v>63291</v>
      </c>
      <c r="E16" s="22">
        <v>407.75226750000002</v>
      </c>
      <c r="F16" s="23">
        <v>1.7200870710779399</v>
      </c>
    </row>
    <row r="17" spans="1:9" x14ac:dyDescent="0.2">
      <c r="A17" s="21" t="s">
        <v>149</v>
      </c>
      <c r="B17" s="21" t="s">
        <v>148</v>
      </c>
      <c r="C17" s="21" t="s">
        <v>150</v>
      </c>
      <c r="D17" s="24">
        <v>26515</v>
      </c>
      <c r="E17" s="22">
        <v>397.75151499999998</v>
      </c>
      <c r="F17" s="23">
        <v>1.67789928587745</v>
      </c>
    </row>
    <row r="18" spans="1:9" x14ac:dyDescent="0.2">
      <c r="A18" s="21" t="s">
        <v>460</v>
      </c>
      <c r="B18" s="21" t="s">
        <v>459</v>
      </c>
      <c r="C18" s="21" t="s">
        <v>173</v>
      </c>
      <c r="D18" s="24">
        <v>29670</v>
      </c>
      <c r="E18" s="22">
        <v>325.83593999999999</v>
      </c>
      <c r="F18" s="23">
        <v>1.3745262316328499</v>
      </c>
    </row>
    <row r="19" spans="1:9" x14ac:dyDescent="0.2">
      <c r="A19" s="21" t="s">
        <v>833</v>
      </c>
      <c r="B19" s="21" t="s">
        <v>832</v>
      </c>
      <c r="C19" s="21" t="s">
        <v>170</v>
      </c>
      <c r="D19" s="24">
        <v>9805</v>
      </c>
      <c r="E19" s="22">
        <v>325.72210000000001</v>
      </c>
      <c r="F19" s="23">
        <v>1.37404600202341</v>
      </c>
    </row>
    <row r="20" spans="1:9" x14ac:dyDescent="0.2">
      <c r="A20" s="21" t="s">
        <v>315</v>
      </c>
      <c r="B20" s="21" t="s">
        <v>314</v>
      </c>
      <c r="C20" s="21" t="s">
        <v>316</v>
      </c>
      <c r="D20" s="24">
        <v>47631</v>
      </c>
      <c r="E20" s="22">
        <v>297.5270415</v>
      </c>
      <c r="F20" s="23">
        <v>1.25510624506881</v>
      </c>
    </row>
    <row r="21" spans="1:9" x14ac:dyDescent="0.2">
      <c r="A21" s="21" t="s">
        <v>275</v>
      </c>
      <c r="B21" s="21" t="s">
        <v>274</v>
      </c>
      <c r="C21" s="21" t="s">
        <v>164</v>
      </c>
      <c r="D21" s="24">
        <v>74015</v>
      </c>
      <c r="E21" s="22">
        <v>284.51366000000002</v>
      </c>
      <c r="F21" s="23">
        <v>1.2002098016807801</v>
      </c>
    </row>
    <row r="22" spans="1:9" x14ac:dyDescent="0.2">
      <c r="A22" s="21" t="s">
        <v>766</v>
      </c>
      <c r="B22" s="21" t="s">
        <v>765</v>
      </c>
      <c r="C22" s="21" t="s">
        <v>210</v>
      </c>
      <c r="D22" s="24">
        <v>14225</v>
      </c>
      <c r="E22" s="22">
        <v>266.71875</v>
      </c>
      <c r="F22" s="23">
        <v>1.12514266640852</v>
      </c>
    </row>
    <row r="23" spans="1:9" x14ac:dyDescent="0.2">
      <c r="A23" s="21" t="s">
        <v>172</v>
      </c>
      <c r="B23" s="21" t="s">
        <v>171</v>
      </c>
      <c r="C23" s="21" t="s">
        <v>173</v>
      </c>
      <c r="D23" s="24">
        <v>3748</v>
      </c>
      <c r="E23" s="22">
        <v>261.49795999999998</v>
      </c>
      <c r="F23" s="23">
        <v>1.1031189669822099</v>
      </c>
    </row>
    <row r="24" spans="1:9" x14ac:dyDescent="0.2">
      <c r="A24" s="21" t="s">
        <v>547</v>
      </c>
      <c r="B24" s="21" t="s">
        <v>546</v>
      </c>
      <c r="C24" s="21" t="s">
        <v>398</v>
      </c>
      <c r="D24" s="24">
        <v>24321</v>
      </c>
      <c r="E24" s="22">
        <v>239.81722049999999</v>
      </c>
      <c r="F24" s="23">
        <v>1.0116596111973699</v>
      </c>
    </row>
    <row r="25" spans="1:9" x14ac:dyDescent="0.2">
      <c r="A25" s="21" t="s">
        <v>267</v>
      </c>
      <c r="B25" s="21" t="s">
        <v>266</v>
      </c>
      <c r="C25" s="21" t="s">
        <v>137</v>
      </c>
      <c r="D25" s="24">
        <v>6621</v>
      </c>
      <c r="E25" s="22">
        <v>146.19830099999999</v>
      </c>
      <c r="F25" s="23">
        <v>0.616731842855198</v>
      </c>
    </row>
    <row r="26" spans="1:9" x14ac:dyDescent="0.2">
      <c r="A26" s="20" t="s">
        <v>29</v>
      </c>
      <c r="B26" s="20"/>
      <c r="C26" s="20"/>
      <c r="D26" s="20"/>
      <c r="E26" s="25">
        <f>SUM(E7:E25)</f>
        <v>9563.733465700001</v>
      </c>
      <c r="F26" s="26">
        <f>SUM(F7:F25)</f>
        <v>40.344237412698028</v>
      </c>
      <c r="G26" s="14"/>
      <c r="H26" s="14"/>
      <c r="I26" s="14"/>
    </row>
    <row r="27" spans="1:9" x14ac:dyDescent="0.2">
      <c r="A27" s="21"/>
      <c r="B27" s="21"/>
      <c r="C27" s="21"/>
      <c r="D27" s="21"/>
      <c r="E27" s="22"/>
      <c r="F27" s="23"/>
    </row>
    <row r="28" spans="1:9" x14ac:dyDescent="0.2">
      <c r="A28" s="20" t="s">
        <v>554</v>
      </c>
      <c r="B28" s="21"/>
      <c r="C28" s="21"/>
      <c r="D28" s="21"/>
      <c r="E28" s="22"/>
      <c r="F28" s="23"/>
    </row>
    <row r="29" spans="1:9" x14ac:dyDescent="0.2">
      <c r="A29" s="21" t="s">
        <v>851</v>
      </c>
      <c r="B29" s="21" t="s">
        <v>850</v>
      </c>
      <c r="C29" s="21" t="s">
        <v>559</v>
      </c>
      <c r="D29" s="24">
        <v>111000</v>
      </c>
      <c r="E29" s="22">
        <v>2660.9877620000002</v>
      </c>
      <c r="F29" s="23">
        <v>11.2252733106207</v>
      </c>
    </row>
    <row r="30" spans="1:9" x14ac:dyDescent="0.2">
      <c r="A30" s="21" t="s">
        <v>853</v>
      </c>
      <c r="B30" s="21" t="s">
        <v>852</v>
      </c>
      <c r="C30" s="21" t="s">
        <v>150</v>
      </c>
      <c r="D30" s="24">
        <v>21600</v>
      </c>
      <c r="E30" s="22">
        <v>1122.924051</v>
      </c>
      <c r="F30" s="23">
        <v>4.7370114058962596</v>
      </c>
    </row>
    <row r="31" spans="1:9" x14ac:dyDescent="0.2">
      <c r="A31" s="21" t="s">
        <v>855</v>
      </c>
      <c r="B31" s="21" t="s">
        <v>854</v>
      </c>
      <c r="C31" s="21" t="s">
        <v>161</v>
      </c>
      <c r="D31" s="24">
        <v>65204</v>
      </c>
      <c r="E31" s="22">
        <v>834.65750490000005</v>
      </c>
      <c r="F31" s="23">
        <v>3.5209702002617602</v>
      </c>
    </row>
    <row r="32" spans="1:9" x14ac:dyDescent="0.2">
      <c r="A32" s="21" t="s">
        <v>857</v>
      </c>
      <c r="B32" s="21" t="s">
        <v>856</v>
      </c>
      <c r="C32" s="21" t="s">
        <v>187</v>
      </c>
      <c r="D32" s="24">
        <v>95600</v>
      </c>
      <c r="E32" s="22">
        <v>605.10427619999996</v>
      </c>
      <c r="F32" s="23">
        <v>2.55260883900687</v>
      </c>
    </row>
    <row r="33" spans="1:6" x14ac:dyDescent="0.2">
      <c r="A33" s="21" t="s">
        <v>558</v>
      </c>
      <c r="B33" s="21" t="s">
        <v>557</v>
      </c>
      <c r="C33" s="21" t="s">
        <v>559</v>
      </c>
      <c r="D33" s="24">
        <v>15000</v>
      </c>
      <c r="E33" s="22">
        <v>534.63708169999995</v>
      </c>
      <c r="F33" s="23">
        <v>2.25534572153179</v>
      </c>
    </row>
    <row r="34" spans="1:6" x14ac:dyDescent="0.2">
      <c r="A34" s="21" t="s">
        <v>859</v>
      </c>
      <c r="B34" s="21" t="s">
        <v>858</v>
      </c>
      <c r="C34" s="21" t="s">
        <v>161</v>
      </c>
      <c r="D34" s="24">
        <v>37390</v>
      </c>
      <c r="E34" s="22">
        <v>530.75742479999997</v>
      </c>
      <c r="F34" s="23">
        <v>2.23897953989208</v>
      </c>
    </row>
    <row r="35" spans="1:6" x14ac:dyDescent="0.2">
      <c r="A35" s="21" t="s">
        <v>861</v>
      </c>
      <c r="B35" s="21" t="s">
        <v>860</v>
      </c>
      <c r="C35" s="21" t="s">
        <v>559</v>
      </c>
      <c r="D35" s="24">
        <v>15347</v>
      </c>
      <c r="E35" s="22">
        <v>506.27568639999998</v>
      </c>
      <c r="F35" s="23">
        <v>2.1357042792600698</v>
      </c>
    </row>
    <row r="36" spans="1:6" x14ac:dyDescent="0.2">
      <c r="A36" s="21" t="s">
        <v>863</v>
      </c>
      <c r="B36" s="21" t="s">
        <v>862</v>
      </c>
      <c r="C36" s="21" t="s">
        <v>465</v>
      </c>
      <c r="D36" s="24">
        <v>13766</v>
      </c>
      <c r="E36" s="22">
        <v>503.72505009999998</v>
      </c>
      <c r="F36" s="23">
        <v>2.1249445192971201</v>
      </c>
    </row>
    <row r="37" spans="1:6" x14ac:dyDescent="0.2">
      <c r="A37" s="21" t="s">
        <v>567</v>
      </c>
      <c r="B37" s="21" t="s">
        <v>566</v>
      </c>
      <c r="C37" s="21" t="s">
        <v>184</v>
      </c>
      <c r="D37" s="24">
        <v>4312</v>
      </c>
      <c r="E37" s="22">
        <v>488.50863340000001</v>
      </c>
      <c r="F37" s="23">
        <v>2.0607546576581401</v>
      </c>
    </row>
    <row r="38" spans="1:6" x14ac:dyDescent="0.2">
      <c r="A38" s="21" t="s">
        <v>865</v>
      </c>
      <c r="B38" s="21" t="s">
        <v>864</v>
      </c>
      <c r="C38" s="21" t="s">
        <v>210</v>
      </c>
      <c r="D38" s="24">
        <v>16700</v>
      </c>
      <c r="E38" s="22">
        <v>449.6651506</v>
      </c>
      <c r="F38" s="23">
        <v>1.89689493722159</v>
      </c>
    </row>
    <row r="39" spans="1:6" x14ac:dyDescent="0.2">
      <c r="A39" s="21" t="s">
        <v>867</v>
      </c>
      <c r="B39" s="21" t="s">
        <v>866</v>
      </c>
      <c r="C39" s="21" t="s">
        <v>559</v>
      </c>
      <c r="D39" s="24">
        <v>4247</v>
      </c>
      <c r="E39" s="22">
        <v>448.07551569999998</v>
      </c>
      <c r="F39" s="23">
        <v>1.8901891242631801</v>
      </c>
    </row>
    <row r="40" spans="1:6" x14ac:dyDescent="0.2">
      <c r="A40" s="21" t="s">
        <v>869</v>
      </c>
      <c r="B40" s="21" t="s">
        <v>868</v>
      </c>
      <c r="C40" s="21" t="s">
        <v>243</v>
      </c>
      <c r="D40" s="24">
        <v>224000</v>
      </c>
      <c r="E40" s="22">
        <v>370.92645049999999</v>
      </c>
      <c r="F40" s="23">
        <v>1.56473879529286</v>
      </c>
    </row>
    <row r="41" spans="1:6" x14ac:dyDescent="0.2">
      <c r="A41" s="21" t="s">
        <v>871</v>
      </c>
      <c r="B41" s="21" t="s">
        <v>870</v>
      </c>
      <c r="C41" s="21" t="s">
        <v>137</v>
      </c>
      <c r="D41" s="24">
        <v>152560</v>
      </c>
      <c r="E41" s="22">
        <v>370.10603200000003</v>
      </c>
      <c r="F41" s="23">
        <v>1.5612778917806001</v>
      </c>
    </row>
    <row r="42" spans="1:6" x14ac:dyDescent="0.2">
      <c r="A42" s="21" t="s">
        <v>873</v>
      </c>
      <c r="B42" s="21" t="s">
        <v>872</v>
      </c>
      <c r="C42" s="21" t="s">
        <v>137</v>
      </c>
      <c r="D42" s="24">
        <v>13240</v>
      </c>
      <c r="E42" s="22">
        <v>363.59684199999998</v>
      </c>
      <c r="F42" s="23">
        <v>1.5338191270977199</v>
      </c>
    </row>
    <row r="43" spans="1:6" x14ac:dyDescent="0.2">
      <c r="A43" s="21" t="s">
        <v>875</v>
      </c>
      <c r="B43" s="21" t="s">
        <v>874</v>
      </c>
      <c r="C43" s="21" t="s">
        <v>158</v>
      </c>
      <c r="D43" s="24">
        <v>372200</v>
      </c>
      <c r="E43" s="22">
        <v>333.30696089999998</v>
      </c>
      <c r="F43" s="23">
        <v>1.4060424425337399</v>
      </c>
    </row>
    <row r="44" spans="1:6" x14ac:dyDescent="0.2">
      <c r="A44" s="21" t="s">
        <v>877</v>
      </c>
      <c r="B44" s="21" t="s">
        <v>876</v>
      </c>
      <c r="C44" s="21" t="s">
        <v>137</v>
      </c>
      <c r="D44" s="24">
        <v>72000</v>
      </c>
      <c r="E44" s="22">
        <v>332.97098310000001</v>
      </c>
      <c r="F44" s="23">
        <v>1.4046251332604101</v>
      </c>
    </row>
    <row r="45" spans="1:6" x14ac:dyDescent="0.2">
      <c r="A45" s="21" t="s">
        <v>879</v>
      </c>
      <c r="B45" s="21" t="s">
        <v>878</v>
      </c>
      <c r="C45" s="21" t="s">
        <v>197</v>
      </c>
      <c r="D45" s="24">
        <v>6350</v>
      </c>
      <c r="E45" s="22">
        <v>323.75447179999998</v>
      </c>
      <c r="F45" s="23">
        <v>1.3657456390401199</v>
      </c>
    </row>
    <row r="46" spans="1:6" x14ac:dyDescent="0.2">
      <c r="A46" s="21" t="s">
        <v>881</v>
      </c>
      <c r="B46" s="21" t="s">
        <v>880</v>
      </c>
      <c r="C46" s="21" t="s">
        <v>161</v>
      </c>
      <c r="D46" s="24">
        <v>2845800</v>
      </c>
      <c r="E46" s="22">
        <v>312.85826889999998</v>
      </c>
      <c r="F46" s="23">
        <v>1.31978043117741</v>
      </c>
    </row>
    <row r="47" spans="1:6" x14ac:dyDescent="0.2">
      <c r="A47" s="21" t="s">
        <v>883</v>
      </c>
      <c r="B47" s="21" t="s">
        <v>882</v>
      </c>
      <c r="C47" s="21" t="s">
        <v>137</v>
      </c>
      <c r="D47" s="24">
        <v>688900</v>
      </c>
      <c r="E47" s="22">
        <v>309.42857020000002</v>
      </c>
      <c r="F47" s="23">
        <v>1.3053123806924101</v>
      </c>
    </row>
    <row r="48" spans="1:6" x14ac:dyDescent="0.2">
      <c r="A48" s="21" t="s">
        <v>885</v>
      </c>
      <c r="B48" s="21" t="s">
        <v>884</v>
      </c>
      <c r="C48" s="21" t="s">
        <v>194</v>
      </c>
      <c r="D48" s="24">
        <v>34100</v>
      </c>
      <c r="E48" s="22">
        <v>291.99267470000001</v>
      </c>
      <c r="F48" s="23">
        <v>1.2317597341158499</v>
      </c>
    </row>
    <row r="49" spans="1:9" x14ac:dyDescent="0.2">
      <c r="A49" s="21" t="s">
        <v>887</v>
      </c>
      <c r="B49" s="21" t="s">
        <v>886</v>
      </c>
      <c r="C49" s="21" t="s">
        <v>205</v>
      </c>
      <c r="D49" s="24">
        <v>55400</v>
      </c>
      <c r="E49" s="22">
        <v>280.42738079999998</v>
      </c>
      <c r="F49" s="23">
        <v>1.1829719919100901</v>
      </c>
    </row>
    <row r="50" spans="1:9" x14ac:dyDescent="0.2">
      <c r="A50" s="21" t="s">
        <v>889</v>
      </c>
      <c r="B50" s="21" t="s">
        <v>888</v>
      </c>
      <c r="C50" s="21" t="s">
        <v>197</v>
      </c>
      <c r="D50" s="24">
        <v>3022</v>
      </c>
      <c r="E50" s="22">
        <v>267.63087569999999</v>
      </c>
      <c r="F50" s="23">
        <v>1.12899043317481</v>
      </c>
    </row>
    <row r="51" spans="1:9" x14ac:dyDescent="0.2">
      <c r="A51" s="21" t="s">
        <v>891</v>
      </c>
      <c r="B51" s="21" t="s">
        <v>890</v>
      </c>
      <c r="C51" s="21" t="s">
        <v>197</v>
      </c>
      <c r="D51" s="24">
        <v>374887</v>
      </c>
      <c r="E51" s="22">
        <v>253.559742</v>
      </c>
      <c r="F51" s="23">
        <v>1.0696319032979</v>
      </c>
    </row>
    <row r="52" spans="1:9" x14ac:dyDescent="0.2">
      <c r="A52" s="21" t="s">
        <v>575</v>
      </c>
      <c r="B52" s="21" t="s">
        <v>574</v>
      </c>
      <c r="C52" s="21" t="s">
        <v>576</v>
      </c>
      <c r="D52" s="24">
        <v>53000</v>
      </c>
      <c r="E52" s="22">
        <v>198.00053299999999</v>
      </c>
      <c r="F52" s="23">
        <v>0.83525754244846895</v>
      </c>
    </row>
    <row r="53" spans="1:9" x14ac:dyDescent="0.2">
      <c r="A53" s="21" t="s">
        <v>893</v>
      </c>
      <c r="B53" s="21" t="s">
        <v>892</v>
      </c>
      <c r="C53" s="21" t="s">
        <v>173</v>
      </c>
      <c r="D53" s="24">
        <v>313200</v>
      </c>
      <c r="E53" s="22">
        <v>190.05930179999999</v>
      </c>
      <c r="F53" s="23">
        <v>0.80175776769721996</v>
      </c>
    </row>
    <row r="54" spans="1:9" x14ac:dyDescent="0.2">
      <c r="A54" s="21" t="s">
        <v>895</v>
      </c>
      <c r="B54" s="21" t="s">
        <v>894</v>
      </c>
      <c r="C54" s="21" t="s">
        <v>184</v>
      </c>
      <c r="D54" s="24">
        <v>2804</v>
      </c>
      <c r="E54" s="22">
        <v>150.66661619999999</v>
      </c>
      <c r="F54" s="23">
        <v>0.63558125662337805</v>
      </c>
    </row>
    <row r="55" spans="1:9" x14ac:dyDescent="0.2">
      <c r="A55" s="21" t="s">
        <v>897</v>
      </c>
      <c r="B55" s="21" t="s">
        <v>896</v>
      </c>
      <c r="C55" s="21" t="s">
        <v>246</v>
      </c>
      <c r="D55" s="24">
        <v>29600</v>
      </c>
      <c r="E55" s="22">
        <v>149.90009219999999</v>
      </c>
      <c r="F55" s="23">
        <v>0.63234770496183901</v>
      </c>
    </row>
    <row r="56" spans="1:9" x14ac:dyDescent="0.2">
      <c r="A56" s="21" t="s">
        <v>899</v>
      </c>
      <c r="B56" s="21" t="s">
        <v>898</v>
      </c>
      <c r="C56" s="21" t="s">
        <v>161</v>
      </c>
      <c r="D56" s="24">
        <v>9500</v>
      </c>
      <c r="E56" s="22">
        <v>81.1401611</v>
      </c>
      <c r="F56" s="23">
        <v>0.34228661169441799</v>
      </c>
    </row>
    <row r="57" spans="1:9" x14ac:dyDescent="0.2">
      <c r="A57" s="21" t="s">
        <v>900</v>
      </c>
      <c r="B57" s="21" t="s">
        <v>886</v>
      </c>
      <c r="C57" s="21" t="s">
        <v>205</v>
      </c>
      <c r="D57" s="24">
        <v>15600</v>
      </c>
      <c r="E57" s="22">
        <v>65.940543300000002</v>
      </c>
      <c r="F57" s="23">
        <v>0.27816761556129199</v>
      </c>
    </row>
    <row r="58" spans="1:9" x14ac:dyDescent="0.2">
      <c r="A58" s="20" t="s">
        <v>29</v>
      </c>
      <c r="B58" s="20"/>
      <c r="C58" s="20"/>
      <c r="D58" s="20"/>
      <c r="E58" s="25">
        <f>SUM(E28:E57)</f>
        <v>13331.584637</v>
      </c>
      <c r="F58" s="26">
        <f>SUM(F28:F57)</f>
        <v>56.23877093727009</v>
      </c>
      <c r="G58" s="14"/>
      <c r="H58" s="14"/>
      <c r="I58" s="14"/>
    </row>
    <row r="59" spans="1:9" x14ac:dyDescent="0.2">
      <c r="A59" s="21"/>
      <c r="B59" s="21"/>
      <c r="C59" s="21"/>
      <c r="D59" s="21"/>
      <c r="E59" s="22"/>
      <c r="F59" s="23"/>
    </row>
    <row r="60" spans="1:9" x14ac:dyDescent="0.2">
      <c r="A60" s="20" t="s">
        <v>40</v>
      </c>
      <c r="B60" s="20"/>
      <c r="C60" s="20"/>
      <c r="D60" s="20"/>
      <c r="E60" s="25">
        <f>E26+E58</f>
        <v>22895.318102700003</v>
      </c>
      <c r="F60" s="26">
        <f>F26+F58</f>
        <v>96.583008349968111</v>
      </c>
      <c r="G60" s="14"/>
      <c r="H60" s="14"/>
      <c r="I60" s="14"/>
    </row>
    <row r="61" spans="1:9" x14ac:dyDescent="0.2">
      <c r="A61" s="20"/>
      <c r="B61" s="20"/>
      <c r="C61" s="20"/>
      <c r="D61" s="20"/>
      <c r="E61" s="25"/>
      <c r="F61" s="26"/>
      <c r="G61" s="14"/>
      <c r="H61" s="14"/>
      <c r="I61" s="14"/>
    </row>
    <row r="62" spans="1:9" x14ac:dyDescent="0.2">
      <c r="A62" s="20" t="s">
        <v>42</v>
      </c>
      <c r="B62" s="20"/>
      <c r="C62" s="20"/>
      <c r="D62" s="20"/>
      <c r="E62" s="25">
        <f>E64-(E26+E58)</f>
        <v>810.009049399996</v>
      </c>
      <c r="F62" s="26">
        <f>F64-(F26+F58)</f>
        <v>3.4169916500318891</v>
      </c>
      <c r="G62" s="14"/>
      <c r="H62" s="14"/>
      <c r="I62" s="14"/>
    </row>
    <row r="63" spans="1:9" x14ac:dyDescent="0.2">
      <c r="A63" s="20"/>
      <c r="B63" s="20"/>
      <c r="C63" s="20"/>
      <c r="D63" s="20"/>
      <c r="E63" s="25"/>
      <c r="F63" s="26"/>
      <c r="G63" s="14"/>
      <c r="H63" s="14"/>
      <c r="I63" s="14"/>
    </row>
    <row r="64" spans="1:9" x14ac:dyDescent="0.2">
      <c r="A64" s="27" t="s">
        <v>41</v>
      </c>
      <c r="B64" s="27"/>
      <c r="C64" s="27"/>
      <c r="D64" s="27"/>
      <c r="E64" s="28">
        <v>23705.327152099999</v>
      </c>
      <c r="F64" s="29">
        <v>100</v>
      </c>
      <c r="G64" s="14"/>
      <c r="H64" s="14"/>
      <c r="I64" s="14"/>
    </row>
    <row r="66" spans="1:4" x14ac:dyDescent="0.2">
      <c r="A66" s="14" t="s">
        <v>44</v>
      </c>
    </row>
    <row r="67" spans="1:4" x14ac:dyDescent="0.2">
      <c r="A67" s="14" t="s">
        <v>45</v>
      </c>
    </row>
    <row r="68" spans="1:4" x14ac:dyDescent="0.2">
      <c r="A68" s="14" t="s">
        <v>46</v>
      </c>
      <c r="B68" s="14"/>
      <c r="C68" s="30" t="s">
        <v>48</v>
      </c>
      <c r="D68" s="14" t="s">
        <v>47</v>
      </c>
    </row>
    <row r="69" spans="1:4" x14ac:dyDescent="0.2">
      <c r="A69" s="7" t="s">
        <v>49</v>
      </c>
      <c r="C69" s="31">
        <v>28.8477</v>
      </c>
      <c r="D69" s="31">
        <v>27.752500000000001</v>
      </c>
    </row>
    <row r="70" spans="1:4" x14ac:dyDescent="0.2">
      <c r="A70" s="7" t="s">
        <v>50</v>
      </c>
      <c r="C70" s="31">
        <v>13.6167</v>
      </c>
      <c r="D70" s="31">
        <v>13.0997</v>
      </c>
    </row>
    <row r="71" spans="1:4" x14ac:dyDescent="0.2">
      <c r="A71" s="7" t="s">
        <v>51</v>
      </c>
      <c r="C71" s="31">
        <v>31.350200000000001</v>
      </c>
      <c r="D71" s="31">
        <v>30.293500000000002</v>
      </c>
    </row>
    <row r="72" spans="1:4" x14ac:dyDescent="0.2">
      <c r="A72" s="7" t="s">
        <v>52</v>
      </c>
      <c r="C72" s="31">
        <v>14.3573</v>
      </c>
      <c r="D72" s="31">
        <v>13.8726</v>
      </c>
    </row>
    <row r="74" spans="1:4" x14ac:dyDescent="0.2">
      <c r="A74" s="7" t="s">
        <v>53</v>
      </c>
    </row>
    <row r="76" spans="1:4" x14ac:dyDescent="0.2">
      <c r="A76" s="14" t="s">
        <v>54</v>
      </c>
      <c r="D76" s="30" t="s">
        <v>55</v>
      </c>
    </row>
    <row r="78" spans="1:4" x14ac:dyDescent="0.2">
      <c r="A78" s="14" t="s">
        <v>361</v>
      </c>
      <c r="D78" s="52">
        <v>0.10749303050443899</v>
      </c>
    </row>
    <row r="80" spans="1:4" x14ac:dyDescent="0.2">
      <c r="A80" s="69" t="s">
        <v>57</v>
      </c>
      <c r="B80" s="64"/>
      <c r="C80" s="64"/>
      <c r="D80" s="70" t="s">
        <v>55</v>
      </c>
    </row>
    <row r="81" spans="1:9" x14ac:dyDescent="0.2">
      <c r="A81" s="64"/>
      <c r="B81" s="64"/>
      <c r="C81" s="64"/>
      <c r="D81" s="64"/>
    </row>
    <row r="82" spans="1:9" x14ac:dyDescent="0.2">
      <c r="A82" s="69" t="s">
        <v>955</v>
      </c>
      <c r="B82" s="64"/>
      <c r="C82" s="64"/>
      <c r="D82" s="64"/>
      <c r="E82" s="11"/>
      <c r="G82" s="64"/>
      <c r="H82" s="64"/>
      <c r="I82" s="64"/>
    </row>
    <row r="83" spans="1:9" x14ac:dyDescent="0.2">
      <c r="A83" s="74"/>
      <c r="B83" s="64"/>
      <c r="C83" s="64"/>
      <c r="D83" s="64"/>
      <c r="E83" s="11"/>
      <c r="G83" s="64"/>
      <c r="H83" s="64"/>
      <c r="I83" s="64"/>
    </row>
    <row r="84" spans="1:9" x14ac:dyDescent="0.2">
      <c r="A84" s="69" t="s">
        <v>959</v>
      </c>
      <c r="B84" s="64"/>
      <c r="C84" s="64"/>
      <c r="D84" s="64"/>
      <c r="E84" s="11"/>
      <c r="G84" s="64"/>
      <c r="H84" s="64"/>
      <c r="I84" s="64"/>
    </row>
    <row r="85" spans="1:9" x14ac:dyDescent="0.2">
      <c r="A85" s="74"/>
      <c r="B85" s="64"/>
      <c r="C85" s="64"/>
      <c r="D85" s="64"/>
      <c r="E85" s="11"/>
      <c r="G85" s="64"/>
      <c r="H85" s="64"/>
      <c r="I85" s="64"/>
    </row>
    <row r="86" spans="1:9" x14ac:dyDescent="0.2">
      <c r="A86" s="64"/>
      <c r="B86" s="64"/>
      <c r="C86" s="64"/>
      <c r="D86" s="64"/>
      <c r="E86" s="11"/>
      <c r="G86" s="64"/>
      <c r="H86" s="64"/>
      <c r="I86" s="64"/>
    </row>
    <row r="87" spans="1:9" x14ac:dyDescent="0.2">
      <c r="A87" s="64"/>
      <c r="B87" s="64"/>
      <c r="C87" s="64"/>
      <c r="D87" s="64"/>
      <c r="E87" s="11"/>
      <c r="G87" s="64"/>
      <c r="H87" s="64"/>
      <c r="I87" s="64"/>
    </row>
    <row r="88" spans="1:9" x14ac:dyDescent="0.2">
      <c r="A88" s="64"/>
      <c r="B88" s="64"/>
      <c r="C88" s="64"/>
      <c r="D88" s="64"/>
      <c r="E88" s="11"/>
      <c r="G88" s="64"/>
      <c r="H88" s="64"/>
      <c r="I88" s="64"/>
    </row>
    <row r="89" spans="1:9" x14ac:dyDescent="0.2">
      <c r="A89" s="64"/>
      <c r="B89" s="64"/>
      <c r="C89" s="64"/>
      <c r="D89" s="64"/>
      <c r="E89" s="11"/>
      <c r="G89" s="64"/>
      <c r="H89" s="64"/>
      <c r="I89" s="64"/>
    </row>
    <row r="90" spans="1:9" x14ac:dyDescent="0.2">
      <c r="A90" s="64"/>
      <c r="B90" s="64"/>
      <c r="C90" s="64"/>
      <c r="D90" s="64"/>
      <c r="E90" s="11"/>
      <c r="G90" s="64"/>
      <c r="H90" s="64"/>
      <c r="I90" s="64"/>
    </row>
    <row r="91" spans="1:9" x14ac:dyDescent="0.2">
      <c r="A91" s="64"/>
      <c r="B91" s="64"/>
      <c r="C91" s="64"/>
      <c r="D91" s="64"/>
      <c r="E91" s="11"/>
      <c r="G91" s="64"/>
      <c r="H91" s="64"/>
      <c r="I91" s="64"/>
    </row>
    <row r="92" spans="1:9" x14ac:dyDescent="0.2">
      <c r="A92" s="64"/>
      <c r="B92" s="64"/>
      <c r="C92" s="64"/>
      <c r="D92" s="64"/>
      <c r="E92" s="11"/>
      <c r="G92" s="64"/>
      <c r="H92" s="64"/>
      <c r="I92" s="64"/>
    </row>
    <row r="93" spans="1:9" x14ac:dyDescent="0.2">
      <c r="A93" s="64"/>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9" t="s">
        <v>978</v>
      </c>
      <c r="B102" s="64"/>
      <c r="C102" s="64"/>
      <c r="D102" s="64"/>
      <c r="E102" s="11"/>
      <c r="G102" s="64"/>
      <c r="H102" s="64"/>
      <c r="I102" s="64"/>
    </row>
    <row r="103" spans="1:9" x14ac:dyDescent="0.2">
      <c r="A103" s="64"/>
      <c r="B103" s="64"/>
      <c r="C103" s="64"/>
      <c r="D103" s="64"/>
      <c r="E103" s="11"/>
      <c r="G103" s="64"/>
      <c r="H103" s="64"/>
      <c r="I103" s="64"/>
    </row>
    <row r="104" spans="1:9" x14ac:dyDescent="0.2">
      <c r="A104" s="69" t="s">
        <v>960</v>
      </c>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t="s">
        <v>958</v>
      </c>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sheetData>
  <mergeCells count="1">
    <mergeCell ref="A1:F1"/>
  </mergeCells>
  <conditionalFormatting sqref="F2:F3">
    <cfRule type="cellIs" dxfId="36" priority="3" stopIfTrue="1" operator="between">
      <formula>0.009</formula>
      <formula>-0.009</formula>
    </cfRule>
  </conditionalFormatting>
  <conditionalFormatting sqref="F5:F118">
    <cfRule type="cellIs" dxfId="35" priority="1" stopIfTrue="1" operator="between">
      <formula>0.009</formula>
      <formula>-0.009</formula>
    </cfRule>
  </conditionalFormatting>
  <conditionalFormatting sqref="F219:F65536">
    <cfRule type="cellIs" dxfId="34"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5"/>
  <sheetViews>
    <sheetView workbookViewId="0">
      <selection sqref="A1:F1"/>
    </sheetView>
  </sheetViews>
  <sheetFormatPr defaultColWidth="9.140625" defaultRowHeight="11.25" x14ac:dyDescent="0.2"/>
  <cols>
    <col min="1" max="1" width="38.5703125" style="7" bestFit="1" customWidth="1"/>
    <col min="2" max="2" width="31.5703125" style="7" bestFit="1" customWidth="1"/>
    <col min="3" max="3" width="25.5703125" style="7" bestFit="1" customWidth="1"/>
    <col min="4" max="4" width="15.42578125" style="7" bestFit="1" customWidth="1"/>
    <col min="5" max="5" width="30" style="10" customWidth="1"/>
    <col min="6" max="6" width="13.5703125" style="11" bestFit="1" customWidth="1"/>
    <col min="7" max="16384" width="9.140625" style="7"/>
  </cols>
  <sheetData>
    <row r="1" spans="1:6" s="1" customFormat="1" ht="15" customHeight="1" x14ac:dyDescent="0.2">
      <c r="A1" s="99" t="s">
        <v>951</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136</v>
      </c>
      <c r="B7" s="21" t="s">
        <v>135</v>
      </c>
      <c r="C7" s="21" t="s">
        <v>137</v>
      </c>
      <c r="D7" s="24">
        <v>501239</v>
      </c>
      <c r="E7" s="22">
        <v>9648.8507499999996</v>
      </c>
      <c r="F7" s="23">
        <v>13.2758043113987</v>
      </c>
    </row>
    <row r="8" spans="1:6" x14ac:dyDescent="0.2">
      <c r="A8" s="21" t="s">
        <v>139</v>
      </c>
      <c r="B8" s="21" t="s">
        <v>138</v>
      </c>
      <c r="C8" s="21" t="s">
        <v>137</v>
      </c>
      <c r="D8" s="24">
        <v>464995</v>
      </c>
      <c r="E8" s="22">
        <v>6635.47865</v>
      </c>
      <c r="F8" s="23">
        <v>9.1297210779080604</v>
      </c>
    </row>
    <row r="9" spans="1:6" x14ac:dyDescent="0.2">
      <c r="A9" s="21" t="s">
        <v>152</v>
      </c>
      <c r="B9" s="21" t="s">
        <v>151</v>
      </c>
      <c r="C9" s="21" t="s">
        <v>153</v>
      </c>
      <c r="D9" s="24">
        <v>446083</v>
      </c>
      <c r="E9" s="22">
        <v>6267.4661500000002</v>
      </c>
      <c r="F9" s="23">
        <v>8.6233745646563502</v>
      </c>
    </row>
    <row r="10" spans="1:6" x14ac:dyDescent="0.2">
      <c r="A10" s="21" t="s">
        <v>149</v>
      </c>
      <c r="B10" s="21" t="s">
        <v>148</v>
      </c>
      <c r="C10" s="21" t="s">
        <v>150</v>
      </c>
      <c r="D10" s="24">
        <v>236776</v>
      </c>
      <c r="E10" s="22">
        <v>3551.8767760000001</v>
      </c>
      <c r="F10" s="23">
        <v>4.8870090581904497</v>
      </c>
    </row>
    <row r="11" spans="1:6" x14ac:dyDescent="0.2">
      <c r="A11" s="21" t="s">
        <v>144</v>
      </c>
      <c r="B11" s="21" t="s">
        <v>143</v>
      </c>
      <c r="C11" s="21" t="s">
        <v>145</v>
      </c>
      <c r="D11" s="24">
        <v>176453</v>
      </c>
      <c r="E11" s="22">
        <v>3289.9661850000002</v>
      </c>
      <c r="F11" s="23">
        <v>4.5266476179226798</v>
      </c>
    </row>
    <row r="12" spans="1:6" x14ac:dyDescent="0.2">
      <c r="A12" s="21" t="s">
        <v>382</v>
      </c>
      <c r="B12" s="21" t="s">
        <v>381</v>
      </c>
      <c r="C12" s="21" t="s">
        <v>200</v>
      </c>
      <c r="D12" s="24">
        <v>612263</v>
      </c>
      <c r="E12" s="22">
        <v>2607.0158540000002</v>
      </c>
      <c r="F12" s="23">
        <v>3.5869797565702801</v>
      </c>
    </row>
    <row r="13" spans="1:6" x14ac:dyDescent="0.2">
      <c r="A13" s="21" t="s">
        <v>141</v>
      </c>
      <c r="B13" s="21" t="s">
        <v>140</v>
      </c>
      <c r="C13" s="21" t="s">
        <v>142</v>
      </c>
      <c r="D13" s="24">
        <v>77213</v>
      </c>
      <c r="E13" s="22">
        <v>2579.68633</v>
      </c>
      <c r="F13" s="23">
        <v>3.5493772045204701</v>
      </c>
    </row>
    <row r="14" spans="1:6" x14ac:dyDescent="0.2">
      <c r="A14" s="21" t="s">
        <v>414</v>
      </c>
      <c r="B14" s="21" t="s">
        <v>413</v>
      </c>
      <c r="C14" s="21" t="s">
        <v>150</v>
      </c>
      <c r="D14" s="24">
        <v>67175</v>
      </c>
      <c r="E14" s="22">
        <v>2320.0229749999999</v>
      </c>
      <c r="F14" s="23">
        <v>3.19210772475147</v>
      </c>
    </row>
    <row r="15" spans="1:6" x14ac:dyDescent="0.2">
      <c r="A15" s="21" t="s">
        <v>147</v>
      </c>
      <c r="B15" s="21" t="s">
        <v>146</v>
      </c>
      <c r="C15" s="21" t="s">
        <v>137</v>
      </c>
      <c r="D15" s="24">
        <v>187950</v>
      </c>
      <c r="E15" s="22">
        <v>2227.2075</v>
      </c>
      <c r="F15" s="23">
        <v>3.0644033882355899</v>
      </c>
    </row>
    <row r="16" spans="1:6" x14ac:dyDescent="0.2">
      <c r="A16" s="21" t="s">
        <v>267</v>
      </c>
      <c r="B16" s="21" t="s">
        <v>266</v>
      </c>
      <c r="C16" s="21" t="s">
        <v>137</v>
      </c>
      <c r="D16" s="24">
        <v>96712</v>
      </c>
      <c r="E16" s="22">
        <v>2135.497672</v>
      </c>
      <c r="F16" s="23">
        <v>2.93822030576227</v>
      </c>
    </row>
    <row r="17" spans="1:6" x14ac:dyDescent="0.2">
      <c r="A17" s="21" t="s">
        <v>175</v>
      </c>
      <c r="B17" s="21" t="s">
        <v>174</v>
      </c>
      <c r="C17" s="21" t="s">
        <v>137</v>
      </c>
      <c r="D17" s="24">
        <v>252697</v>
      </c>
      <c r="E17" s="22">
        <v>1992.8948909999999</v>
      </c>
      <c r="F17" s="23">
        <v>2.7420138700043899</v>
      </c>
    </row>
    <row r="18" spans="1:6" x14ac:dyDescent="0.2">
      <c r="A18" s="21" t="s">
        <v>273</v>
      </c>
      <c r="B18" s="21" t="s">
        <v>272</v>
      </c>
      <c r="C18" s="21" t="s">
        <v>184</v>
      </c>
      <c r="D18" s="24">
        <v>58284</v>
      </c>
      <c r="E18" s="22">
        <v>1707.021792</v>
      </c>
      <c r="F18" s="23">
        <v>2.3486825377504301</v>
      </c>
    </row>
    <row r="19" spans="1:6" x14ac:dyDescent="0.2">
      <c r="A19" s="21" t="s">
        <v>902</v>
      </c>
      <c r="B19" s="21" t="s">
        <v>901</v>
      </c>
      <c r="C19" s="21" t="s">
        <v>218</v>
      </c>
      <c r="D19" s="24">
        <v>17199</v>
      </c>
      <c r="E19" s="22">
        <v>1485.0476550000001</v>
      </c>
      <c r="F19" s="23">
        <v>2.0432694599283301</v>
      </c>
    </row>
    <row r="20" spans="1:6" x14ac:dyDescent="0.2">
      <c r="A20" s="21" t="s">
        <v>199</v>
      </c>
      <c r="B20" s="21" t="s">
        <v>198</v>
      </c>
      <c r="C20" s="21" t="s">
        <v>200</v>
      </c>
      <c r="D20" s="24">
        <v>58374</v>
      </c>
      <c r="E20" s="22">
        <v>1367.1774539999999</v>
      </c>
      <c r="F20" s="23">
        <v>1.8810924542759999</v>
      </c>
    </row>
    <row r="21" spans="1:6" x14ac:dyDescent="0.2">
      <c r="A21" s="21" t="s">
        <v>169</v>
      </c>
      <c r="B21" s="21" t="s">
        <v>168</v>
      </c>
      <c r="C21" s="21" t="s">
        <v>170</v>
      </c>
      <c r="D21" s="24">
        <v>70914</v>
      </c>
      <c r="E21" s="22">
        <v>1299.3572220000001</v>
      </c>
      <c r="F21" s="23">
        <v>1.7877789445416199</v>
      </c>
    </row>
    <row r="22" spans="1:6" x14ac:dyDescent="0.2">
      <c r="A22" s="21" t="s">
        <v>163</v>
      </c>
      <c r="B22" s="21" t="s">
        <v>162</v>
      </c>
      <c r="C22" s="21" t="s">
        <v>164</v>
      </c>
      <c r="D22" s="24">
        <v>311878</v>
      </c>
      <c r="E22" s="22">
        <v>1105.763449</v>
      </c>
      <c r="F22" s="23">
        <v>1.5214142641413799</v>
      </c>
    </row>
    <row r="23" spans="1:6" x14ac:dyDescent="0.2">
      <c r="A23" s="21" t="s">
        <v>155</v>
      </c>
      <c r="B23" s="21" t="s">
        <v>154</v>
      </c>
      <c r="C23" s="21" t="s">
        <v>150</v>
      </c>
      <c r="D23" s="24">
        <v>69765</v>
      </c>
      <c r="E23" s="22">
        <v>1093.5663750000001</v>
      </c>
      <c r="F23" s="23">
        <v>1.50463237251604</v>
      </c>
    </row>
    <row r="24" spans="1:6" x14ac:dyDescent="0.2">
      <c r="A24" s="21" t="s">
        <v>160</v>
      </c>
      <c r="B24" s="21" t="s">
        <v>159</v>
      </c>
      <c r="C24" s="21" t="s">
        <v>161</v>
      </c>
      <c r="D24" s="24">
        <v>456954</v>
      </c>
      <c r="E24" s="22">
        <v>1062.5094409999999</v>
      </c>
      <c r="F24" s="23">
        <v>1.4619012961444799</v>
      </c>
    </row>
    <row r="25" spans="1:6" x14ac:dyDescent="0.2">
      <c r="A25" s="21" t="s">
        <v>183</v>
      </c>
      <c r="B25" s="21" t="s">
        <v>182</v>
      </c>
      <c r="C25" s="21" t="s">
        <v>184</v>
      </c>
      <c r="D25" s="24">
        <v>8632</v>
      </c>
      <c r="E25" s="22">
        <v>1058.02424</v>
      </c>
      <c r="F25" s="23">
        <v>1.4557301310683399</v>
      </c>
    </row>
    <row r="26" spans="1:6" x14ac:dyDescent="0.2">
      <c r="A26" s="21" t="s">
        <v>277</v>
      </c>
      <c r="B26" s="21" t="s">
        <v>276</v>
      </c>
      <c r="C26" s="21" t="s">
        <v>194</v>
      </c>
      <c r="D26" s="24">
        <v>27127</v>
      </c>
      <c r="E26" s="22">
        <v>916.81121900000005</v>
      </c>
      <c r="F26" s="23">
        <v>1.26143585897407</v>
      </c>
    </row>
    <row r="27" spans="1:6" x14ac:dyDescent="0.2">
      <c r="A27" s="21" t="s">
        <v>295</v>
      </c>
      <c r="B27" s="21" t="s">
        <v>294</v>
      </c>
      <c r="C27" s="21" t="s">
        <v>164</v>
      </c>
      <c r="D27" s="24">
        <v>298103</v>
      </c>
      <c r="E27" s="22">
        <v>916.5176735</v>
      </c>
      <c r="F27" s="23">
        <v>1.2610319712245901</v>
      </c>
    </row>
    <row r="28" spans="1:6" x14ac:dyDescent="0.2">
      <c r="A28" s="21" t="s">
        <v>166</v>
      </c>
      <c r="B28" s="21" t="s">
        <v>165</v>
      </c>
      <c r="C28" s="21" t="s">
        <v>167</v>
      </c>
      <c r="D28" s="24">
        <v>7652</v>
      </c>
      <c r="E28" s="22">
        <v>890.76931999999999</v>
      </c>
      <c r="F28" s="23">
        <v>1.2256049435646701</v>
      </c>
    </row>
    <row r="29" spans="1:6" x14ac:dyDescent="0.2">
      <c r="A29" s="21" t="s">
        <v>189</v>
      </c>
      <c r="B29" s="21" t="s">
        <v>188</v>
      </c>
      <c r="C29" s="21" t="s">
        <v>184</v>
      </c>
      <c r="D29" s="24">
        <v>137261</v>
      </c>
      <c r="E29" s="22">
        <v>884.30399250000005</v>
      </c>
      <c r="F29" s="23">
        <v>1.21670933258229</v>
      </c>
    </row>
    <row r="30" spans="1:6" x14ac:dyDescent="0.2">
      <c r="A30" s="21" t="s">
        <v>239</v>
      </c>
      <c r="B30" s="21" t="s">
        <v>238</v>
      </c>
      <c r="C30" s="21" t="s">
        <v>240</v>
      </c>
      <c r="D30" s="24">
        <v>543885</v>
      </c>
      <c r="E30" s="22">
        <v>761.87410799999998</v>
      </c>
      <c r="F30" s="23">
        <v>1.0482586817636701</v>
      </c>
    </row>
    <row r="31" spans="1:6" x14ac:dyDescent="0.2">
      <c r="A31" s="21" t="s">
        <v>433</v>
      </c>
      <c r="B31" s="21" t="s">
        <v>432</v>
      </c>
      <c r="C31" s="21" t="s">
        <v>161</v>
      </c>
      <c r="D31" s="24">
        <v>14617</v>
      </c>
      <c r="E31" s="22">
        <v>756.06432500000005</v>
      </c>
      <c r="F31" s="23">
        <v>1.04026503110018</v>
      </c>
    </row>
    <row r="32" spans="1:6" x14ac:dyDescent="0.2">
      <c r="A32" s="21" t="s">
        <v>220</v>
      </c>
      <c r="B32" s="21" t="s">
        <v>219</v>
      </c>
      <c r="C32" s="21" t="s">
        <v>221</v>
      </c>
      <c r="D32" s="24">
        <v>235566</v>
      </c>
      <c r="E32" s="22">
        <v>739.91280600000005</v>
      </c>
      <c r="F32" s="23">
        <v>1.0180422388597801</v>
      </c>
    </row>
    <row r="33" spans="1:6" x14ac:dyDescent="0.2">
      <c r="A33" s="21" t="s">
        <v>904</v>
      </c>
      <c r="B33" s="21" t="s">
        <v>903</v>
      </c>
      <c r="C33" s="21" t="s">
        <v>194</v>
      </c>
      <c r="D33" s="24">
        <v>29751</v>
      </c>
      <c r="E33" s="22">
        <v>721.67000700000006</v>
      </c>
      <c r="F33" s="23">
        <v>0.99294206518198302</v>
      </c>
    </row>
    <row r="34" spans="1:6" x14ac:dyDescent="0.2">
      <c r="A34" s="21" t="s">
        <v>301</v>
      </c>
      <c r="B34" s="21" t="s">
        <v>300</v>
      </c>
      <c r="C34" s="21" t="s">
        <v>218</v>
      </c>
      <c r="D34" s="24">
        <v>35783</v>
      </c>
      <c r="E34" s="22">
        <v>698.34102800000005</v>
      </c>
      <c r="F34" s="23">
        <v>0.96084384250103505</v>
      </c>
    </row>
    <row r="35" spans="1:6" x14ac:dyDescent="0.2">
      <c r="A35" s="21" t="s">
        <v>499</v>
      </c>
      <c r="B35" s="21" t="s">
        <v>498</v>
      </c>
      <c r="C35" s="21" t="s">
        <v>167</v>
      </c>
      <c r="D35" s="24">
        <v>25245</v>
      </c>
      <c r="E35" s="22">
        <v>691.08187499999997</v>
      </c>
      <c r="F35" s="23">
        <v>0.95085601108033402</v>
      </c>
    </row>
    <row r="36" spans="1:6" x14ac:dyDescent="0.2">
      <c r="A36" s="21" t="s">
        <v>328</v>
      </c>
      <c r="B36" s="21" t="s">
        <v>327</v>
      </c>
      <c r="C36" s="21" t="s">
        <v>240</v>
      </c>
      <c r="D36" s="24">
        <v>62404</v>
      </c>
      <c r="E36" s="22">
        <v>642.636392</v>
      </c>
      <c r="F36" s="23">
        <v>0.88420011922925701</v>
      </c>
    </row>
    <row r="37" spans="1:6" x14ac:dyDescent="0.2">
      <c r="A37" s="21" t="s">
        <v>215</v>
      </c>
      <c r="B37" s="21" t="s">
        <v>214</v>
      </c>
      <c r="C37" s="21" t="s">
        <v>150</v>
      </c>
      <c r="D37" s="24">
        <v>41719</v>
      </c>
      <c r="E37" s="22">
        <v>627.03656999999998</v>
      </c>
      <c r="F37" s="23">
        <v>0.86273640406456198</v>
      </c>
    </row>
    <row r="38" spans="1:6" x14ac:dyDescent="0.2">
      <c r="A38" s="21" t="s">
        <v>226</v>
      </c>
      <c r="B38" s="21" t="s">
        <v>225</v>
      </c>
      <c r="C38" s="21" t="s">
        <v>227</v>
      </c>
      <c r="D38" s="24">
        <v>255476</v>
      </c>
      <c r="E38" s="22">
        <v>624.51108199999999</v>
      </c>
      <c r="F38" s="23">
        <v>0.859261598064605</v>
      </c>
    </row>
    <row r="39" spans="1:6" x14ac:dyDescent="0.2">
      <c r="A39" s="21" t="s">
        <v>315</v>
      </c>
      <c r="B39" s="21" t="s">
        <v>314</v>
      </c>
      <c r="C39" s="21" t="s">
        <v>316</v>
      </c>
      <c r="D39" s="24">
        <v>95228</v>
      </c>
      <c r="E39" s="22">
        <v>594.84170200000005</v>
      </c>
      <c r="F39" s="23">
        <v>0.81843965013256503</v>
      </c>
    </row>
    <row r="40" spans="1:6" x14ac:dyDescent="0.2">
      <c r="A40" s="21" t="s">
        <v>320</v>
      </c>
      <c r="B40" s="21" t="s">
        <v>319</v>
      </c>
      <c r="C40" s="21" t="s">
        <v>321</v>
      </c>
      <c r="D40" s="24">
        <v>48538</v>
      </c>
      <c r="E40" s="22">
        <v>590.46477000000004</v>
      </c>
      <c r="F40" s="23">
        <v>0.81241745181881297</v>
      </c>
    </row>
    <row r="41" spans="1:6" x14ac:dyDescent="0.2">
      <c r="A41" s="21" t="s">
        <v>906</v>
      </c>
      <c r="B41" s="21" t="s">
        <v>905</v>
      </c>
      <c r="C41" s="21" t="s">
        <v>184</v>
      </c>
      <c r="D41" s="24">
        <v>7294</v>
      </c>
      <c r="E41" s="22">
        <v>585.70820000000003</v>
      </c>
      <c r="F41" s="23">
        <v>0.805872911525921</v>
      </c>
    </row>
    <row r="42" spans="1:6" x14ac:dyDescent="0.2">
      <c r="A42" s="21" t="s">
        <v>325</v>
      </c>
      <c r="B42" s="21" t="s">
        <v>324</v>
      </c>
      <c r="C42" s="21" t="s">
        <v>326</v>
      </c>
      <c r="D42" s="24">
        <v>149394</v>
      </c>
      <c r="E42" s="22">
        <v>575.61508200000003</v>
      </c>
      <c r="F42" s="23">
        <v>0.79198584218143397</v>
      </c>
    </row>
    <row r="43" spans="1:6" x14ac:dyDescent="0.2">
      <c r="A43" s="21" t="s">
        <v>289</v>
      </c>
      <c r="B43" s="21" t="s">
        <v>288</v>
      </c>
      <c r="C43" s="21" t="s">
        <v>170</v>
      </c>
      <c r="D43" s="24">
        <v>37002</v>
      </c>
      <c r="E43" s="22">
        <v>573.56800199999998</v>
      </c>
      <c r="F43" s="23">
        <v>0.78916927529757197</v>
      </c>
    </row>
    <row r="44" spans="1:6" x14ac:dyDescent="0.2">
      <c r="A44" s="21" t="s">
        <v>464</v>
      </c>
      <c r="B44" s="21" t="s">
        <v>463</v>
      </c>
      <c r="C44" s="21" t="s">
        <v>465</v>
      </c>
      <c r="D44" s="24">
        <v>23583</v>
      </c>
      <c r="E44" s="22">
        <v>563.20920599999999</v>
      </c>
      <c r="F44" s="23">
        <v>0.77491666095407596</v>
      </c>
    </row>
    <row r="45" spans="1:6" x14ac:dyDescent="0.2">
      <c r="A45" s="21" t="s">
        <v>908</v>
      </c>
      <c r="B45" s="21" t="s">
        <v>907</v>
      </c>
      <c r="C45" s="21" t="s">
        <v>218</v>
      </c>
      <c r="D45" s="24">
        <v>92057</v>
      </c>
      <c r="E45" s="22">
        <v>563.11266899999998</v>
      </c>
      <c r="F45" s="23">
        <v>0.77478383619038005</v>
      </c>
    </row>
    <row r="46" spans="1:6" x14ac:dyDescent="0.2">
      <c r="A46" s="21" t="s">
        <v>291</v>
      </c>
      <c r="B46" s="21" t="s">
        <v>290</v>
      </c>
      <c r="C46" s="21" t="s">
        <v>218</v>
      </c>
      <c r="D46" s="24">
        <v>215449</v>
      </c>
      <c r="E46" s="22">
        <v>561.07228580000003</v>
      </c>
      <c r="F46" s="23">
        <v>0.77197648339932701</v>
      </c>
    </row>
    <row r="47" spans="1:6" x14ac:dyDescent="0.2">
      <c r="A47" s="21" t="s">
        <v>186</v>
      </c>
      <c r="B47" s="21" t="s">
        <v>185</v>
      </c>
      <c r="C47" s="21" t="s">
        <v>187</v>
      </c>
      <c r="D47" s="24">
        <v>70415</v>
      </c>
      <c r="E47" s="22">
        <v>523.67635499999994</v>
      </c>
      <c r="F47" s="23">
        <v>0.72052361380826102</v>
      </c>
    </row>
    <row r="48" spans="1:6" x14ac:dyDescent="0.2">
      <c r="A48" s="21" t="s">
        <v>391</v>
      </c>
      <c r="B48" s="21" t="s">
        <v>390</v>
      </c>
      <c r="C48" s="21" t="s">
        <v>187</v>
      </c>
      <c r="D48" s="24">
        <v>29478</v>
      </c>
      <c r="E48" s="22">
        <v>520.52252399999998</v>
      </c>
      <c r="F48" s="23">
        <v>0.71618427389389705</v>
      </c>
    </row>
    <row r="49" spans="1:9" x14ac:dyDescent="0.2">
      <c r="A49" s="21" t="s">
        <v>910</v>
      </c>
      <c r="B49" s="21" t="s">
        <v>909</v>
      </c>
      <c r="C49" s="21" t="s">
        <v>184</v>
      </c>
      <c r="D49" s="24">
        <v>9039</v>
      </c>
      <c r="E49" s="22">
        <v>503.20112999999998</v>
      </c>
      <c r="F49" s="23">
        <v>0.69235185663481202</v>
      </c>
    </row>
    <row r="50" spans="1:9" x14ac:dyDescent="0.2">
      <c r="A50" s="21" t="s">
        <v>377</v>
      </c>
      <c r="B50" s="21" t="s">
        <v>376</v>
      </c>
      <c r="C50" s="21" t="s">
        <v>213</v>
      </c>
      <c r="D50" s="24">
        <v>42831</v>
      </c>
      <c r="E50" s="22">
        <v>499.32379800000001</v>
      </c>
      <c r="F50" s="23">
        <v>0.68701705540137703</v>
      </c>
    </row>
    <row r="51" spans="1:9" x14ac:dyDescent="0.2">
      <c r="A51" s="21" t="s">
        <v>497</v>
      </c>
      <c r="B51" s="21" t="s">
        <v>496</v>
      </c>
      <c r="C51" s="21" t="s">
        <v>170</v>
      </c>
      <c r="D51" s="24">
        <v>40122</v>
      </c>
      <c r="E51" s="22">
        <v>475.00435800000002</v>
      </c>
      <c r="F51" s="23">
        <v>0.65355606250511999</v>
      </c>
    </row>
    <row r="52" spans="1:9" x14ac:dyDescent="0.2">
      <c r="A52" s="21" t="s">
        <v>172</v>
      </c>
      <c r="B52" s="21" t="s">
        <v>171</v>
      </c>
      <c r="C52" s="21" t="s">
        <v>173</v>
      </c>
      <c r="D52" s="24">
        <v>6644</v>
      </c>
      <c r="E52" s="22">
        <v>463.55187999999998</v>
      </c>
      <c r="F52" s="23">
        <v>0.63779865670126301</v>
      </c>
    </row>
    <row r="53" spans="1:9" x14ac:dyDescent="0.2">
      <c r="A53" s="21" t="s">
        <v>912</v>
      </c>
      <c r="B53" s="21" t="s">
        <v>911</v>
      </c>
      <c r="C53" s="21" t="s">
        <v>150</v>
      </c>
      <c r="D53" s="24">
        <v>186822</v>
      </c>
      <c r="E53" s="22">
        <v>451.17513000000002</v>
      </c>
      <c r="F53" s="23">
        <v>0.62076954978807897</v>
      </c>
    </row>
    <row r="54" spans="1:9" x14ac:dyDescent="0.2">
      <c r="A54" s="21" t="s">
        <v>914</v>
      </c>
      <c r="B54" s="21" t="s">
        <v>913</v>
      </c>
      <c r="C54" s="21" t="s">
        <v>915</v>
      </c>
      <c r="D54" s="24">
        <v>17131</v>
      </c>
      <c r="E54" s="22">
        <v>394.235703</v>
      </c>
      <c r="F54" s="23">
        <v>0.54242688390580596</v>
      </c>
    </row>
    <row r="55" spans="1:9" x14ac:dyDescent="0.2">
      <c r="A55" s="21" t="s">
        <v>256</v>
      </c>
      <c r="B55" s="21" t="s">
        <v>255</v>
      </c>
      <c r="C55" s="21" t="s">
        <v>137</v>
      </c>
      <c r="D55" s="24">
        <v>43315</v>
      </c>
      <c r="E55" s="22">
        <v>363.15296000000001</v>
      </c>
      <c r="F55" s="23">
        <v>0.499660297063378</v>
      </c>
    </row>
    <row r="56" spans="1:9" x14ac:dyDescent="0.2">
      <c r="A56" s="21" t="s">
        <v>287</v>
      </c>
      <c r="B56" s="21" t="s">
        <v>286</v>
      </c>
      <c r="C56" s="21" t="s">
        <v>184</v>
      </c>
      <c r="D56" s="24">
        <v>8538</v>
      </c>
      <c r="E56" s="22">
        <v>326.783412</v>
      </c>
      <c r="F56" s="23">
        <v>0.44961962230819802</v>
      </c>
    </row>
    <row r="57" spans="1:9" x14ac:dyDescent="0.2">
      <c r="A57" s="20" t="s">
        <v>29</v>
      </c>
      <c r="B57" s="20"/>
      <c r="C57" s="20"/>
      <c r="D57" s="20"/>
      <c r="E57" s="25">
        <f>SUM(E7:E56)</f>
        <v>72434.180925799999</v>
      </c>
      <c r="F57" s="26">
        <f>SUM(F7:F56)</f>
        <v>99.661818421988613</v>
      </c>
      <c r="G57" s="14"/>
      <c r="H57" s="14"/>
      <c r="I57" s="14"/>
    </row>
    <row r="58" spans="1:9" x14ac:dyDescent="0.2">
      <c r="A58" s="21"/>
      <c r="B58" s="21"/>
      <c r="C58" s="21"/>
      <c r="D58" s="21"/>
      <c r="E58" s="22"/>
      <c r="F58" s="23"/>
    </row>
    <row r="59" spans="1:9" x14ac:dyDescent="0.2">
      <c r="A59" s="20" t="s">
        <v>40</v>
      </c>
      <c r="B59" s="20"/>
      <c r="C59" s="20"/>
      <c r="D59" s="20"/>
      <c r="E59" s="25">
        <f>E57</f>
        <v>72434.180925799999</v>
      </c>
      <c r="F59" s="26">
        <f>F57</f>
        <v>99.661818421988613</v>
      </c>
      <c r="G59" s="14"/>
      <c r="H59" s="14"/>
      <c r="I59" s="14"/>
    </row>
    <row r="60" spans="1:9" x14ac:dyDescent="0.2">
      <c r="A60" s="20"/>
      <c r="B60" s="20"/>
      <c r="C60" s="20"/>
      <c r="D60" s="20"/>
      <c r="E60" s="25"/>
      <c r="F60" s="26"/>
      <c r="G60" s="14"/>
      <c r="H60" s="14"/>
      <c r="I60" s="14"/>
    </row>
    <row r="61" spans="1:9" x14ac:dyDescent="0.2">
      <c r="A61" s="20" t="s">
        <v>42</v>
      </c>
      <c r="B61" s="20"/>
      <c r="C61" s="20"/>
      <c r="D61" s="20"/>
      <c r="E61" s="25">
        <f>E63-(E57)</f>
        <v>245.79027349999524</v>
      </c>
      <c r="F61" s="26">
        <f>F63-(F57)</f>
        <v>0.33818157801138682</v>
      </c>
      <c r="G61" s="14"/>
      <c r="H61" s="14"/>
      <c r="I61" s="14"/>
    </row>
    <row r="62" spans="1:9" x14ac:dyDescent="0.2">
      <c r="A62" s="20"/>
      <c r="B62" s="20"/>
      <c r="C62" s="20"/>
      <c r="D62" s="20"/>
      <c r="E62" s="25"/>
      <c r="F62" s="26"/>
      <c r="G62" s="14"/>
      <c r="H62" s="14"/>
      <c r="I62" s="14"/>
    </row>
    <row r="63" spans="1:9" x14ac:dyDescent="0.2">
      <c r="A63" s="27" t="s">
        <v>41</v>
      </c>
      <c r="B63" s="27"/>
      <c r="C63" s="27"/>
      <c r="D63" s="27"/>
      <c r="E63" s="28">
        <v>72679.971199299995</v>
      </c>
      <c r="F63" s="29">
        <v>100</v>
      </c>
      <c r="G63" s="14"/>
      <c r="H63" s="14"/>
      <c r="I63" s="14"/>
    </row>
    <row r="65" spans="1:4" x14ac:dyDescent="0.2">
      <c r="A65" s="14" t="s">
        <v>44</v>
      </c>
    </row>
    <row r="66" spans="1:4" x14ac:dyDescent="0.2">
      <c r="A66" s="14" t="s">
        <v>45</v>
      </c>
    </row>
    <row r="67" spans="1:4" x14ac:dyDescent="0.2">
      <c r="A67" s="14" t="s">
        <v>46</v>
      </c>
      <c r="B67" s="14"/>
      <c r="C67" s="30" t="s">
        <v>48</v>
      </c>
      <c r="D67" s="14" t="s">
        <v>47</v>
      </c>
    </row>
    <row r="68" spans="1:4" x14ac:dyDescent="0.2">
      <c r="A68" s="7" t="s">
        <v>49</v>
      </c>
      <c r="C68" s="31">
        <v>194.14859999999999</v>
      </c>
      <c r="D68" s="31">
        <v>195.2448</v>
      </c>
    </row>
    <row r="69" spans="1:4" x14ac:dyDescent="0.2">
      <c r="A69" s="7" t="s">
        <v>50</v>
      </c>
      <c r="C69" s="31">
        <v>184.60409999999999</v>
      </c>
      <c r="D69" s="31">
        <v>185.6464</v>
      </c>
    </row>
    <row r="70" spans="1:4" x14ac:dyDescent="0.2">
      <c r="A70" s="7" t="s">
        <v>51</v>
      </c>
      <c r="C70" s="31">
        <v>203.41200000000001</v>
      </c>
      <c r="D70" s="31">
        <v>204.9332</v>
      </c>
    </row>
    <row r="71" spans="1:4" x14ac:dyDescent="0.2">
      <c r="A71" s="7" t="s">
        <v>52</v>
      </c>
      <c r="C71" s="31">
        <v>193.85149999999999</v>
      </c>
      <c r="D71" s="31">
        <v>195.3</v>
      </c>
    </row>
    <row r="73" spans="1:4" x14ac:dyDescent="0.2">
      <c r="A73" s="7" t="s">
        <v>53</v>
      </c>
    </row>
    <row r="75" spans="1:4" x14ac:dyDescent="0.2">
      <c r="A75" s="14" t="s">
        <v>54</v>
      </c>
      <c r="D75" s="30" t="s">
        <v>55</v>
      </c>
    </row>
    <row r="77" spans="1:4" x14ac:dyDescent="0.2">
      <c r="A77" s="14" t="s">
        <v>361</v>
      </c>
      <c r="D77" s="52">
        <v>3.8285517325446099E-2</v>
      </c>
    </row>
    <row r="79" spans="1:4" x14ac:dyDescent="0.2">
      <c r="A79" s="69" t="s">
        <v>57</v>
      </c>
      <c r="B79" s="64"/>
      <c r="C79" s="64"/>
      <c r="D79" s="70" t="s">
        <v>55</v>
      </c>
    </row>
    <row r="80" spans="1:4" x14ac:dyDescent="0.2">
      <c r="A80" s="64"/>
      <c r="B80" s="64"/>
      <c r="C80" s="64"/>
      <c r="D80" s="64"/>
    </row>
    <row r="81" spans="1:9" x14ac:dyDescent="0.2">
      <c r="A81" s="69" t="s">
        <v>955</v>
      </c>
      <c r="B81" s="64"/>
      <c r="C81" s="64"/>
      <c r="D81" s="64"/>
      <c r="E81" s="11"/>
      <c r="G81" s="64"/>
      <c r="H81" s="64"/>
      <c r="I81" s="64"/>
    </row>
    <row r="82" spans="1:9" x14ac:dyDescent="0.2">
      <c r="A82" s="69"/>
      <c r="B82" s="64"/>
      <c r="C82" s="64"/>
      <c r="D82" s="64"/>
      <c r="E82" s="11"/>
      <c r="G82" s="64"/>
      <c r="H82" s="64"/>
      <c r="I82" s="64"/>
    </row>
    <row r="83" spans="1:9" x14ac:dyDescent="0.2">
      <c r="A83" s="69" t="s">
        <v>959</v>
      </c>
      <c r="B83" s="64"/>
      <c r="C83" s="64"/>
      <c r="D83" s="64"/>
      <c r="E83" s="11"/>
      <c r="G83" s="64"/>
      <c r="H83" s="64"/>
      <c r="I83" s="64"/>
    </row>
    <row r="84" spans="1:9" x14ac:dyDescent="0.2">
      <c r="A84" s="74"/>
      <c r="B84" s="64"/>
      <c r="C84" s="64"/>
      <c r="D84" s="64"/>
      <c r="E84" s="11"/>
      <c r="G84" s="64"/>
      <c r="H84" s="64"/>
      <c r="I84" s="64"/>
    </row>
    <row r="85" spans="1:9" x14ac:dyDescent="0.2">
      <c r="A85" s="64"/>
      <c r="B85" s="64"/>
      <c r="C85" s="64"/>
      <c r="D85" s="64"/>
      <c r="E85" s="11"/>
      <c r="G85" s="64"/>
      <c r="H85" s="64"/>
      <c r="I85" s="64"/>
    </row>
    <row r="86" spans="1:9" x14ac:dyDescent="0.2">
      <c r="A86" s="64"/>
      <c r="B86" s="64"/>
      <c r="C86" s="64"/>
      <c r="D86" s="64"/>
      <c r="E86" s="11"/>
      <c r="G86" s="64"/>
      <c r="H86" s="64"/>
      <c r="I86" s="64"/>
    </row>
    <row r="87" spans="1:9" x14ac:dyDescent="0.2">
      <c r="A87" s="64"/>
      <c r="B87" s="64"/>
      <c r="C87" s="64"/>
      <c r="D87" s="64"/>
      <c r="E87" s="11"/>
      <c r="G87" s="64"/>
      <c r="H87" s="64"/>
      <c r="I87" s="64"/>
    </row>
    <row r="88" spans="1:9" x14ac:dyDescent="0.2">
      <c r="A88" s="64"/>
      <c r="B88" s="64"/>
      <c r="C88" s="64"/>
      <c r="D88" s="64"/>
      <c r="E88" s="11"/>
      <c r="G88" s="64"/>
      <c r="H88" s="64"/>
      <c r="I88" s="64"/>
    </row>
    <row r="89" spans="1:9" x14ac:dyDescent="0.2">
      <c r="A89" s="64"/>
      <c r="B89" s="64"/>
      <c r="C89" s="64"/>
      <c r="D89" s="64"/>
      <c r="E89" s="11"/>
      <c r="G89" s="64"/>
      <c r="H89" s="64"/>
      <c r="I89" s="64"/>
    </row>
    <row r="90" spans="1:9" x14ac:dyDescent="0.2">
      <c r="A90" s="64"/>
      <c r="B90" s="64"/>
      <c r="C90" s="64"/>
      <c r="D90" s="64"/>
      <c r="E90" s="11"/>
      <c r="G90" s="64"/>
      <c r="H90" s="64"/>
      <c r="I90" s="64"/>
    </row>
    <row r="91" spans="1:9" x14ac:dyDescent="0.2">
      <c r="A91" s="64"/>
      <c r="B91" s="64"/>
      <c r="C91" s="64"/>
      <c r="D91" s="64"/>
      <c r="E91" s="11"/>
      <c r="G91" s="64"/>
      <c r="H91" s="64"/>
      <c r="I91" s="64"/>
    </row>
    <row r="92" spans="1:9" x14ac:dyDescent="0.2">
      <c r="A92" s="64"/>
      <c r="B92" s="64"/>
      <c r="C92" s="64"/>
      <c r="D92" s="64"/>
      <c r="E92" s="11"/>
      <c r="G92" s="64"/>
      <c r="H92" s="64"/>
      <c r="I92" s="64"/>
    </row>
    <row r="93" spans="1:9" x14ac:dyDescent="0.2">
      <c r="A93" s="64"/>
      <c r="B93" s="64"/>
      <c r="C93" s="64"/>
      <c r="D93" s="64"/>
      <c r="E93" s="11"/>
      <c r="G93" s="64"/>
      <c r="H93" s="64"/>
      <c r="I93" s="64"/>
    </row>
    <row r="94" spans="1:9" x14ac:dyDescent="0.2">
      <c r="A94" s="64"/>
      <c r="B94" s="64"/>
      <c r="C94" s="64"/>
      <c r="D94" s="64"/>
      <c r="E94" s="11"/>
      <c r="G94" s="64"/>
      <c r="H94" s="64"/>
      <c r="I94" s="64"/>
    </row>
    <row r="95" spans="1:9" x14ac:dyDescent="0.2">
      <c r="A95" s="64"/>
      <c r="B95" s="64"/>
      <c r="C95" s="64"/>
      <c r="D95" s="64"/>
      <c r="E95" s="11"/>
      <c r="G95" s="64"/>
      <c r="H95" s="64"/>
      <c r="I95" s="64"/>
    </row>
    <row r="96" spans="1:9" x14ac:dyDescent="0.2">
      <c r="A96" s="64"/>
      <c r="B96" s="64"/>
      <c r="C96" s="64"/>
      <c r="D96" s="64"/>
      <c r="E96" s="11"/>
      <c r="G96" s="64"/>
      <c r="H96" s="64"/>
      <c r="I96" s="64"/>
    </row>
    <row r="97" spans="1:9" x14ac:dyDescent="0.2">
      <c r="A97" s="6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9" t="s">
        <v>979</v>
      </c>
      <c r="B101" s="64"/>
      <c r="C101" s="64"/>
      <c r="D101" s="64"/>
      <c r="E101" s="11"/>
      <c r="G101" s="64"/>
      <c r="H101" s="64"/>
      <c r="I101" s="64"/>
    </row>
    <row r="102" spans="1:9" x14ac:dyDescent="0.2">
      <c r="A102" s="64"/>
      <c r="B102" s="64"/>
      <c r="C102" s="64"/>
      <c r="D102" s="64"/>
      <c r="E102" s="11"/>
      <c r="G102" s="64"/>
      <c r="H102" s="64"/>
      <c r="I102" s="64"/>
    </row>
    <row r="103" spans="1:9" x14ac:dyDescent="0.2">
      <c r="A103" s="69" t="s">
        <v>960</v>
      </c>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4"/>
      <c r="B115" s="64"/>
      <c r="C115" s="64"/>
      <c r="D115" s="64"/>
      <c r="E115" s="11"/>
      <c r="G115" s="64"/>
      <c r="H115" s="64"/>
      <c r="I115" s="64"/>
    </row>
    <row r="116" spans="1:9" x14ac:dyDescent="0.2">
      <c r="A116" s="64"/>
      <c r="B116" s="64"/>
      <c r="C116" s="64"/>
      <c r="D116" s="64"/>
      <c r="E116" s="11"/>
      <c r="G116" s="64"/>
      <c r="H116" s="64"/>
      <c r="I116" s="64"/>
    </row>
    <row r="117" spans="1:9" x14ac:dyDescent="0.2">
      <c r="A117" s="64"/>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9" t="s">
        <v>980</v>
      </c>
      <c r="B121" s="64"/>
      <c r="C121" s="64"/>
      <c r="D121" s="64"/>
      <c r="E121" s="11"/>
      <c r="G121" s="64"/>
      <c r="H121" s="64"/>
      <c r="I121" s="64"/>
    </row>
    <row r="122" spans="1:9" x14ac:dyDescent="0.2">
      <c r="A122" s="64"/>
      <c r="B122" s="64"/>
      <c r="C122" s="64"/>
      <c r="D122" s="64"/>
      <c r="E122" s="11"/>
      <c r="G122" s="64"/>
      <c r="H122" s="64"/>
      <c r="I122" s="64"/>
    </row>
    <row r="123" spans="1:9" x14ac:dyDescent="0.2">
      <c r="A123" s="64" t="s">
        <v>958</v>
      </c>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4"/>
      <c r="B136" s="64"/>
      <c r="C136" s="64"/>
      <c r="D136" s="64"/>
      <c r="E136" s="11"/>
      <c r="G136" s="64"/>
      <c r="H136" s="64"/>
      <c r="I136" s="64"/>
    </row>
    <row r="137" spans="1:9" x14ac:dyDescent="0.2">
      <c r="A137" s="64"/>
      <c r="B137" s="64"/>
      <c r="C137" s="64"/>
      <c r="D137" s="64"/>
      <c r="E137" s="11"/>
      <c r="G137" s="64"/>
      <c r="H137" s="64"/>
      <c r="I137" s="64"/>
    </row>
    <row r="138" spans="1:9" x14ac:dyDescent="0.2">
      <c r="A138" s="64"/>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sheetData>
  <mergeCells count="1">
    <mergeCell ref="A1:F1"/>
  </mergeCells>
  <conditionalFormatting sqref="F2:F3">
    <cfRule type="cellIs" dxfId="33" priority="3" stopIfTrue="1" operator="between">
      <formula>0.009</formula>
      <formula>-0.009</formula>
    </cfRule>
  </conditionalFormatting>
  <conditionalFormatting sqref="F5:F120">
    <cfRule type="cellIs" dxfId="32" priority="1" stopIfTrue="1" operator="between">
      <formula>0.009</formula>
      <formula>-0.009</formula>
    </cfRule>
  </conditionalFormatting>
  <conditionalFormatting sqref="F221:F65536">
    <cfRule type="cellIs" dxfId="31" priority="2"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40"/>
  <sheetViews>
    <sheetView workbookViewId="0">
      <selection sqref="A1:F1"/>
    </sheetView>
  </sheetViews>
  <sheetFormatPr defaultColWidth="9.140625" defaultRowHeight="11.25" x14ac:dyDescent="0.2"/>
  <cols>
    <col min="1" max="1" width="38.5703125" style="7" bestFit="1" customWidth="1"/>
    <col min="2" max="2" width="34.140625" style="7" bestFit="1" customWidth="1"/>
    <col min="3" max="3" width="25.5703125" style="7" bestFit="1" customWidth="1"/>
    <col min="4" max="4" width="15.42578125" style="7" bestFit="1" customWidth="1"/>
    <col min="5" max="5" width="30" style="10" customWidth="1"/>
    <col min="6" max="6" width="14.5703125" style="11" bestFit="1" customWidth="1"/>
    <col min="7" max="16384" width="9.140625" style="7"/>
  </cols>
  <sheetData>
    <row r="1" spans="1:6" s="1" customFormat="1" ht="15" x14ac:dyDescent="0.2">
      <c r="A1" s="99" t="s">
        <v>952</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535</v>
      </c>
      <c r="D4" s="13" t="s">
        <v>1</v>
      </c>
      <c r="E4" s="53" t="s">
        <v>6</v>
      </c>
      <c r="F4" s="12" t="s">
        <v>3</v>
      </c>
    </row>
    <row r="5" spans="1:6" x14ac:dyDescent="0.2">
      <c r="A5" s="16" t="s">
        <v>134</v>
      </c>
      <c r="B5" s="17"/>
      <c r="C5" s="17"/>
      <c r="D5" s="17"/>
      <c r="E5" s="18"/>
      <c r="F5" s="19"/>
    </row>
    <row r="6" spans="1:6" x14ac:dyDescent="0.2">
      <c r="A6" s="20" t="s">
        <v>26</v>
      </c>
      <c r="B6" s="21"/>
      <c r="C6" s="21"/>
      <c r="D6" s="21"/>
      <c r="E6" s="22"/>
      <c r="F6" s="23"/>
    </row>
    <row r="7" spans="1:6" x14ac:dyDescent="0.2">
      <c r="A7" s="21" t="s">
        <v>139</v>
      </c>
      <c r="B7" s="21" t="s">
        <v>138</v>
      </c>
      <c r="C7" s="21" t="s">
        <v>137</v>
      </c>
      <c r="D7" s="24">
        <v>4546914</v>
      </c>
      <c r="E7" s="22">
        <v>64884.462780000002</v>
      </c>
      <c r="F7" s="23">
        <v>9.84227965291538</v>
      </c>
    </row>
    <row r="8" spans="1:6" x14ac:dyDescent="0.2">
      <c r="A8" s="21" t="s">
        <v>136</v>
      </c>
      <c r="B8" s="21" t="s">
        <v>135</v>
      </c>
      <c r="C8" s="21" t="s">
        <v>137</v>
      </c>
      <c r="D8" s="24">
        <v>3260417</v>
      </c>
      <c r="E8" s="22">
        <v>62763.027249999999</v>
      </c>
      <c r="F8" s="23">
        <v>9.5204805525254095</v>
      </c>
    </row>
    <row r="9" spans="1:6" x14ac:dyDescent="0.2">
      <c r="A9" s="21" t="s">
        <v>144</v>
      </c>
      <c r="B9" s="21" t="s">
        <v>143</v>
      </c>
      <c r="C9" s="21" t="s">
        <v>145</v>
      </c>
      <c r="D9" s="24">
        <v>1786745</v>
      </c>
      <c r="E9" s="22">
        <v>33313.860529999998</v>
      </c>
      <c r="F9" s="23">
        <v>5.0533566528279401</v>
      </c>
    </row>
    <row r="10" spans="1:6" x14ac:dyDescent="0.2">
      <c r="A10" s="21" t="s">
        <v>141</v>
      </c>
      <c r="B10" s="21" t="s">
        <v>140</v>
      </c>
      <c r="C10" s="21" t="s">
        <v>142</v>
      </c>
      <c r="D10" s="24">
        <v>883853</v>
      </c>
      <c r="E10" s="22">
        <v>29529.528730000002</v>
      </c>
      <c r="F10" s="23">
        <v>4.4793139578716703</v>
      </c>
    </row>
    <row r="11" spans="1:6" x14ac:dyDescent="0.2">
      <c r="A11" s="21" t="s">
        <v>149</v>
      </c>
      <c r="B11" s="21" t="s">
        <v>148</v>
      </c>
      <c r="C11" s="21" t="s">
        <v>150</v>
      </c>
      <c r="D11" s="24">
        <v>1922741</v>
      </c>
      <c r="E11" s="22">
        <v>28843.03774</v>
      </c>
      <c r="F11" s="23">
        <v>4.3751806104831603</v>
      </c>
    </row>
    <row r="12" spans="1:6" x14ac:dyDescent="0.2">
      <c r="A12" s="21" t="s">
        <v>147</v>
      </c>
      <c r="B12" s="21" t="s">
        <v>146</v>
      </c>
      <c r="C12" s="21" t="s">
        <v>137</v>
      </c>
      <c r="D12" s="24">
        <v>2252948</v>
      </c>
      <c r="E12" s="22">
        <v>26697.433799999999</v>
      </c>
      <c r="F12" s="23">
        <v>4.0497154205581198</v>
      </c>
    </row>
    <row r="13" spans="1:6" x14ac:dyDescent="0.2">
      <c r="A13" s="21" t="s">
        <v>155</v>
      </c>
      <c r="B13" s="21" t="s">
        <v>154</v>
      </c>
      <c r="C13" s="21" t="s">
        <v>150</v>
      </c>
      <c r="D13" s="24">
        <v>1462587</v>
      </c>
      <c r="E13" s="22">
        <v>22926.051230000001</v>
      </c>
      <c r="F13" s="23">
        <v>3.47763698541829</v>
      </c>
    </row>
    <row r="14" spans="1:6" x14ac:dyDescent="0.2">
      <c r="A14" s="21" t="s">
        <v>152</v>
      </c>
      <c r="B14" s="21" t="s">
        <v>151</v>
      </c>
      <c r="C14" s="21" t="s">
        <v>153</v>
      </c>
      <c r="D14" s="24">
        <v>1449806</v>
      </c>
      <c r="E14" s="22">
        <v>20369.774300000001</v>
      </c>
      <c r="F14" s="23">
        <v>3.0898770913329701</v>
      </c>
    </row>
    <row r="15" spans="1:6" x14ac:dyDescent="0.2">
      <c r="A15" s="21" t="s">
        <v>267</v>
      </c>
      <c r="B15" s="21" t="s">
        <v>266</v>
      </c>
      <c r="C15" s="21" t="s">
        <v>137</v>
      </c>
      <c r="D15" s="24">
        <v>917310</v>
      </c>
      <c r="E15" s="22">
        <v>20255.12211</v>
      </c>
      <c r="F15" s="23">
        <v>3.0724855792752201</v>
      </c>
    </row>
    <row r="16" spans="1:6" x14ac:dyDescent="0.2">
      <c r="A16" s="21" t="s">
        <v>157</v>
      </c>
      <c r="B16" s="21" t="s">
        <v>156</v>
      </c>
      <c r="C16" s="21" t="s">
        <v>158</v>
      </c>
      <c r="D16" s="24">
        <v>1276457</v>
      </c>
      <c r="E16" s="22">
        <v>19962.511020000002</v>
      </c>
      <c r="F16" s="23">
        <v>3.0280996037437702</v>
      </c>
    </row>
    <row r="17" spans="1:6" x14ac:dyDescent="0.2">
      <c r="A17" s="21" t="s">
        <v>499</v>
      </c>
      <c r="B17" s="21" t="s">
        <v>498</v>
      </c>
      <c r="C17" s="21" t="s">
        <v>167</v>
      </c>
      <c r="D17" s="24">
        <v>685013</v>
      </c>
      <c r="E17" s="22">
        <v>18752.230879999999</v>
      </c>
      <c r="F17" s="23">
        <v>2.8445130394743101</v>
      </c>
    </row>
    <row r="18" spans="1:6" x14ac:dyDescent="0.2">
      <c r="A18" s="21" t="s">
        <v>160</v>
      </c>
      <c r="B18" s="21" t="s">
        <v>159</v>
      </c>
      <c r="C18" s="21" t="s">
        <v>161</v>
      </c>
      <c r="D18" s="24">
        <v>7500000</v>
      </c>
      <c r="E18" s="22">
        <v>17439</v>
      </c>
      <c r="F18" s="23">
        <v>2.6453099480712301</v>
      </c>
    </row>
    <row r="19" spans="1:6" x14ac:dyDescent="0.2">
      <c r="A19" s="21" t="s">
        <v>172</v>
      </c>
      <c r="B19" s="21" t="s">
        <v>171</v>
      </c>
      <c r="C19" s="21" t="s">
        <v>173</v>
      </c>
      <c r="D19" s="24">
        <v>194847</v>
      </c>
      <c r="E19" s="22">
        <v>13594.475189999999</v>
      </c>
      <c r="F19" s="23">
        <v>2.06213661671624</v>
      </c>
    </row>
    <row r="20" spans="1:6" x14ac:dyDescent="0.2">
      <c r="A20" s="21" t="s">
        <v>220</v>
      </c>
      <c r="B20" s="21" t="s">
        <v>219</v>
      </c>
      <c r="C20" s="21" t="s">
        <v>221</v>
      </c>
      <c r="D20" s="24">
        <v>4232579</v>
      </c>
      <c r="E20" s="22">
        <v>13294.530640000001</v>
      </c>
      <c r="F20" s="23">
        <v>2.0166382336676301</v>
      </c>
    </row>
    <row r="21" spans="1:6" x14ac:dyDescent="0.2">
      <c r="A21" s="21" t="s">
        <v>189</v>
      </c>
      <c r="B21" s="21" t="s">
        <v>188</v>
      </c>
      <c r="C21" s="21" t="s">
        <v>184</v>
      </c>
      <c r="D21" s="24">
        <v>2061397</v>
      </c>
      <c r="E21" s="22">
        <v>13280.55017</v>
      </c>
      <c r="F21" s="23">
        <v>2.0145175457629501</v>
      </c>
    </row>
    <row r="22" spans="1:6" x14ac:dyDescent="0.2">
      <c r="A22" s="21" t="s">
        <v>163</v>
      </c>
      <c r="B22" s="21" t="s">
        <v>162</v>
      </c>
      <c r="C22" s="21" t="s">
        <v>164</v>
      </c>
      <c r="D22" s="24">
        <v>3581067</v>
      </c>
      <c r="E22" s="22">
        <v>12696.673049999999</v>
      </c>
      <c r="F22" s="23">
        <v>1.92594962592883</v>
      </c>
    </row>
    <row r="23" spans="1:6" x14ac:dyDescent="0.2">
      <c r="A23" s="21" t="s">
        <v>212</v>
      </c>
      <c r="B23" s="21" t="s">
        <v>211</v>
      </c>
      <c r="C23" s="21" t="s">
        <v>213</v>
      </c>
      <c r="D23" s="24">
        <v>1633734</v>
      </c>
      <c r="E23" s="22">
        <v>11606.8632</v>
      </c>
      <c r="F23" s="23">
        <v>1.7606371173153199</v>
      </c>
    </row>
    <row r="24" spans="1:6" x14ac:dyDescent="0.2">
      <c r="A24" s="21" t="s">
        <v>275</v>
      </c>
      <c r="B24" s="21" t="s">
        <v>274</v>
      </c>
      <c r="C24" s="21" t="s">
        <v>164</v>
      </c>
      <c r="D24" s="24">
        <v>2727126</v>
      </c>
      <c r="E24" s="22">
        <v>10483.072340000001</v>
      </c>
      <c r="F24" s="23">
        <v>1.5901700526034901</v>
      </c>
    </row>
    <row r="25" spans="1:6" x14ac:dyDescent="0.2">
      <c r="A25" s="21" t="s">
        <v>175</v>
      </c>
      <c r="B25" s="21" t="s">
        <v>174</v>
      </c>
      <c r="C25" s="21" t="s">
        <v>137</v>
      </c>
      <c r="D25" s="24">
        <v>1310706</v>
      </c>
      <c r="E25" s="22">
        <v>10336.882869999999</v>
      </c>
      <c r="F25" s="23">
        <v>1.5679946721749001</v>
      </c>
    </row>
    <row r="26" spans="1:6" x14ac:dyDescent="0.2">
      <c r="A26" s="21" t="s">
        <v>273</v>
      </c>
      <c r="B26" s="21" t="s">
        <v>272</v>
      </c>
      <c r="C26" s="21" t="s">
        <v>184</v>
      </c>
      <c r="D26" s="24">
        <v>321590</v>
      </c>
      <c r="E26" s="22">
        <v>9418.7279199999994</v>
      </c>
      <c r="F26" s="23">
        <v>1.4287203775991899</v>
      </c>
    </row>
    <row r="27" spans="1:6" x14ac:dyDescent="0.2">
      <c r="A27" s="21" t="s">
        <v>786</v>
      </c>
      <c r="B27" s="21" t="s">
        <v>785</v>
      </c>
      <c r="C27" s="21" t="s">
        <v>170</v>
      </c>
      <c r="D27" s="24">
        <v>429940</v>
      </c>
      <c r="E27" s="22">
        <v>9009.8226400000003</v>
      </c>
      <c r="F27" s="23">
        <v>1.3666938161562801</v>
      </c>
    </row>
    <row r="28" spans="1:6" x14ac:dyDescent="0.2">
      <c r="A28" s="21" t="s">
        <v>180</v>
      </c>
      <c r="B28" s="21" t="s">
        <v>179</v>
      </c>
      <c r="C28" s="21" t="s">
        <v>181</v>
      </c>
      <c r="D28" s="24">
        <v>550412</v>
      </c>
      <c r="E28" s="22">
        <v>8945.8462359999994</v>
      </c>
      <c r="F28" s="23">
        <v>1.3569892793168401</v>
      </c>
    </row>
    <row r="29" spans="1:6" x14ac:dyDescent="0.2">
      <c r="A29" s="21" t="s">
        <v>177</v>
      </c>
      <c r="B29" s="21" t="s">
        <v>176</v>
      </c>
      <c r="C29" s="21" t="s">
        <v>178</v>
      </c>
      <c r="D29" s="24">
        <v>4478497</v>
      </c>
      <c r="E29" s="22">
        <v>8468.3899770000007</v>
      </c>
      <c r="F29" s="23">
        <v>1.2845642668905799</v>
      </c>
    </row>
    <row r="30" spans="1:6" x14ac:dyDescent="0.2">
      <c r="A30" s="21" t="s">
        <v>196</v>
      </c>
      <c r="B30" s="21" t="s">
        <v>195</v>
      </c>
      <c r="C30" s="21" t="s">
        <v>197</v>
      </c>
      <c r="D30" s="24">
        <v>1180000</v>
      </c>
      <c r="E30" s="22">
        <v>8441.7199999999993</v>
      </c>
      <c r="F30" s="23">
        <v>1.2805187163731799</v>
      </c>
    </row>
    <row r="31" spans="1:6" x14ac:dyDescent="0.2">
      <c r="A31" s="21" t="s">
        <v>169</v>
      </c>
      <c r="B31" s="21" t="s">
        <v>168</v>
      </c>
      <c r="C31" s="21" t="s">
        <v>170</v>
      </c>
      <c r="D31" s="24">
        <v>447035</v>
      </c>
      <c r="E31" s="22">
        <v>8191.0223050000004</v>
      </c>
      <c r="F31" s="23">
        <v>1.2424905549796299</v>
      </c>
    </row>
    <row r="32" spans="1:6" x14ac:dyDescent="0.2">
      <c r="A32" s="21" t="s">
        <v>258</v>
      </c>
      <c r="B32" s="21" t="s">
        <v>257</v>
      </c>
      <c r="C32" s="21" t="s">
        <v>218</v>
      </c>
      <c r="D32" s="24">
        <v>534037</v>
      </c>
      <c r="E32" s="22">
        <v>7968.900114</v>
      </c>
      <c r="F32" s="23">
        <v>1.20879699218706</v>
      </c>
    </row>
    <row r="33" spans="1:6" x14ac:dyDescent="0.2">
      <c r="A33" s="21" t="s">
        <v>242</v>
      </c>
      <c r="B33" s="21" t="s">
        <v>241</v>
      </c>
      <c r="C33" s="21" t="s">
        <v>243</v>
      </c>
      <c r="D33" s="24">
        <v>1012130</v>
      </c>
      <c r="E33" s="22">
        <v>7555.5504499999997</v>
      </c>
      <c r="F33" s="23">
        <v>1.1460962651837301</v>
      </c>
    </row>
    <row r="34" spans="1:6" x14ac:dyDescent="0.2">
      <c r="A34" s="21" t="s">
        <v>709</v>
      </c>
      <c r="B34" s="21" t="s">
        <v>708</v>
      </c>
      <c r="C34" s="21" t="s">
        <v>197</v>
      </c>
      <c r="D34" s="24">
        <v>4200152</v>
      </c>
      <c r="E34" s="22">
        <v>7503.5715479999999</v>
      </c>
      <c r="F34" s="23">
        <v>1.1382116211932201</v>
      </c>
    </row>
    <row r="35" spans="1:6" x14ac:dyDescent="0.2">
      <c r="A35" s="21" t="s">
        <v>619</v>
      </c>
      <c r="B35" s="21" t="s">
        <v>618</v>
      </c>
      <c r="C35" s="21" t="s">
        <v>194</v>
      </c>
      <c r="D35" s="24">
        <v>1436020</v>
      </c>
      <c r="E35" s="22">
        <v>7417.7613099999999</v>
      </c>
      <c r="F35" s="23">
        <v>1.1251951250508001</v>
      </c>
    </row>
    <row r="36" spans="1:6" x14ac:dyDescent="0.2">
      <c r="A36" s="21" t="s">
        <v>209</v>
      </c>
      <c r="B36" s="21" t="s">
        <v>208</v>
      </c>
      <c r="C36" s="21" t="s">
        <v>210</v>
      </c>
      <c r="D36" s="24">
        <v>241214</v>
      </c>
      <c r="E36" s="22">
        <v>6991.8290040000002</v>
      </c>
      <c r="F36" s="23">
        <v>1.0605857457132899</v>
      </c>
    </row>
    <row r="37" spans="1:6" x14ac:dyDescent="0.2">
      <c r="A37" s="21" t="s">
        <v>289</v>
      </c>
      <c r="B37" s="21" t="s">
        <v>288</v>
      </c>
      <c r="C37" s="21" t="s">
        <v>170</v>
      </c>
      <c r="D37" s="24">
        <v>425000</v>
      </c>
      <c r="E37" s="22">
        <v>6587.9250000000002</v>
      </c>
      <c r="F37" s="23">
        <v>0.99931782439630401</v>
      </c>
    </row>
    <row r="38" spans="1:6" x14ac:dyDescent="0.2">
      <c r="A38" s="21" t="s">
        <v>660</v>
      </c>
      <c r="B38" s="21" t="s">
        <v>659</v>
      </c>
      <c r="C38" s="21" t="s">
        <v>661</v>
      </c>
      <c r="D38" s="24">
        <v>1723096</v>
      </c>
      <c r="E38" s="22">
        <v>6444.3790399999998</v>
      </c>
      <c r="F38" s="23">
        <v>0.97754343618634698</v>
      </c>
    </row>
    <row r="39" spans="1:6" x14ac:dyDescent="0.2">
      <c r="A39" s="21" t="s">
        <v>191</v>
      </c>
      <c r="B39" s="21" t="s">
        <v>190</v>
      </c>
      <c r="C39" s="21" t="s">
        <v>170</v>
      </c>
      <c r="D39" s="24">
        <v>443906</v>
      </c>
      <c r="E39" s="22">
        <v>6357.1778260000001</v>
      </c>
      <c r="F39" s="23">
        <v>0.96431594384859398</v>
      </c>
    </row>
    <row r="40" spans="1:6" x14ac:dyDescent="0.2">
      <c r="A40" s="21" t="s">
        <v>239</v>
      </c>
      <c r="B40" s="21" t="s">
        <v>238</v>
      </c>
      <c r="C40" s="21" t="s">
        <v>240</v>
      </c>
      <c r="D40" s="24">
        <v>4228993</v>
      </c>
      <c r="E40" s="22">
        <v>5923.9733939999996</v>
      </c>
      <c r="F40" s="23">
        <v>0.89860346070631802</v>
      </c>
    </row>
    <row r="41" spans="1:6" x14ac:dyDescent="0.2">
      <c r="A41" s="21" t="s">
        <v>223</v>
      </c>
      <c r="B41" s="21" t="s">
        <v>222</v>
      </c>
      <c r="C41" s="21" t="s">
        <v>224</v>
      </c>
      <c r="D41" s="24">
        <v>416138</v>
      </c>
      <c r="E41" s="22">
        <v>5722.3136379999996</v>
      </c>
      <c r="F41" s="23">
        <v>0.868013830643102</v>
      </c>
    </row>
    <row r="42" spans="1:6" x14ac:dyDescent="0.2">
      <c r="A42" s="21" t="s">
        <v>299</v>
      </c>
      <c r="B42" s="21" t="s">
        <v>298</v>
      </c>
      <c r="C42" s="21" t="s">
        <v>224</v>
      </c>
      <c r="D42" s="24">
        <v>262365</v>
      </c>
      <c r="E42" s="22">
        <v>5671.0194750000001</v>
      </c>
      <c r="F42" s="23">
        <v>0.86023305424182395</v>
      </c>
    </row>
    <row r="43" spans="1:6" x14ac:dyDescent="0.2">
      <c r="A43" s="21" t="s">
        <v>750</v>
      </c>
      <c r="B43" s="21" t="s">
        <v>749</v>
      </c>
      <c r="C43" s="21" t="s">
        <v>249</v>
      </c>
      <c r="D43" s="24">
        <v>11750</v>
      </c>
      <c r="E43" s="22">
        <v>5359.7624999999998</v>
      </c>
      <c r="F43" s="23">
        <v>0.81301869720449105</v>
      </c>
    </row>
    <row r="44" spans="1:6" x14ac:dyDescent="0.2">
      <c r="A44" s="21" t="s">
        <v>235</v>
      </c>
      <c r="B44" s="21" t="s">
        <v>234</v>
      </c>
      <c r="C44" s="21" t="s">
        <v>150</v>
      </c>
      <c r="D44" s="24">
        <v>663201</v>
      </c>
      <c r="E44" s="22">
        <v>5236.3034960000005</v>
      </c>
      <c r="F44" s="23">
        <v>0.79429128557193396</v>
      </c>
    </row>
    <row r="45" spans="1:6" x14ac:dyDescent="0.2">
      <c r="A45" s="21" t="s">
        <v>207</v>
      </c>
      <c r="B45" s="21" t="s">
        <v>206</v>
      </c>
      <c r="C45" s="21" t="s">
        <v>197</v>
      </c>
      <c r="D45" s="24">
        <v>3645399</v>
      </c>
      <c r="E45" s="22">
        <v>4991.2803110000004</v>
      </c>
      <c r="F45" s="23">
        <v>0.75712388670797404</v>
      </c>
    </row>
    <row r="46" spans="1:6" x14ac:dyDescent="0.2">
      <c r="A46" s="21" t="s">
        <v>256</v>
      </c>
      <c r="B46" s="21" t="s">
        <v>255</v>
      </c>
      <c r="C46" s="21" t="s">
        <v>137</v>
      </c>
      <c r="D46" s="24">
        <v>490288</v>
      </c>
      <c r="E46" s="22">
        <v>4110.5745919999999</v>
      </c>
      <c r="F46" s="23">
        <v>0.62353024029510995</v>
      </c>
    </row>
    <row r="47" spans="1:6" x14ac:dyDescent="0.2">
      <c r="A47" s="21" t="s">
        <v>233</v>
      </c>
      <c r="B47" s="21" t="s">
        <v>232</v>
      </c>
      <c r="C47" s="21" t="s">
        <v>210</v>
      </c>
      <c r="D47" s="24">
        <v>374730</v>
      </c>
      <c r="E47" s="22">
        <v>3642.0008699999998</v>
      </c>
      <c r="F47" s="23">
        <v>0.55245261381358302</v>
      </c>
    </row>
    <row r="48" spans="1:6" x14ac:dyDescent="0.2">
      <c r="A48" s="21" t="s">
        <v>510</v>
      </c>
      <c r="B48" s="21" t="s">
        <v>509</v>
      </c>
      <c r="C48" s="21" t="s">
        <v>167</v>
      </c>
      <c r="D48" s="24">
        <v>435188</v>
      </c>
      <c r="E48" s="22">
        <v>3381.193166</v>
      </c>
      <c r="F48" s="23">
        <v>0.51289087208958395</v>
      </c>
    </row>
    <row r="49" spans="1:9" x14ac:dyDescent="0.2">
      <c r="A49" s="21" t="s">
        <v>635</v>
      </c>
      <c r="B49" s="21" t="s">
        <v>634</v>
      </c>
      <c r="C49" s="21" t="s">
        <v>167</v>
      </c>
      <c r="D49" s="24">
        <v>357700</v>
      </c>
      <c r="E49" s="22">
        <v>3375.2572</v>
      </c>
      <c r="F49" s="23">
        <v>0.51199044947869898</v>
      </c>
    </row>
    <row r="50" spans="1:9" x14ac:dyDescent="0.2">
      <c r="A50" s="21" t="s">
        <v>231</v>
      </c>
      <c r="B50" s="21" t="s">
        <v>230</v>
      </c>
      <c r="C50" s="21" t="s">
        <v>145</v>
      </c>
      <c r="D50" s="24">
        <v>808586</v>
      </c>
      <c r="E50" s="22">
        <v>3300.648052</v>
      </c>
      <c r="F50" s="23">
        <v>0.50067303899521298</v>
      </c>
    </row>
    <row r="51" spans="1:9" x14ac:dyDescent="0.2">
      <c r="A51" s="21" t="s">
        <v>204</v>
      </c>
      <c r="B51" s="21" t="s">
        <v>203</v>
      </c>
      <c r="C51" s="21" t="s">
        <v>205</v>
      </c>
      <c r="D51" s="24">
        <v>61000</v>
      </c>
      <c r="E51" s="22">
        <v>3202.1950000000002</v>
      </c>
      <c r="F51" s="23">
        <v>0.48573876306920999</v>
      </c>
    </row>
    <row r="52" spans="1:9" x14ac:dyDescent="0.2">
      <c r="A52" s="21" t="s">
        <v>491</v>
      </c>
      <c r="B52" s="21" t="s">
        <v>490</v>
      </c>
      <c r="C52" s="21" t="s">
        <v>184</v>
      </c>
      <c r="D52" s="24">
        <v>174054</v>
      </c>
      <c r="E52" s="22">
        <v>2972.1461039999999</v>
      </c>
      <c r="F52" s="23">
        <v>0.45084280383234898</v>
      </c>
    </row>
    <row r="53" spans="1:9" x14ac:dyDescent="0.2">
      <c r="A53" s="21" t="s">
        <v>774</v>
      </c>
      <c r="B53" s="21" t="s">
        <v>773</v>
      </c>
      <c r="C53" s="21" t="s">
        <v>243</v>
      </c>
      <c r="D53" s="24">
        <v>76241</v>
      </c>
      <c r="E53" s="22">
        <v>2962.496537</v>
      </c>
      <c r="F53" s="23">
        <v>0.44937906763304403</v>
      </c>
    </row>
    <row r="54" spans="1:9" x14ac:dyDescent="0.2">
      <c r="A54" s="21" t="s">
        <v>253</v>
      </c>
      <c r="B54" s="21" t="s">
        <v>252</v>
      </c>
      <c r="C54" s="21" t="s">
        <v>254</v>
      </c>
      <c r="D54" s="24">
        <v>110000</v>
      </c>
      <c r="E54" s="22">
        <v>2079.77</v>
      </c>
      <c r="F54" s="23">
        <v>0.31547888472390001</v>
      </c>
    </row>
    <row r="55" spans="1:9" x14ac:dyDescent="0.2">
      <c r="A55" s="21" t="s">
        <v>303</v>
      </c>
      <c r="B55" s="21" t="s">
        <v>302</v>
      </c>
      <c r="C55" s="21" t="s">
        <v>153</v>
      </c>
      <c r="D55" s="24">
        <v>859795</v>
      </c>
      <c r="E55" s="22">
        <v>1185.3133869999999</v>
      </c>
      <c r="F55" s="23">
        <v>0.17979937463232401</v>
      </c>
    </row>
    <row r="56" spans="1:9" x14ac:dyDescent="0.2">
      <c r="A56" s="21" t="s">
        <v>625</v>
      </c>
      <c r="B56" s="21" t="s">
        <v>624</v>
      </c>
      <c r="C56" s="21" t="s">
        <v>161</v>
      </c>
      <c r="D56" s="24">
        <v>122459</v>
      </c>
      <c r="E56" s="22">
        <v>987.20322850000002</v>
      </c>
      <c r="F56" s="23">
        <v>0.14974818057910899</v>
      </c>
    </row>
    <row r="57" spans="1:9" x14ac:dyDescent="0.2">
      <c r="A57" s="20" t="s">
        <v>29</v>
      </c>
      <c r="B57" s="20"/>
      <c r="C57" s="20"/>
      <c r="D57" s="20"/>
      <c r="E57" s="25">
        <f>SUM(E7:E56)</f>
        <v>624435.16215049999</v>
      </c>
      <c r="F57" s="26">
        <f>SUM(F7:F56)</f>
        <v>94.720141427959661</v>
      </c>
      <c r="G57" s="14"/>
      <c r="H57" s="14"/>
      <c r="I57" s="14"/>
    </row>
    <row r="58" spans="1:9" x14ac:dyDescent="0.2">
      <c r="A58" s="21"/>
      <c r="B58" s="21"/>
      <c r="C58" s="21"/>
      <c r="D58" s="21"/>
      <c r="E58" s="22"/>
      <c r="F58" s="23"/>
    </row>
    <row r="59" spans="1:9" x14ac:dyDescent="0.2">
      <c r="A59" s="20" t="s">
        <v>344</v>
      </c>
      <c r="B59" s="21"/>
      <c r="C59" s="21"/>
      <c r="D59" s="21"/>
      <c r="E59" s="22"/>
      <c r="F59" s="23"/>
    </row>
    <row r="60" spans="1:9" x14ac:dyDescent="0.2">
      <c r="A60" s="21" t="s">
        <v>347</v>
      </c>
      <c r="B60" s="21" t="s">
        <v>346</v>
      </c>
      <c r="C60" s="21" t="s">
        <v>348</v>
      </c>
      <c r="D60" s="24">
        <v>3000</v>
      </c>
      <c r="E60" s="22">
        <v>2.9999999999999997E-4</v>
      </c>
      <c r="F60" s="23">
        <v>4.5506794221077398E-8</v>
      </c>
    </row>
    <row r="61" spans="1:9" x14ac:dyDescent="0.2">
      <c r="A61" s="21"/>
      <c r="B61" s="21" t="s">
        <v>345</v>
      </c>
      <c r="C61" s="21" t="s">
        <v>218</v>
      </c>
      <c r="D61" s="24">
        <v>2900</v>
      </c>
      <c r="E61" s="22">
        <v>2.9E-4</v>
      </c>
      <c r="F61" s="23">
        <v>4.3989901080374801E-8</v>
      </c>
    </row>
    <row r="62" spans="1:9" x14ac:dyDescent="0.2">
      <c r="A62" s="20" t="s">
        <v>29</v>
      </c>
      <c r="B62" s="20"/>
      <c r="C62" s="20"/>
      <c r="D62" s="20"/>
      <c r="E62" s="25">
        <f>SUM(E59:E61)</f>
        <v>5.9000000000000003E-4</v>
      </c>
      <c r="F62" s="26">
        <f>SUM(F59:F61)</f>
        <v>8.9496695301452199E-8</v>
      </c>
      <c r="G62" s="14"/>
      <c r="H62" s="14"/>
      <c r="I62" s="14"/>
    </row>
    <row r="63" spans="1:9" x14ac:dyDescent="0.2">
      <c r="A63" s="21"/>
      <c r="B63" s="21"/>
      <c r="C63" s="21"/>
      <c r="D63" s="21"/>
      <c r="E63" s="22"/>
      <c r="F63" s="23"/>
    </row>
    <row r="64" spans="1:9" x14ac:dyDescent="0.2">
      <c r="A64" s="20" t="s">
        <v>40</v>
      </c>
      <c r="B64" s="20"/>
      <c r="C64" s="20"/>
      <c r="D64" s="20"/>
      <c r="E64" s="25">
        <f>E57+E62</f>
        <v>624435.16274049995</v>
      </c>
      <c r="F64" s="26">
        <f>F57+F62</f>
        <v>94.720141517456355</v>
      </c>
      <c r="G64" s="14"/>
      <c r="H64" s="14"/>
      <c r="I64" s="14"/>
    </row>
    <row r="65" spans="1:9" x14ac:dyDescent="0.2">
      <c r="A65" s="20"/>
      <c r="B65" s="20"/>
      <c r="C65" s="20"/>
      <c r="D65" s="20"/>
      <c r="E65" s="25"/>
      <c r="F65" s="26"/>
      <c r="G65" s="14"/>
      <c r="H65" s="14"/>
      <c r="I65" s="14"/>
    </row>
    <row r="66" spans="1:9" x14ac:dyDescent="0.2">
      <c r="A66" s="20" t="s">
        <v>42</v>
      </c>
      <c r="B66" s="20"/>
      <c r="C66" s="20"/>
      <c r="D66" s="20"/>
      <c r="E66" s="25">
        <f>E68-(E57+E62)</f>
        <v>34807.056218200014</v>
      </c>
      <c r="F66" s="26">
        <f>F68-(F57+F62)</f>
        <v>5.279858482543645</v>
      </c>
      <c r="G66" s="14"/>
      <c r="H66" s="14"/>
      <c r="I66" s="14"/>
    </row>
    <row r="67" spans="1:9" x14ac:dyDescent="0.2">
      <c r="A67" s="20"/>
      <c r="B67" s="20"/>
      <c r="C67" s="20"/>
      <c r="D67" s="20"/>
      <c r="E67" s="25"/>
      <c r="F67" s="26"/>
      <c r="G67" s="14"/>
      <c r="H67" s="14"/>
      <c r="I67" s="14"/>
    </row>
    <row r="68" spans="1:9" x14ac:dyDescent="0.2">
      <c r="A68" s="27" t="s">
        <v>41</v>
      </c>
      <c r="B68" s="27"/>
      <c r="C68" s="27"/>
      <c r="D68" s="27"/>
      <c r="E68" s="28">
        <v>659242.21895869996</v>
      </c>
      <c r="F68" s="29">
        <v>100</v>
      </c>
      <c r="G68" s="14"/>
      <c r="H68" s="14"/>
      <c r="I68" s="14"/>
    </row>
    <row r="69" spans="1:9" x14ac:dyDescent="0.2">
      <c r="F69" s="15" t="s">
        <v>916</v>
      </c>
    </row>
    <row r="70" spans="1:9" x14ac:dyDescent="0.2">
      <c r="A70" s="14" t="s">
        <v>43</v>
      </c>
    </row>
    <row r="71" spans="1:9" x14ac:dyDescent="0.2">
      <c r="A71" s="14" t="s">
        <v>360</v>
      </c>
    </row>
    <row r="73" spans="1:9" x14ac:dyDescent="0.2">
      <c r="A73" s="14" t="s">
        <v>44</v>
      </c>
    </row>
    <row r="74" spans="1:9" x14ac:dyDescent="0.2">
      <c r="A74" s="14" t="s">
        <v>45</v>
      </c>
    </row>
    <row r="75" spans="1:9" x14ac:dyDescent="0.2">
      <c r="A75" s="14" t="s">
        <v>46</v>
      </c>
      <c r="B75" s="14"/>
      <c r="C75" s="30" t="s">
        <v>48</v>
      </c>
      <c r="D75" s="14" t="s">
        <v>47</v>
      </c>
    </row>
    <row r="76" spans="1:9" x14ac:dyDescent="0.2">
      <c r="A76" s="7" t="s">
        <v>49</v>
      </c>
      <c r="C76" s="31">
        <v>1453.4786999999999</v>
      </c>
      <c r="D76" s="31">
        <v>1430.7822000000001</v>
      </c>
    </row>
    <row r="77" spans="1:9" x14ac:dyDescent="0.2">
      <c r="A77" s="7" t="s">
        <v>50</v>
      </c>
      <c r="C77" s="31">
        <v>70.727900000000005</v>
      </c>
      <c r="D77" s="31">
        <v>64.851900000000001</v>
      </c>
    </row>
    <row r="78" spans="1:9" x14ac:dyDescent="0.2">
      <c r="A78" s="7" t="s">
        <v>51</v>
      </c>
      <c r="C78" s="31">
        <v>1611.4742000000001</v>
      </c>
      <c r="D78" s="31">
        <v>1592.4665</v>
      </c>
    </row>
    <row r="79" spans="1:9" x14ac:dyDescent="0.2">
      <c r="A79" s="7" t="s">
        <v>52</v>
      </c>
      <c r="C79" s="31">
        <v>81.598200000000006</v>
      </c>
      <c r="D79" s="31">
        <v>75.052400000000006</v>
      </c>
    </row>
    <row r="81" spans="1:9" x14ac:dyDescent="0.2">
      <c r="A81" s="14" t="s">
        <v>54</v>
      </c>
    </row>
    <row r="82" spans="1:9" x14ac:dyDescent="0.2">
      <c r="A82" s="101" t="s">
        <v>58</v>
      </c>
      <c r="B82" s="102"/>
      <c r="C82" s="33" t="s">
        <v>59</v>
      </c>
    </row>
    <row r="83" spans="1:9" x14ac:dyDescent="0.2">
      <c r="A83" s="97" t="s">
        <v>50</v>
      </c>
      <c r="B83" s="98"/>
      <c r="C83" s="34">
        <v>4.5</v>
      </c>
    </row>
    <row r="84" spans="1:9" x14ac:dyDescent="0.2">
      <c r="A84" s="97" t="s">
        <v>52</v>
      </c>
      <c r="B84" s="98"/>
      <c r="C84" s="34">
        <v>5.25</v>
      </c>
    </row>
    <row r="85" spans="1:9" x14ac:dyDescent="0.2">
      <c r="A85" s="7" t="s">
        <v>60</v>
      </c>
    </row>
    <row r="86" spans="1:9" x14ac:dyDescent="0.2">
      <c r="A86" s="7" t="s">
        <v>53</v>
      </c>
    </row>
    <row r="88" spans="1:9" x14ac:dyDescent="0.2">
      <c r="A88" s="14" t="s">
        <v>361</v>
      </c>
      <c r="D88" s="52">
        <v>5.7326287930831402E-2</v>
      </c>
    </row>
    <row r="90" spans="1:9" x14ac:dyDescent="0.2">
      <c r="A90" s="69" t="s">
        <v>57</v>
      </c>
      <c r="B90" s="64"/>
      <c r="C90" s="64"/>
      <c r="D90" s="70" t="s">
        <v>55</v>
      </c>
    </row>
    <row r="91" spans="1:9" x14ac:dyDescent="0.2">
      <c r="A91" s="71" t="s">
        <v>953</v>
      </c>
      <c r="B91" s="64"/>
      <c r="C91" s="64"/>
      <c r="D91" s="70"/>
    </row>
    <row r="92" spans="1:9" ht="15" x14ac:dyDescent="0.25">
      <c r="A92" s="72" t="s">
        <v>954</v>
      </c>
      <c r="B92" s="64"/>
      <c r="C92" s="64"/>
      <c r="D92" s="70"/>
    </row>
    <row r="93" spans="1:9" ht="15" x14ac:dyDescent="0.25">
      <c r="A93" s="72"/>
      <c r="B93" s="64"/>
      <c r="C93" s="64"/>
      <c r="D93" s="70"/>
    </row>
    <row r="94" spans="1:9" x14ac:dyDescent="0.2">
      <c r="A94" s="69" t="s">
        <v>955</v>
      </c>
      <c r="B94" s="64"/>
      <c r="C94" s="64"/>
      <c r="D94" s="64"/>
      <c r="E94" s="11"/>
      <c r="G94" s="64"/>
      <c r="H94" s="64"/>
      <c r="I94" s="64"/>
    </row>
    <row r="95" spans="1:9" x14ac:dyDescent="0.2">
      <c r="A95" s="74"/>
      <c r="B95" s="64"/>
      <c r="C95" s="64"/>
      <c r="D95" s="64"/>
      <c r="E95" s="11"/>
      <c r="G95" s="64"/>
      <c r="H95" s="64"/>
      <c r="I95" s="64"/>
    </row>
    <row r="96" spans="1:9" x14ac:dyDescent="0.2">
      <c r="A96" s="69" t="s">
        <v>959</v>
      </c>
      <c r="B96" s="64"/>
      <c r="C96" s="64"/>
      <c r="D96" s="64"/>
      <c r="E96" s="11"/>
      <c r="G96" s="64"/>
      <c r="H96" s="64"/>
      <c r="I96" s="64"/>
    </row>
    <row r="97" spans="1:9" x14ac:dyDescent="0.2">
      <c r="A97" s="74"/>
      <c r="B97" s="64"/>
      <c r="C97" s="64"/>
      <c r="D97" s="64"/>
      <c r="E97" s="11"/>
      <c r="G97" s="64"/>
      <c r="H97" s="64"/>
      <c r="I97" s="64"/>
    </row>
    <row r="98" spans="1:9" x14ac:dyDescent="0.2">
      <c r="A98" s="64"/>
      <c r="B98" s="64"/>
      <c r="C98" s="64"/>
      <c r="D98" s="64"/>
      <c r="E98" s="11"/>
      <c r="G98" s="64"/>
      <c r="H98" s="64"/>
      <c r="I98" s="64"/>
    </row>
    <row r="99" spans="1:9" x14ac:dyDescent="0.2">
      <c r="A99" s="64"/>
      <c r="B99" s="64"/>
      <c r="C99" s="64"/>
      <c r="D99" s="64"/>
      <c r="E99" s="11"/>
      <c r="G99" s="64"/>
      <c r="H99" s="64"/>
      <c r="I99" s="64"/>
    </row>
    <row r="100" spans="1:9" x14ac:dyDescent="0.2">
      <c r="A100" s="64"/>
      <c r="B100" s="64"/>
      <c r="C100" s="64"/>
      <c r="D100" s="64"/>
      <c r="E100" s="11"/>
      <c r="G100" s="64"/>
      <c r="H100" s="64"/>
      <c r="I100" s="64"/>
    </row>
    <row r="101" spans="1:9" x14ac:dyDescent="0.2">
      <c r="A101" s="64"/>
      <c r="B101" s="64"/>
      <c r="C101" s="64"/>
      <c r="D101" s="64"/>
      <c r="E101" s="11"/>
      <c r="G101" s="64"/>
      <c r="H101" s="64"/>
      <c r="I101" s="64"/>
    </row>
    <row r="102" spans="1:9" x14ac:dyDescent="0.2">
      <c r="A102" s="64"/>
      <c r="B102" s="64"/>
      <c r="C102" s="64"/>
      <c r="D102" s="64"/>
      <c r="E102" s="11"/>
      <c r="G102" s="64"/>
      <c r="H102" s="64"/>
      <c r="I102" s="64"/>
    </row>
    <row r="103" spans="1:9" x14ac:dyDescent="0.2">
      <c r="A103" s="64"/>
      <c r="B103" s="64"/>
      <c r="C103" s="64"/>
      <c r="D103" s="64"/>
      <c r="E103" s="11"/>
      <c r="G103" s="64"/>
      <c r="H103" s="64"/>
      <c r="I103" s="64"/>
    </row>
    <row r="104" spans="1:9" x14ac:dyDescent="0.2">
      <c r="A104" s="64"/>
      <c r="B104" s="64"/>
      <c r="C104" s="64"/>
      <c r="D104" s="64"/>
      <c r="E104" s="11"/>
      <c r="G104" s="64"/>
      <c r="H104" s="64"/>
      <c r="I104" s="64"/>
    </row>
    <row r="105" spans="1:9" x14ac:dyDescent="0.2">
      <c r="A105" s="64"/>
      <c r="B105" s="64"/>
      <c r="C105" s="64"/>
      <c r="D105" s="64"/>
      <c r="E105" s="11"/>
      <c r="G105" s="64"/>
      <c r="H105" s="64"/>
      <c r="I105" s="64"/>
    </row>
    <row r="106" spans="1:9" x14ac:dyDescent="0.2">
      <c r="A106" s="64"/>
      <c r="B106" s="64"/>
      <c r="C106" s="64"/>
      <c r="D106" s="64"/>
      <c r="E106" s="11"/>
      <c r="G106" s="64"/>
      <c r="H106" s="64"/>
      <c r="I106" s="64"/>
    </row>
    <row r="107" spans="1:9" x14ac:dyDescent="0.2">
      <c r="A107" s="64"/>
      <c r="B107" s="64"/>
      <c r="C107" s="64"/>
      <c r="D107" s="64"/>
      <c r="E107" s="11"/>
      <c r="G107" s="64"/>
      <c r="H107" s="64"/>
      <c r="I107" s="64"/>
    </row>
    <row r="108" spans="1:9" x14ac:dyDescent="0.2">
      <c r="A108" s="64"/>
      <c r="B108" s="64"/>
      <c r="C108" s="64"/>
      <c r="D108" s="64"/>
      <c r="E108" s="11"/>
      <c r="G108" s="64"/>
      <c r="H108" s="64"/>
      <c r="I108" s="64"/>
    </row>
    <row r="109" spans="1:9" x14ac:dyDescent="0.2">
      <c r="A109" s="64"/>
      <c r="B109" s="64"/>
      <c r="C109" s="64"/>
      <c r="D109" s="64"/>
      <c r="E109" s="11"/>
      <c r="G109" s="64"/>
      <c r="H109" s="64"/>
      <c r="I109" s="64"/>
    </row>
    <row r="110" spans="1:9" x14ac:dyDescent="0.2">
      <c r="A110" s="64"/>
      <c r="B110" s="64"/>
      <c r="C110" s="64"/>
      <c r="D110" s="64"/>
      <c r="E110" s="11"/>
      <c r="G110" s="64"/>
      <c r="H110" s="64"/>
      <c r="I110" s="64"/>
    </row>
    <row r="111" spans="1:9" x14ac:dyDescent="0.2">
      <c r="A111" s="64"/>
      <c r="B111" s="64"/>
      <c r="C111" s="64"/>
      <c r="D111" s="64"/>
      <c r="E111" s="11"/>
      <c r="G111" s="64"/>
      <c r="H111" s="64"/>
      <c r="I111" s="64"/>
    </row>
    <row r="112" spans="1:9" x14ac:dyDescent="0.2">
      <c r="A112" s="64"/>
      <c r="B112" s="64"/>
      <c r="C112" s="64"/>
      <c r="D112" s="64"/>
      <c r="E112" s="11"/>
      <c r="G112" s="64"/>
      <c r="H112" s="64"/>
      <c r="I112" s="64"/>
    </row>
    <row r="113" spans="1:9" x14ac:dyDescent="0.2">
      <c r="A113" s="64"/>
      <c r="B113" s="64"/>
      <c r="C113" s="64"/>
      <c r="D113" s="64"/>
      <c r="E113" s="11"/>
      <c r="G113" s="64"/>
      <c r="H113" s="64"/>
      <c r="I113" s="64"/>
    </row>
    <row r="114" spans="1:9" x14ac:dyDescent="0.2">
      <c r="A114" s="64"/>
      <c r="B114" s="64"/>
      <c r="C114" s="64"/>
      <c r="D114" s="64"/>
      <c r="E114" s="11"/>
      <c r="G114" s="64"/>
      <c r="H114" s="64"/>
      <c r="I114" s="64"/>
    </row>
    <row r="115" spans="1:9" x14ac:dyDescent="0.2">
      <c r="A115" s="69" t="s">
        <v>972</v>
      </c>
      <c r="B115" s="64"/>
      <c r="C115" s="64"/>
      <c r="D115" s="64"/>
      <c r="E115" s="11"/>
      <c r="G115" s="64"/>
      <c r="H115" s="64"/>
      <c r="I115" s="64"/>
    </row>
    <row r="116" spans="1:9" x14ac:dyDescent="0.2">
      <c r="A116" s="64"/>
      <c r="B116" s="64"/>
      <c r="C116" s="64"/>
      <c r="D116" s="64"/>
      <c r="E116" s="11"/>
      <c r="G116" s="64"/>
      <c r="H116" s="64"/>
      <c r="I116" s="64"/>
    </row>
    <row r="117" spans="1:9" x14ac:dyDescent="0.2">
      <c r="A117" s="69" t="s">
        <v>960</v>
      </c>
      <c r="B117" s="64"/>
      <c r="C117" s="64"/>
      <c r="D117" s="64"/>
      <c r="E117" s="11"/>
      <c r="G117" s="64"/>
      <c r="H117" s="64"/>
      <c r="I117" s="64"/>
    </row>
    <row r="118" spans="1:9" x14ac:dyDescent="0.2">
      <c r="A118" s="64"/>
      <c r="B118" s="64"/>
      <c r="C118" s="64"/>
      <c r="D118" s="64"/>
      <c r="E118" s="11"/>
      <c r="G118" s="64"/>
      <c r="H118" s="64"/>
      <c r="I118" s="64"/>
    </row>
    <row r="119" spans="1:9" x14ac:dyDescent="0.2">
      <c r="A119" s="64"/>
      <c r="B119" s="64"/>
      <c r="C119" s="64"/>
      <c r="D119" s="64"/>
      <c r="E119" s="11"/>
      <c r="G119" s="64"/>
      <c r="H119" s="64"/>
      <c r="I119" s="64"/>
    </row>
    <row r="120" spans="1:9" x14ac:dyDescent="0.2">
      <c r="A120" s="64"/>
      <c r="B120" s="64"/>
      <c r="C120" s="64"/>
      <c r="D120" s="64"/>
      <c r="E120" s="11"/>
      <c r="G120" s="64"/>
      <c r="H120" s="64"/>
      <c r="I120" s="64"/>
    </row>
    <row r="121" spans="1:9" x14ac:dyDescent="0.2">
      <c r="A121" s="64"/>
      <c r="B121" s="64"/>
      <c r="C121" s="64"/>
      <c r="D121" s="64"/>
      <c r="E121" s="11"/>
      <c r="G121" s="64"/>
      <c r="H121" s="64"/>
      <c r="I121" s="64"/>
    </row>
    <row r="122" spans="1:9" x14ac:dyDescent="0.2">
      <c r="A122" s="64"/>
      <c r="B122" s="64"/>
      <c r="C122" s="64"/>
      <c r="D122" s="64"/>
      <c r="E122" s="11"/>
      <c r="G122" s="64"/>
      <c r="H122" s="64"/>
      <c r="I122" s="64"/>
    </row>
    <row r="123" spans="1:9" x14ac:dyDescent="0.2">
      <c r="A123" s="64"/>
      <c r="B123" s="64"/>
      <c r="C123" s="64"/>
      <c r="D123" s="64"/>
      <c r="E123" s="11"/>
      <c r="G123" s="64"/>
      <c r="H123" s="64"/>
      <c r="I123" s="64"/>
    </row>
    <row r="124" spans="1:9" x14ac:dyDescent="0.2">
      <c r="A124" s="64"/>
      <c r="B124" s="64"/>
      <c r="C124" s="64"/>
      <c r="D124" s="64"/>
      <c r="E124" s="11"/>
      <c r="G124" s="64"/>
      <c r="H124" s="64"/>
      <c r="I124" s="64"/>
    </row>
    <row r="125" spans="1:9" x14ac:dyDescent="0.2">
      <c r="A125" s="64"/>
      <c r="B125" s="64"/>
      <c r="C125" s="64"/>
      <c r="D125" s="64"/>
      <c r="E125" s="11"/>
      <c r="G125" s="64"/>
      <c r="H125" s="64"/>
      <c r="I125" s="64"/>
    </row>
    <row r="126" spans="1:9" x14ac:dyDescent="0.2">
      <c r="A126" s="64"/>
      <c r="B126" s="64"/>
      <c r="C126" s="64"/>
      <c r="D126" s="64"/>
      <c r="E126" s="11"/>
      <c r="G126" s="64"/>
      <c r="H126" s="64"/>
      <c r="I126" s="64"/>
    </row>
    <row r="127" spans="1:9" x14ac:dyDescent="0.2">
      <c r="A127" s="64"/>
      <c r="B127" s="64"/>
      <c r="C127" s="64"/>
      <c r="D127" s="64"/>
      <c r="E127" s="11"/>
      <c r="G127" s="64"/>
      <c r="H127" s="64"/>
      <c r="I127" s="64"/>
    </row>
    <row r="128" spans="1:9" x14ac:dyDescent="0.2">
      <c r="A128" s="64"/>
      <c r="B128" s="64"/>
      <c r="C128" s="64"/>
      <c r="D128" s="64"/>
      <c r="E128" s="11"/>
      <c r="G128" s="64"/>
      <c r="H128" s="64"/>
      <c r="I128" s="64"/>
    </row>
    <row r="129" spans="1:9" x14ac:dyDescent="0.2">
      <c r="A129" s="64"/>
      <c r="B129" s="64"/>
      <c r="C129" s="64"/>
      <c r="D129" s="64"/>
      <c r="E129" s="11"/>
      <c r="G129" s="64"/>
      <c r="H129" s="64"/>
      <c r="I129" s="64"/>
    </row>
    <row r="130" spans="1:9" x14ac:dyDescent="0.2">
      <c r="A130" s="64"/>
      <c r="B130" s="64"/>
      <c r="C130" s="64"/>
      <c r="D130" s="64"/>
      <c r="E130" s="11"/>
      <c r="G130" s="64"/>
      <c r="H130" s="64"/>
      <c r="I130" s="64"/>
    </row>
    <row r="131" spans="1:9" x14ac:dyDescent="0.2">
      <c r="A131" s="64"/>
      <c r="B131" s="64"/>
      <c r="C131" s="64"/>
      <c r="D131" s="64"/>
      <c r="E131" s="11"/>
      <c r="G131" s="64"/>
      <c r="H131" s="64"/>
      <c r="I131" s="64"/>
    </row>
    <row r="132" spans="1:9" x14ac:dyDescent="0.2">
      <c r="A132" s="64"/>
      <c r="B132" s="64"/>
      <c r="C132" s="64"/>
      <c r="D132" s="64"/>
      <c r="E132" s="11"/>
      <c r="G132" s="64"/>
      <c r="H132" s="64"/>
      <c r="I132" s="64"/>
    </row>
    <row r="133" spans="1:9" x14ac:dyDescent="0.2">
      <c r="A133" s="64"/>
      <c r="B133" s="64"/>
      <c r="C133" s="64"/>
      <c r="D133" s="64"/>
      <c r="E133" s="11"/>
      <c r="G133" s="64"/>
      <c r="H133" s="64"/>
      <c r="I133" s="64"/>
    </row>
    <row r="134" spans="1:9" x14ac:dyDescent="0.2">
      <c r="A134" s="64"/>
      <c r="B134" s="64"/>
      <c r="C134" s="64"/>
      <c r="D134" s="64"/>
      <c r="E134" s="11"/>
      <c r="G134" s="64"/>
      <c r="H134" s="64"/>
      <c r="I134" s="64"/>
    </row>
    <row r="135" spans="1:9" x14ac:dyDescent="0.2">
      <c r="A135" s="64"/>
      <c r="B135" s="64"/>
      <c r="C135" s="64"/>
      <c r="D135" s="64"/>
      <c r="E135" s="11"/>
      <c r="G135" s="64"/>
      <c r="H135" s="64"/>
      <c r="I135" s="64"/>
    </row>
    <row r="136" spans="1:9" x14ac:dyDescent="0.2">
      <c r="A136" s="69" t="s">
        <v>981</v>
      </c>
      <c r="B136" s="64"/>
      <c r="C136" s="64"/>
      <c r="D136" s="64"/>
      <c r="E136" s="11"/>
      <c r="G136" s="64"/>
      <c r="H136" s="64"/>
      <c r="I136" s="64"/>
    </row>
    <row r="137" spans="1:9" x14ac:dyDescent="0.2">
      <c r="A137" s="64"/>
      <c r="B137" s="64"/>
      <c r="C137" s="64"/>
      <c r="D137" s="64"/>
      <c r="E137" s="11"/>
      <c r="G137" s="64"/>
      <c r="H137" s="64"/>
      <c r="I137" s="64"/>
    </row>
    <row r="138" spans="1:9" x14ac:dyDescent="0.2">
      <c r="A138" s="64" t="s">
        <v>958</v>
      </c>
      <c r="B138" s="64"/>
      <c r="C138" s="64"/>
      <c r="D138" s="64"/>
      <c r="E138" s="11"/>
      <c r="G138" s="64"/>
      <c r="H138" s="64"/>
      <c r="I138" s="64"/>
    </row>
    <row r="139" spans="1:9" x14ac:dyDescent="0.2">
      <c r="A139" s="64"/>
      <c r="B139" s="64"/>
      <c r="C139" s="64"/>
      <c r="D139" s="64"/>
      <c r="E139" s="11"/>
      <c r="G139" s="64"/>
      <c r="H139" s="64"/>
      <c r="I139" s="64"/>
    </row>
    <row r="140" spans="1:9" x14ac:dyDescent="0.2">
      <c r="A140" s="64"/>
      <c r="B140" s="64"/>
      <c r="C140" s="64"/>
      <c r="D140" s="64"/>
      <c r="E140" s="11"/>
      <c r="G140" s="64"/>
      <c r="H140" s="64"/>
      <c r="I140" s="64"/>
    </row>
    <row r="141" spans="1:9" x14ac:dyDescent="0.2">
      <c r="A141" s="64"/>
      <c r="B141" s="64"/>
      <c r="C141" s="64"/>
      <c r="D141" s="64"/>
      <c r="E141" s="11"/>
      <c r="G141" s="64"/>
      <c r="H141" s="64"/>
      <c r="I141" s="64"/>
    </row>
    <row r="142" spans="1:9" x14ac:dyDescent="0.2">
      <c r="A142" s="64"/>
      <c r="B142" s="64"/>
      <c r="C142" s="64"/>
      <c r="D142" s="64"/>
      <c r="E142" s="11"/>
      <c r="G142" s="64"/>
      <c r="H142" s="64"/>
      <c r="I142" s="64"/>
    </row>
    <row r="143" spans="1:9" x14ac:dyDescent="0.2">
      <c r="A143" s="64"/>
      <c r="B143" s="64"/>
      <c r="C143" s="64"/>
      <c r="D143" s="64"/>
      <c r="E143" s="11"/>
      <c r="G143" s="64"/>
      <c r="H143" s="64"/>
      <c r="I143" s="64"/>
    </row>
    <row r="144" spans="1:9" x14ac:dyDescent="0.2">
      <c r="A144" s="64"/>
      <c r="B144" s="64"/>
      <c r="C144" s="64"/>
      <c r="D144" s="64"/>
      <c r="E144" s="11"/>
      <c r="G144" s="64"/>
      <c r="H144" s="64"/>
      <c r="I144" s="64"/>
    </row>
    <row r="145" spans="1:9" x14ac:dyDescent="0.2">
      <c r="A145" s="64"/>
      <c r="B145" s="64"/>
      <c r="C145" s="64"/>
      <c r="D145" s="64"/>
      <c r="E145" s="11"/>
      <c r="G145" s="64"/>
      <c r="H145" s="64"/>
      <c r="I145" s="64"/>
    </row>
    <row r="146" spans="1:9" x14ac:dyDescent="0.2">
      <c r="A146" s="64"/>
      <c r="B146" s="64"/>
      <c r="C146" s="64"/>
      <c r="D146" s="64"/>
      <c r="E146" s="11"/>
      <c r="G146" s="64"/>
      <c r="H146" s="64"/>
      <c r="I146" s="64"/>
    </row>
    <row r="147" spans="1:9" x14ac:dyDescent="0.2">
      <c r="A147" s="64"/>
      <c r="B147" s="64"/>
      <c r="C147" s="64"/>
      <c r="D147" s="64"/>
      <c r="E147" s="11"/>
      <c r="G147" s="64"/>
      <c r="H147" s="64"/>
      <c r="I147" s="64"/>
    </row>
    <row r="148" spans="1:9" x14ac:dyDescent="0.2">
      <c r="A148" s="64"/>
      <c r="B148" s="64"/>
      <c r="C148" s="64"/>
      <c r="D148" s="64"/>
      <c r="E148" s="11"/>
      <c r="G148" s="64"/>
      <c r="H148" s="64"/>
      <c r="I148" s="64"/>
    </row>
    <row r="149" spans="1:9" x14ac:dyDescent="0.2">
      <c r="A149" s="64"/>
      <c r="B149" s="64"/>
      <c r="C149" s="64"/>
      <c r="D149" s="64"/>
      <c r="E149" s="11"/>
      <c r="G149" s="64"/>
      <c r="H149" s="64"/>
      <c r="I149" s="64"/>
    </row>
    <row r="150" spans="1:9" x14ac:dyDescent="0.2">
      <c r="A150" s="64"/>
      <c r="B150" s="64"/>
      <c r="C150" s="64"/>
      <c r="D150" s="64"/>
      <c r="E150" s="11"/>
      <c r="G150" s="64"/>
      <c r="H150" s="64"/>
      <c r="I150" s="64"/>
    </row>
    <row r="151" spans="1:9" x14ac:dyDescent="0.2">
      <c r="A151" s="64"/>
      <c r="B151" s="64"/>
      <c r="C151" s="64"/>
      <c r="D151" s="64"/>
      <c r="E151" s="11"/>
      <c r="G151" s="64"/>
      <c r="H151" s="64"/>
      <c r="I151" s="64"/>
    </row>
    <row r="152" spans="1:9" x14ac:dyDescent="0.2">
      <c r="A152" s="64"/>
      <c r="B152" s="64"/>
      <c r="C152" s="64"/>
      <c r="D152" s="64"/>
      <c r="E152" s="11"/>
      <c r="G152" s="64"/>
      <c r="H152" s="64"/>
      <c r="I152" s="64"/>
    </row>
    <row r="153" spans="1:9" x14ac:dyDescent="0.2">
      <c r="A153" s="64"/>
      <c r="B153" s="64"/>
      <c r="C153" s="64"/>
      <c r="D153" s="64"/>
      <c r="E153" s="11"/>
      <c r="G153" s="64"/>
      <c r="H153" s="64"/>
      <c r="I153" s="64"/>
    </row>
    <row r="154" spans="1:9" x14ac:dyDescent="0.2">
      <c r="A154" s="64"/>
      <c r="B154" s="64"/>
      <c r="C154" s="64"/>
      <c r="D154" s="64"/>
      <c r="E154" s="11"/>
      <c r="G154" s="64"/>
      <c r="H154" s="64"/>
      <c r="I154" s="64"/>
    </row>
    <row r="155" spans="1:9" x14ac:dyDescent="0.2">
      <c r="A155" s="64"/>
      <c r="B155" s="64"/>
      <c r="C155" s="64"/>
      <c r="D155" s="64"/>
      <c r="E155" s="11"/>
      <c r="G155" s="64"/>
      <c r="H155" s="64"/>
      <c r="I155" s="64"/>
    </row>
    <row r="156" spans="1:9" x14ac:dyDescent="0.2">
      <c r="A156" s="64"/>
      <c r="B156" s="64"/>
      <c r="C156" s="64"/>
      <c r="D156" s="64"/>
      <c r="E156" s="11"/>
      <c r="G156" s="64"/>
      <c r="H156" s="64"/>
      <c r="I156" s="64"/>
    </row>
    <row r="157" spans="1:9" x14ac:dyDescent="0.2">
      <c r="A157" s="64"/>
      <c r="B157" s="64"/>
      <c r="C157" s="64"/>
      <c r="D157" s="64"/>
      <c r="E157" s="11"/>
      <c r="G157" s="64"/>
      <c r="H157" s="64"/>
      <c r="I157" s="64"/>
    </row>
    <row r="158" spans="1:9" x14ac:dyDescent="0.2">
      <c r="A158" s="64"/>
      <c r="B158" s="64"/>
      <c r="C158" s="64"/>
      <c r="D158" s="64"/>
      <c r="E158" s="11"/>
      <c r="G158" s="64"/>
      <c r="H158" s="64"/>
      <c r="I158" s="64"/>
    </row>
    <row r="159" spans="1:9" x14ac:dyDescent="0.2">
      <c r="A159" s="64"/>
      <c r="B159" s="64"/>
      <c r="C159" s="64"/>
      <c r="D159" s="64"/>
      <c r="E159" s="11"/>
      <c r="G159" s="64"/>
      <c r="H159" s="64"/>
      <c r="I159" s="64"/>
    </row>
    <row r="160" spans="1:9" x14ac:dyDescent="0.2">
      <c r="A160" s="64"/>
      <c r="B160" s="64"/>
      <c r="C160" s="64"/>
      <c r="D160" s="64"/>
      <c r="E160" s="11"/>
      <c r="G160" s="64"/>
      <c r="H160" s="64"/>
      <c r="I160" s="64"/>
    </row>
    <row r="161" spans="1:9" x14ac:dyDescent="0.2">
      <c r="A161" s="64"/>
      <c r="B161" s="64"/>
      <c r="C161" s="64"/>
      <c r="D161" s="64"/>
      <c r="E161" s="11"/>
      <c r="G161" s="64"/>
      <c r="H161" s="64"/>
      <c r="I161" s="64"/>
    </row>
    <row r="162" spans="1:9" x14ac:dyDescent="0.2">
      <c r="A162" s="64"/>
      <c r="B162" s="64"/>
      <c r="C162" s="64"/>
      <c r="D162" s="64"/>
      <c r="E162" s="11"/>
      <c r="G162" s="64"/>
      <c r="H162" s="64"/>
      <c r="I162" s="64"/>
    </row>
    <row r="163" spans="1:9" x14ac:dyDescent="0.2">
      <c r="A163" s="64"/>
      <c r="B163" s="64"/>
      <c r="C163" s="64"/>
      <c r="D163" s="64"/>
      <c r="E163" s="11"/>
      <c r="G163" s="64"/>
      <c r="H163" s="64"/>
      <c r="I163" s="64"/>
    </row>
    <row r="164" spans="1:9" x14ac:dyDescent="0.2">
      <c r="A164" s="64"/>
      <c r="B164" s="64"/>
      <c r="C164" s="64"/>
      <c r="D164" s="64"/>
      <c r="E164" s="11"/>
      <c r="G164" s="64"/>
      <c r="H164" s="64"/>
      <c r="I164" s="64"/>
    </row>
    <row r="165" spans="1:9" x14ac:dyDescent="0.2">
      <c r="A165" s="64"/>
      <c r="B165" s="64"/>
      <c r="C165" s="64"/>
      <c r="D165" s="64"/>
      <c r="E165" s="11"/>
      <c r="G165" s="64"/>
      <c r="H165" s="64"/>
      <c r="I165" s="64"/>
    </row>
    <row r="166" spans="1:9" x14ac:dyDescent="0.2">
      <c r="A166" s="64"/>
      <c r="B166" s="64"/>
      <c r="C166" s="64"/>
      <c r="D166" s="64"/>
      <c r="E166" s="11"/>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sheetData>
  <mergeCells count="4">
    <mergeCell ref="A1:F1"/>
    <mergeCell ref="A82:B82"/>
    <mergeCell ref="A83:B83"/>
    <mergeCell ref="A84:B84"/>
  </mergeCells>
  <conditionalFormatting sqref="F2:F3">
    <cfRule type="cellIs" dxfId="30" priority="3" stopIfTrue="1" operator="between">
      <formula>0.009</formula>
      <formula>-0.009</formula>
    </cfRule>
  </conditionalFormatting>
  <conditionalFormatting sqref="F5:F131">
    <cfRule type="cellIs" dxfId="29" priority="1" stopIfTrue="1" operator="between">
      <formula>0.009</formula>
      <formula>-0.009</formula>
    </cfRule>
  </conditionalFormatting>
  <conditionalFormatting sqref="F232:F65536">
    <cfRule type="cellIs" dxfId="28"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69"/>
  <sheetViews>
    <sheetView workbookViewId="0">
      <selection sqref="A1:F1"/>
    </sheetView>
  </sheetViews>
  <sheetFormatPr defaultColWidth="9.140625" defaultRowHeight="11.25" x14ac:dyDescent="0.2"/>
  <cols>
    <col min="1" max="1" width="32.42578125" style="7" bestFit="1" customWidth="1"/>
    <col min="2" max="2" width="33.5703125" style="7" bestFit="1" customWidth="1"/>
    <col min="3" max="3" width="18.85546875" style="7" bestFit="1" customWidth="1"/>
    <col min="4" max="4" width="27.5703125" style="7" customWidth="1"/>
    <col min="5" max="5" width="30" style="10" customWidth="1"/>
    <col min="6" max="6" width="13.5703125" style="11" bestFit="1" customWidth="1"/>
    <col min="7" max="16384" width="9.140625" style="7"/>
  </cols>
  <sheetData>
    <row r="1" spans="1:8" s="1" customFormat="1" ht="15" x14ac:dyDescent="0.2">
      <c r="A1" s="99" t="s">
        <v>24</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3" t="s">
        <v>6</v>
      </c>
      <c r="E4" s="12" t="s">
        <v>3</v>
      </c>
    </row>
    <row r="5" spans="1:8" x14ac:dyDescent="0.2">
      <c r="A5" s="16" t="s">
        <v>579</v>
      </c>
      <c r="B5" s="17"/>
      <c r="C5" s="17"/>
      <c r="D5" s="18"/>
      <c r="E5" s="19"/>
      <c r="F5" s="7"/>
    </row>
    <row r="6" spans="1:8" x14ac:dyDescent="0.2">
      <c r="A6" s="21" t="s">
        <v>918</v>
      </c>
      <c r="B6" s="21" t="s">
        <v>917</v>
      </c>
      <c r="C6" s="24">
        <v>4641618.6770000001</v>
      </c>
      <c r="D6" s="22">
        <v>348045.01712999999</v>
      </c>
      <c r="E6" s="23">
        <v>99.126484667405293</v>
      </c>
      <c r="F6" s="7"/>
    </row>
    <row r="7" spans="1:8" x14ac:dyDescent="0.2">
      <c r="A7" s="20" t="s">
        <v>29</v>
      </c>
      <c r="B7" s="20"/>
      <c r="C7" s="20"/>
      <c r="D7" s="25">
        <f>SUM(D6:D6)</f>
        <v>348045.01712999999</v>
      </c>
      <c r="E7" s="26">
        <f>SUM(E6:E6)</f>
        <v>99.126484667405293</v>
      </c>
      <c r="F7" s="14"/>
      <c r="G7" s="14"/>
      <c r="H7" s="14"/>
    </row>
    <row r="8" spans="1:8" x14ac:dyDescent="0.2">
      <c r="A8" s="21"/>
      <c r="B8" s="21"/>
      <c r="C8" s="21"/>
      <c r="D8" s="22"/>
      <c r="E8" s="23"/>
      <c r="F8" s="7"/>
    </row>
    <row r="9" spans="1:8" x14ac:dyDescent="0.2">
      <c r="A9" s="20" t="s">
        <v>40</v>
      </c>
      <c r="B9" s="20"/>
      <c r="C9" s="20"/>
      <c r="D9" s="25">
        <f>D7</f>
        <v>348045.01712999999</v>
      </c>
      <c r="E9" s="26">
        <f>E7</f>
        <v>99.126484667405293</v>
      </c>
      <c r="F9" s="14"/>
      <c r="G9" s="14"/>
      <c r="H9" s="14"/>
    </row>
    <row r="10" spans="1:8" x14ac:dyDescent="0.2">
      <c r="A10" s="20"/>
      <c r="B10" s="20"/>
      <c r="C10" s="20"/>
      <c r="D10" s="25"/>
      <c r="E10" s="26"/>
      <c r="F10" s="14"/>
      <c r="G10" s="14"/>
      <c r="H10" s="14"/>
    </row>
    <row r="11" spans="1:8" x14ac:dyDescent="0.2">
      <c r="A11" s="20" t="s">
        <v>42</v>
      </c>
      <c r="B11" s="20"/>
      <c r="C11" s="20"/>
      <c r="D11" s="25">
        <f>D13-(D7)</f>
        <v>3067.0174567000358</v>
      </c>
      <c r="E11" s="26">
        <f>E13-(E7)</f>
        <v>0.87351533259470671</v>
      </c>
      <c r="F11" s="14"/>
      <c r="G11" s="14"/>
      <c r="H11" s="14"/>
    </row>
    <row r="12" spans="1:8" x14ac:dyDescent="0.2">
      <c r="A12" s="20"/>
      <c r="B12" s="20"/>
      <c r="C12" s="20"/>
      <c r="D12" s="25"/>
      <c r="E12" s="26"/>
      <c r="F12" s="14"/>
      <c r="G12" s="14"/>
      <c r="H12" s="14"/>
    </row>
    <row r="13" spans="1:8" x14ac:dyDescent="0.2">
      <c r="A13" s="27" t="s">
        <v>41</v>
      </c>
      <c r="B13" s="27"/>
      <c r="C13" s="27"/>
      <c r="D13" s="28">
        <v>351112.03458670003</v>
      </c>
      <c r="E13" s="29">
        <v>100</v>
      </c>
      <c r="F13" s="14"/>
      <c r="G13" s="14"/>
      <c r="H13" s="14"/>
    </row>
    <row r="15" spans="1:8" x14ac:dyDescent="0.2">
      <c r="A15" s="14" t="s">
        <v>44</v>
      </c>
    </row>
    <row r="16" spans="1:8" x14ac:dyDescent="0.2">
      <c r="A16" s="14" t="s">
        <v>45</v>
      </c>
    </row>
    <row r="17" spans="1:9" x14ac:dyDescent="0.2">
      <c r="A17" s="14" t="s">
        <v>46</v>
      </c>
      <c r="B17" s="14"/>
      <c r="C17" s="30" t="s">
        <v>48</v>
      </c>
      <c r="D17" s="30" t="s">
        <v>47</v>
      </c>
    </row>
    <row r="18" spans="1:9" x14ac:dyDescent="0.2">
      <c r="A18" s="7" t="s">
        <v>49</v>
      </c>
      <c r="C18" s="31">
        <v>69.155199999999994</v>
      </c>
      <c r="D18" s="31">
        <v>65.742099999999994</v>
      </c>
    </row>
    <row r="19" spans="1:9" x14ac:dyDescent="0.2">
      <c r="A19" s="7" t="s">
        <v>50</v>
      </c>
      <c r="C19" s="31">
        <v>69.155199999999994</v>
      </c>
      <c r="D19" s="31">
        <v>65.742099999999994</v>
      </c>
    </row>
    <row r="20" spans="1:9" x14ac:dyDescent="0.2">
      <c r="A20" s="7" t="s">
        <v>51</v>
      </c>
      <c r="C20" s="31">
        <v>77.631100000000004</v>
      </c>
      <c r="D20" s="31">
        <v>74.134600000000006</v>
      </c>
    </row>
    <row r="21" spans="1:9" x14ac:dyDescent="0.2">
      <c r="A21" s="7" t="s">
        <v>52</v>
      </c>
      <c r="C21" s="31">
        <v>77.631100000000004</v>
      </c>
      <c r="D21" s="31">
        <v>74.134600000000006</v>
      </c>
    </row>
    <row r="23" spans="1:9" x14ac:dyDescent="0.2">
      <c r="A23" s="7" t="s">
        <v>53</v>
      </c>
    </row>
    <row r="25" spans="1:9" x14ac:dyDescent="0.2">
      <c r="A25" s="14" t="s">
        <v>54</v>
      </c>
      <c r="D25" s="30" t="s">
        <v>55</v>
      </c>
    </row>
    <row r="27" spans="1:9" x14ac:dyDescent="0.2">
      <c r="A27" s="14" t="s">
        <v>361</v>
      </c>
      <c r="D27" s="52">
        <v>2.9273699582826702E-3</v>
      </c>
    </row>
    <row r="29" spans="1:9" x14ac:dyDescent="0.2">
      <c r="A29" s="69" t="s">
        <v>57</v>
      </c>
      <c r="B29" s="64"/>
      <c r="C29" s="64"/>
      <c r="D29" s="70" t="s">
        <v>55</v>
      </c>
    </row>
    <row r="30" spans="1:9" x14ac:dyDescent="0.2">
      <c r="A30" s="64"/>
      <c r="B30" s="64"/>
      <c r="C30" s="64"/>
      <c r="D30" s="64"/>
    </row>
    <row r="31" spans="1:9" x14ac:dyDescent="0.2">
      <c r="A31" s="69" t="s">
        <v>955</v>
      </c>
      <c r="B31" s="64"/>
      <c r="C31" s="64"/>
      <c r="D31" s="64"/>
      <c r="E31" s="11"/>
      <c r="F31" s="64"/>
      <c r="G31" s="64"/>
      <c r="H31" s="64"/>
      <c r="I31" s="64"/>
    </row>
    <row r="32" spans="1:9" x14ac:dyDescent="0.2">
      <c r="A32" s="74"/>
      <c r="B32" s="64"/>
      <c r="C32" s="64"/>
      <c r="D32" s="64"/>
      <c r="E32" s="11"/>
      <c r="F32" s="64"/>
      <c r="G32" s="64"/>
      <c r="H32" s="64"/>
      <c r="I32" s="64"/>
    </row>
    <row r="33" spans="1:9" x14ac:dyDescent="0.2">
      <c r="A33" s="69" t="s">
        <v>959</v>
      </c>
      <c r="B33" s="64"/>
      <c r="C33" s="64"/>
      <c r="D33" s="64"/>
      <c r="E33" s="11"/>
      <c r="F33" s="64"/>
      <c r="G33" s="64"/>
      <c r="H33" s="64"/>
      <c r="I33" s="64"/>
    </row>
    <row r="34" spans="1:9" x14ac:dyDescent="0.2">
      <c r="A34" s="74"/>
      <c r="B34" s="64"/>
      <c r="C34" s="64"/>
      <c r="D34" s="64"/>
      <c r="E34" s="11"/>
      <c r="F34" s="64"/>
      <c r="G34" s="64"/>
      <c r="H34" s="64"/>
      <c r="I34" s="64"/>
    </row>
    <row r="35" spans="1:9" x14ac:dyDescent="0.2">
      <c r="A35" s="64"/>
      <c r="B35" s="64"/>
      <c r="C35" s="64"/>
      <c r="D35" s="64"/>
      <c r="E35" s="11"/>
      <c r="F35" s="64"/>
      <c r="G35" s="64"/>
      <c r="H35" s="64"/>
      <c r="I35" s="64"/>
    </row>
    <row r="36" spans="1:9" x14ac:dyDescent="0.2">
      <c r="A36" s="64"/>
      <c r="B36" s="64"/>
      <c r="C36" s="64"/>
      <c r="D36" s="64"/>
      <c r="E36" s="11"/>
      <c r="F36" s="64"/>
      <c r="G36" s="64"/>
      <c r="H36" s="64"/>
      <c r="I36" s="64"/>
    </row>
    <row r="37" spans="1:9" x14ac:dyDescent="0.2">
      <c r="A37" s="64"/>
      <c r="B37" s="64"/>
      <c r="C37" s="64"/>
      <c r="D37" s="64"/>
      <c r="E37" s="11"/>
      <c r="F37" s="64"/>
      <c r="G37" s="64"/>
      <c r="H37" s="64"/>
      <c r="I37" s="64"/>
    </row>
    <row r="38" spans="1:9" x14ac:dyDescent="0.2">
      <c r="A38" s="64"/>
      <c r="B38" s="64"/>
      <c r="C38" s="64"/>
      <c r="D38" s="64"/>
      <c r="E38" s="11"/>
      <c r="F38" s="64"/>
      <c r="G38" s="64"/>
      <c r="H38" s="64"/>
      <c r="I38" s="64"/>
    </row>
    <row r="39" spans="1:9" x14ac:dyDescent="0.2">
      <c r="A39" s="64"/>
      <c r="B39" s="64"/>
      <c r="C39" s="64"/>
      <c r="D39" s="64"/>
      <c r="E39" s="11"/>
      <c r="F39" s="64"/>
      <c r="G39" s="64"/>
      <c r="H39" s="64"/>
      <c r="I39" s="64"/>
    </row>
    <row r="40" spans="1:9" x14ac:dyDescent="0.2">
      <c r="A40" s="64"/>
      <c r="B40" s="64"/>
      <c r="C40" s="64"/>
      <c r="D40" s="64"/>
      <c r="E40" s="11"/>
      <c r="F40" s="64"/>
      <c r="G40" s="64"/>
      <c r="H40" s="64"/>
      <c r="I40" s="64"/>
    </row>
    <row r="41" spans="1:9" x14ac:dyDescent="0.2">
      <c r="A41" s="64"/>
      <c r="B41" s="64"/>
      <c r="C41" s="64"/>
      <c r="D41" s="64"/>
      <c r="E41" s="11"/>
      <c r="F41" s="64"/>
      <c r="G41" s="64"/>
      <c r="H41" s="64"/>
      <c r="I41" s="64"/>
    </row>
    <row r="42" spans="1:9" x14ac:dyDescent="0.2">
      <c r="A42" s="64"/>
      <c r="B42" s="64"/>
      <c r="C42" s="64"/>
      <c r="D42" s="64"/>
      <c r="E42" s="11"/>
      <c r="F42" s="64"/>
      <c r="G42" s="64"/>
      <c r="H42" s="64"/>
      <c r="I42" s="64"/>
    </row>
    <row r="43" spans="1:9" x14ac:dyDescent="0.2">
      <c r="A43" s="64"/>
      <c r="B43" s="64"/>
      <c r="C43" s="64"/>
      <c r="D43" s="64"/>
      <c r="E43" s="11"/>
      <c r="F43" s="64"/>
      <c r="G43" s="64"/>
      <c r="H43" s="64"/>
      <c r="I43" s="64"/>
    </row>
    <row r="44" spans="1:9" x14ac:dyDescent="0.2">
      <c r="A44" s="64"/>
      <c r="B44" s="64"/>
      <c r="C44" s="64"/>
      <c r="D44" s="64"/>
      <c r="E44" s="11"/>
      <c r="F44" s="64"/>
      <c r="G44" s="64"/>
      <c r="H44" s="64"/>
      <c r="I44" s="64"/>
    </row>
    <row r="45" spans="1:9" x14ac:dyDescent="0.2">
      <c r="A45" s="64"/>
      <c r="B45" s="64"/>
      <c r="C45" s="64"/>
      <c r="D45" s="64"/>
      <c r="E45" s="11"/>
      <c r="F45" s="64"/>
      <c r="G45" s="64"/>
      <c r="H45" s="64"/>
      <c r="I45" s="64"/>
    </row>
    <row r="46" spans="1:9" x14ac:dyDescent="0.2">
      <c r="A46" s="64"/>
      <c r="B46" s="64"/>
      <c r="C46" s="64"/>
      <c r="D46" s="64"/>
      <c r="E46" s="11"/>
      <c r="F46" s="64"/>
      <c r="G46" s="64"/>
      <c r="H46" s="64"/>
      <c r="I46" s="64"/>
    </row>
    <row r="47" spans="1:9" x14ac:dyDescent="0.2">
      <c r="A47" s="64"/>
      <c r="B47" s="64"/>
      <c r="C47" s="64"/>
      <c r="D47" s="64"/>
      <c r="E47" s="11"/>
      <c r="F47" s="64"/>
      <c r="G47" s="64"/>
      <c r="H47" s="64"/>
      <c r="I47" s="64"/>
    </row>
    <row r="48" spans="1:9" x14ac:dyDescent="0.2">
      <c r="A48" s="64"/>
      <c r="B48" s="64"/>
      <c r="C48" s="64"/>
      <c r="D48" s="64"/>
      <c r="E48" s="11"/>
      <c r="F48" s="64"/>
      <c r="G48" s="64"/>
      <c r="H48" s="64"/>
      <c r="I48" s="64"/>
    </row>
    <row r="49" spans="1:9" x14ac:dyDescent="0.2">
      <c r="A49" s="64"/>
      <c r="B49" s="64"/>
      <c r="C49" s="64"/>
      <c r="D49" s="64"/>
      <c r="E49" s="11"/>
      <c r="F49" s="64"/>
      <c r="G49" s="64"/>
      <c r="H49" s="64"/>
      <c r="I49" s="64"/>
    </row>
    <row r="50" spans="1:9" x14ac:dyDescent="0.2">
      <c r="A50" s="64"/>
      <c r="B50" s="64"/>
      <c r="C50" s="64"/>
      <c r="D50" s="64"/>
      <c r="E50" s="11"/>
      <c r="F50" s="64"/>
      <c r="G50" s="64"/>
      <c r="H50" s="64"/>
      <c r="I50" s="64"/>
    </row>
    <row r="51" spans="1:9" x14ac:dyDescent="0.2">
      <c r="A51" s="69" t="s">
        <v>982</v>
      </c>
      <c r="B51" s="64"/>
      <c r="C51" s="64"/>
      <c r="D51" s="64"/>
      <c r="E51" s="11"/>
      <c r="F51" s="64"/>
      <c r="G51" s="64"/>
      <c r="H51" s="64"/>
      <c r="I51" s="64"/>
    </row>
    <row r="52" spans="1:9" x14ac:dyDescent="0.2">
      <c r="A52" s="64"/>
      <c r="B52" s="64"/>
      <c r="C52" s="64"/>
      <c r="D52" s="64"/>
      <c r="E52" s="11"/>
      <c r="F52" s="64"/>
      <c r="G52" s="64"/>
      <c r="H52" s="64"/>
      <c r="I52" s="64"/>
    </row>
    <row r="53" spans="1:9" x14ac:dyDescent="0.2">
      <c r="A53" s="69" t="s">
        <v>960</v>
      </c>
      <c r="B53" s="64"/>
      <c r="C53" s="64"/>
      <c r="D53" s="64"/>
      <c r="E53" s="11"/>
      <c r="F53" s="64"/>
      <c r="G53" s="64"/>
      <c r="H53" s="64"/>
      <c r="I53" s="64"/>
    </row>
    <row r="54" spans="1:9" x14ac:dyDescent="0.2">
      <c r="A54" s="64"/>
      <c r="B54" s="64"/>
      <c r="C54" s="64"/>
      <c r="D54" s="64"/>
      <c r="E54" s="11"/>
      <c r="F54" s="64"/>
      <c r="G54" s="64"/>
      <c r="H54" s="64"/>
      <c r="I54" s="64"/>
    </row>
    <row r="55" spans="1:9" x14ac:dyDescent="0.2">
      <c r="A55" s="64"/>
      <c r="B55" s="64"/>
      <c r="C55" s="64"/>
      <c r="D55" s="64"/>
      <c r="E55" s="11"/>
      <c r="F55" s="64"/>
      <c r="G55" s="64"/>
      <c r="H55" s="64"/>
      <c r="I55" s="64"/>
    </row>
    <row r="56" spans="1:9" x14ac:dyDescent="0.2">
      <c r="A56" s="64"/>
      <c r="B56" s="64"/>
      <c r="C56" s="64"/>
      <c r="D56" s="64"/>
      <c r="E56" s="11"/>
      <c r="F56" s="64"/>
      <c r="G56" s="64"/>
      <c r="H56" s="64"/>
      <c r="I56" s="64"/>
    </row>
    <row r="57" spans="1:9" x14ac:dyDescent="0.2">
      <c r="A57" s="64"/>
      <c r="B57" s="64"/>
      <c r="C57" s="64"/>
      <c r="D57" s="64"/>
      <c r="E57" s="11"/>
      <c r="F57" s="64"/>
      <c r="G57" s="64"/>
      <c r="H57" s="64"/>
      <c r="I57" s="64"/>
    </row>
    <row r="58" spans="1:9" x14ac:dyDescent="0.2">
      <c r="A58" s="64"/>
      <c r="B58" s="64"/>
      <c r="C58" s="64"/>
      <c r="D58" s="64"/>
      <c r="E58" s="11"/>
      <c r="F58" s="64"/>
      <c r="G58" s="64"/>
      <c r="H58" s="64"/>
      <c r="I58" s="64"/>
    </row>
    <row r="59" spans="1:9" x14ac:dyDescent="0.2">
      <c r="A59" s="64"/>
      <c r="B59" s="64"/>
      <c r="C59" s="64"/>
      <c r="D59" s="64"/>
      <c r="E59" s="11"/>
      <c r="F59" s="64"/>
      <c r="G59" s="64"/>
      <c r="H59" s="64"/>
      <c r="I59" s="64"/>
    </row>
    <row r="60" spans="1:9" x14ac:dyDescent="0.2">
      <c r="A60" s="64"/>
      <c r="B60" s="64"/>
      <c r="C60" s="64"/>
      <c r="D60" s="64"/>
      <c r="E60" s="11"/>
      <c r="F60" s="64"/>
      <c r="G60" s="64"/>
      <c r="H60" s="64"/>
      <c r="I60" s="64"/>
    </row>
    <row r="61" spans="1:9" x14ac:dyDescent="0.2">
      <c r="A61" s="64"/>
      <c r="B61" s="64"/>
      <c r="C61" s="64"/>
      <c r="D61" s="64"/>
      <c r="E61" s="11"/>
      <c r="F61" s="64"/>
      <c r="G61" s="64"/>
      <c r="H61" s="64"/>
      <c r="I61" s="64"/>
    </row>
    <row r="62" spans="1:9" x14ac:dyDescent="0.2">
      <c r="A62" s="64"/>
      <c r="B62" s="64"/>
      <c r="C62" s="64"/>
      <c r="D62" s="64"/>
      <c r="E62" s="11"/>
      <c r="F62" s="64"/>
      <c r="G62" s="64"/>
      <c r="H62" s="64"/>
      <c r="I62" s="64"/>
    </row>
    <row r="63" spans="1:9" x14ac:dyDescent="0.2">
      <c r="A63" s="64"/>
      <c r="B63" s="64"/>
      <c r="C63" s="64"/>
      <c r="D63" s="64"/>
      <c r="E63" s="11"/>
      <c r="F63" s="64"/>
      <c r="G63" s="64"/>
      <c r="H63" s="64"/>
      <c r="I63" s="64"/>
    </row>
    <row r="64" spans="1:9" x14ac:dyDescent="0.2">
      <c r="A64" s="64"/>
      <c r="B64" s="64"/>
      <c r="C64" s="64"/>
      <c r="D64" s="64"/>
      <c r="E64" s="11"/>
      <c r="F64" s="64"/>
      <c r="G64" s="64"/>
      <c r="H64" s="64"/>
      <c r="I64" s="64"/>
    </row>
    <row r="65" spans="1:9" x14ac:dyDescent="0.2">
      <c r="A65" s="64"/>
      <c r="B65" s="64"/>
      <c r="C65" s="64"/>
      <c r="D65" s="64"/>
      <c r="E65" s="11"/>
      <c r="F65" s="64"/>
      <c r="G65" s="64"/>
      <c r="H65" s="64"/>
      <c r="I65" s="64"/>
    </row>
    <row r="66" spans="1:9" x14ac:dyDescent="0.2">
      <c r="A66" s="64"/>
      <c r="B66" s="64"/>
      <c r="C66" s="64"/>
      <c r="D66" s="64"/>
      <c r="E66" s="11"/>
      <c r="F66" s="64"/>
      <c r="G66" s="64"/>
      <c r="H66" s="64"/>
      <c r="I66" s="64"/>
    </row>
    <row r="67" spans="1:9" x14ac:dyDescent="0.2">
      <c r="A67" s="64"/>
      <c r="B67" s="64"/>
      <c r="C67" s="64"/>
      <c r="D67" s="64"/>
      <c r="E67" s="11"/>
      <c r="F67" s="64"/>
      <c r="G67" s="64"/>
      <c r="H67" s="64"/>
      <c r="I67" s="64"/>
    </row>
    <row r="68" spans="1:9" x14ac:dyDescent="0.2">
      <c r="A68" s="64"/>
      <c r="B68" s="64"/>
      <c r="C68" s="64"/>
      <c r="D68" s="64"/>
      <c r="E68" s="11"/>
      <c r="F68" s="64"/>
      <c r="G68" s="64"/>
      <c r="H68" s="64"/>
      <c r="I68" s="64"/>
    </row>
    <row r="69" spans="1:9" x14ac:dyDescent="0.2">
      <c r="A69" s="64"/>
      <c r="B69" s="64"/>
      <c r="C69" s="64"/>
      <c r="D69" s="64"/>
      <c r="E69" s="11"/>
      <c r="F69" s="64"/>
      <c r="G69" s="64"/>
      <c r="H69" s="64"/>
      <c r="I69" s="64"/>
    </row>
    <row r="70" spans="1:9" x14ac:dyDescent="0.2">
      <c r="A70" s="64"/>
      <c r="B70" s="64"/>
      <c r="C70" s="64"/>
      <c r="D70" s="64"/>
      <c r="E70" s="11"/>
      <c r="F70" s="64"/>
      <c r="G70" s="64"/>
      <c r="H70" s="64"/>
      <c r="I70" s="64"/>
    </row>
    <row r="71" spans="1:9" x14ac:dyDescent="0.2">
      <c r="A71" s="64"/>
      <c r="B71" s="64"/>
      <c r="C71" s="64"/>
      <c r="D71" s="64"/>
      <c r="E71" s="11"/>
      <c r="F71" s="64"/>
      <c r="G71" s="64"/>
      <c r="H71" s="64"/>
      <c r="I71" s="64"/>
    </row>
    <row r="72" spans="1:9" x14ac:dyDescent="0.2">
      <c r="A72" s="64" t="s">
        <v>958</v>
      </c>
      <c r="B72" s="64"/>
      <c r="C72" s="64"/>
      <c r="D72" s="64"/>
      <c r="E72" s="11"/>
      <c r="F72" s="64"/>
      <c r="G72" s="64"/>
      <c r="H72" s="64"/>
      <c r="I72" s="64"/>
    </row>
    <row r="73" spans="1:9" x14ac:dyDescent="0.2">
      <c r="A73" s="64"/>
      <c r="B73" s="64"/>
      <c r="C73" s="64"/>
      <c r="D73" s="64"/>
      <c r="E73" s="11"/>
      <c r="F73" s="64"/>
      <c r="G73" s="64"/>
      <c r="H73" s="64"/>
      <c r="I73" s="64"/>
    </row>
    <row r="74" spans="1:9" x14ac:dyDescent="0.2">
      <c r="A74" s="64"/>
      <c r="B74" s="64"/>
      <c r="C74" s="64"/>
      <c r="D74" s="64"/>
      <c r="E74" s="11"/>
      <c r="F74" s="64"/>
      <c r="G74" s="64"/>
      <c r="H74" s="64"/>
      <c r="I74" s="64"/>
    </row>
    <row r="75" spans="1:9" x14ac:dyDescent="0.2">
      <c r="A75" s="64"/>
      <c r="B75" s="64"/>
      <c r="C75" s="64"/>
      <c r="D75" s="64"/>
      <c r="E75" s="11"/>
      <c r="F75" s="64"/>
      <c r="G75" s="64"/>
      <c r="H75" s="64"/>
      <c r="I75" s="64"/>
    </row>
    <row r="76" spans="1:9" x14ac:dyDescent="0.2">
      <c r="A76" s="64"/>
      <c r="B76" s="64"/>
      <c r="C76" s="64"/>
      <c r="D76" s="64"/>
      <c r="E76" s="11"/>
      <c r="F76" s="64"/>
      <c r="G76" s="64"/>
      <c r="H76" s="64"/>
      <c r="I76" s="64"/>
    </row>
    <row r="77" spans="1:9" x14ac:dyDescent="0.2">
      <c r="A77" s="64"/>
      <c r="B77" s="64"/>
      <c r="C77" s="64"/>
      <c r="D77" s="64"/>
      <c r="E77" s="11"/>
      <c r="F77" s="64"/>
      <c r="G77" s="64"/>
      <c r="H77" s="64"/>
      <c r="I77" s="64"/>
    </row>
    <row r="78" spans="1:9" x14ac:dyDescent="0.2">
      <c r="A78" s="64"/>
      <c r="B78" s="64"/>
      <c r="C78" s="64"/>
      <c r="D78" s="64"/>
      <c r="E78" s="11"/>
      <c r="F78" s="64"/>
      <c r="G78" s="64"/>
      <c r="H78" s="64"/>
      <c r="I78" s="64"/>
    </row>
    <row r="79" spans="1:9" x14ac:dyDescent="0.2">
      <c r="A79" s="64"/>
      <c r="B79" s="64"/>
      <c r="C79" s="64"/>
      <c r="D79" s="64"/>
      <c r="E79" s="11"/>
      <c r="F79" s="64"/>
      <c r="G79" s="64"/>
      <c r="H79" s="64"/>
      <c r="I79" s="64"/>
    </row>
    <row r="80" spans="1:9" x14ac:dyDescent="0.2">
      <c r="A80" s="64"/>
      <c r="B80" s="64"/>
      <c r="C80" s="64"/>
      <c r="D80" s="64"/>
      <c r="E80" s="11"/>
      <c r="F80" s="64"/>
      <c r="G80" s="64"/>
      <c r="H80" s="64"/>
      <c r="I80" s="64"/>
    </row>
    <row r="81" spans="1:9" x14ac:dyDescent="0.2">
      <c r="A81" s="64"/>
      <c r="B81" s="64"/>
      <c r="C81" s="64"/>
      <c r="D81" s="64"/>
      <c r="E81" s="11"/>
      <c r="F81" s="64"/>
      <c r="G81" s="64"/>
      <c r="H81" s="64"/>
      <c r="I81" s="64"/>
    </row>
    <row r="82" spans="1:9" x14ac:dyDescent="0.2">
      <c r="A82" s="64"/>
      <c r="B82" s="64"/>
      <c r="C82" s="64"/>
      <c r="D82" s="64"/>
      <c r="E82" s="11"/>
      <c r="F82" s="64"/>
      <c r="G82" s="64"/>
      <c r="H82" s="64"/>
      <c r="I82" s="64"/>
    </row>
    <row r="83" spans="1:9" x14ac:dyDescent="0.2">
      <c r="A83" s="64"/>
      <c r="B83" s="64"/>
      <c r="C83" s="64"/>
      <c r="D83" s="64"/>
      <c r="E83" s="11"/>
      <c r="F83" s="64"/>
      <c r="G83" s="64"/>
      <c r="H83" s="64"/>
      <c r="I83" s="64"/>
    </row>
    <row r="84" spans="1:9" x14ac:dyDescent="0.2">
      <c r="A84" s="64"/>
      <c r="B84" s="64"/>
      <c r="C84" s="64"/>
      <c r="D84" s="64"/>
      <c r="E84" s="11"/>
      <c r="F84" s="64"/>
      <c r="G84" s="64"/>
      <c r="H84" s="64"/>
      <c r="I84" s="64"/>
    </row>
    <row r="85" spans="1:9" x14ac:dyDescent="0.2">
      <c r="A85" s="64"/>
      <c r="B85" s="64"/>
      <c r="C85" s="64"/>
      <c r="D85" s="64"/>
      <c r="E85" s="11"/>
      <c r="F85" s="64"/>
      <c r="G85" s="64"/>
      <c r="H85" s="64"/>
      <c r="I85" s="64"/>
    </row>
    <row r="86" spans="1:9" x14ac:dyDescent="0.2">
      <c r="A86" s="64"/>
      <c r="B86" s="64"/>
      <c r="C86" s="64"/>
      <c r="D86" s="64"/>
      <c r="E86" s="11"/>
      <c r="F86" s="64"/>
      <c r="G86" s="64"/>
      <c r="H86" s="64"/>
      <c r="I86" s="64"/>
    </row>
    <row r="87" spans="1:9" x14ac:dyDescent="0.2">
      <c r="A87" s="64"/>
      <c r="B87" s="64"/>
      <c r="C87" s="64"/>
      <c r="D87" s="64"/>
      <c r="E87" s="11"/>
      <c r="F87" s="64"/>
      <c r="G87" s="64"/>
      <c r="H87" s="64"/>
      <c r="I87" s="64"/>
    </row>
    <row r="88" spans="1:9" x14ac:dyDescent="0.2">
      <c r="A88" s="64"/>
      <c r="B88" s="64"/>
      <c r="C88" s="64"/>
      <c r="D88" s="64"/>
      <c r="E88" s="11"/>
      <c r="F88" s="64"/>
      <c r="G88" s="64"/>
      <c r="H88" s="64"/>
      <c r="I88" s="64"/>
    </row>
    <row r="89" spans="1:9" x14ac:dyDescent="0.2">
      <c r="A89" s="64"/>
      <c r="B89" s="64"/>
      <c r="C89" s="64"/>
      <c r="D89" s="64"/>
      <c r="E89" s="11"/>
      <c r="F89" s="64"/>
      <c r="G89" s="64"/>
      <c r="H89" s="64"/>
      <c r="I89" s="64"/>
    </row>
    <row r="90" spans="1:9" x14ac:dyDescent="0.2">
      <c r="A90" s="64"/>
      <c r="B90" s="64"/>
      <c r="C90" s="64"/>
      <c r="D90" s="64"/>
      <c r="E90" s="11"/>
      <c r="F90" s="64"/>
      <c r="G90" s="64"/>
      <c r="H90" s="64"/>
      <c r="I90" s="64"/>
    </row>
    <row r="91" spans="1:9" x14ac:dyDescent="0.2">
      <c r="A91" s="64"/>
      <c r="B91" s="64"/>
      <c r="C91" s="64"/>
      <c r="D91" s="64"/>
      <c r="E91" s="11"/>
      <c r="F91" s="64"/>
      <c r="G91" s="64"/>
      <c r="H91" s="64"/>
      <c r="I91" s="64"/>
    </row>
    <row r="92" spans="1:9" x14ac:dyDescent="0.2">
      <c r="A92" s="64"/>
      <c r="B92" s="64"/>
      <c r="C92" s="64"/>
      <c r="D92" s="64"/>
      <c r="E92" s="11"/>
      <c r="F92" s="64"/>
      <c r="G92" s="64"/>
      <c r="H92" s="64"/>
      <c r="I92" s="64"/>
    </row>
    <row r="93" spans="1:9" x14ac:dyDescent="0.2">
      <c r="A93" s="64"/>
      <c r="B93" s="64"/>
      <c r="C93" s="64"/>
      <c r="D93" s="64"/>
      <c r="E93" s="11"/>
      <c r="F93" s="64"/>
      <c r="G93" s="64"/>
      <c r="H93" s="64"/>
      <c r="I93" s="64"/>
    </row>
    <row r="94" spans="1:9" x14ac:dyDescent="0.2">
      <c r="A94" s="64"/>
      <c r="B94" s="64"/>
      <c r="C94" s="64"/>
      <c r="D94" s="64"/>
      <c r="E94" s="11"/>
      <c r="F94" s="64"/>
      <c r="G94" s="64"/>
      <c r="H94" s="64"/>
      <c r="I94" s="64"/>
    </row>
    <row r="95" spans="1:9" x14ac:dyDescent="0.2">
      <c r="A95" s="64"/>
      <c r="B95" s="64"/>
      <c r="C95" s="64"/>
      <c r="D95" s="64"/>
      <c r="E95" s="11"/>
      <c r="F95" s="64"/>
      <c r="G95" s="64"/>
      <c r="H95" s="64"/>
      <c r="I95" s="64"/>
    </row>
    <row r="96" spans="1:9" x14ac:dyDescent="0.2">
      <c r="A96" s="64"/>
      <c r="B96" s="64"/>
      <c r="C96" s="64"/>
      <c r="D96" s="64"/>
      <c r="E96" s="11"/>
      <c r="F96" s="64"/>
      <c r="G96" s="64"/>
      <c r="H96" s="64"/>
      <c r="I96" s="64"/>
    </row>
    <row r="97" spans="1:9" x14ac:dyDescent="0.2">
      <c r="A97" s="64"/>
      <c r="B97" s="64"/>
      <c r="C97" s="64"/>
      <c r="D97" s="64"/>
      <c r="E97" s="11"/>
      <c r="F97" s="64"/>
      <c r="G97" s="64"/>
      <c r="H97" s="64"/>
      <c r="I97" s="64"/>
    </row>
    <row r="98" spans="1:9" x14ac:dyDescent="0.2">
      <c r="A98" s="64"/>
      <c r="B98" s="64"/>
      <c r="C98" s="64"/>
      <c r="D98" s="64"/>
      <c r="E98" s="11"/>
      <c r="F98" s="64"/>
      <c r="G98" s="64"/>
      <c r="H98" s="64"/>
      <c r="I98" s="64"/>
    </row>
    <row r="99" spans="1:9" x14ac:dyDescent="0.2">
      <c r="A99" s="64"/>
      <c r="B99" s="64"/>
      <c r="C99" s="64"/>
      <c r="D99" s="64"/>
      <c r="E99" s="11"/>
      <c r="F99" s="64"/>
      <c r="G99" s="64"/>
      <c r="H99" s="64"/>
      <c r="I99" s="64"/>
    </row>
    <row r="100" spans="1:9" x14ac:dyDescent="0.2">
      <c r="A100" s="64"/>
      <c r="B100" s="64"/>
      <c r="C100" s="64"/>
      <c r="D100" s="64"/>
      <c r="E100" s="11"/>
      <c r="F100" s="64"/>
      <c r="G100" s="64"/>
      <c r="H100" s="64"/>
      <c r="I100" s="64"/>
    </row>
    <row r="101" spans="1:9" x14ac:dyDescent="0.2">
      <c r="A101" s="64"/>
      <c r="B101" s="64"/>
      <c r="C101" s="64"/>
      <c r="D101" s="64"/>
      <c r="E101" s="11"/>
      <c r="F101" s="64"/>
      <c r="G101" s="64"/>
      <c r="H101" s="64"/>
      <c r="I101" s="64"/>
    </row>
    <row r="102" spans="1:9" x14ac:dyDescent="0.2">
      <c r="A102" s="64"/>
      <c r="B102" s="64"/>
      <c r="C102" s="64"/>
      <c r="D102" s="64"/>
      <c r="E102" s="11"/>
      <c r="F102" s="64"/>
      <c r="G102" s="64"/>
      <c r="H102" s="64"/>
      <c r="I102" s="64"/>
    </row>
    <row r="103" spans="1:9" x14ac:dyDescent="0.2">
      <c r="A103" s="64"/>
      <c r="B103" s="64"/>
      <c r="C103" s="64"/>
      <c r="D103" s="64"/>
      <c r="E103" s="11"/>
      <c r="F103" s="64"/>
      <c r="G103" s="64"/>
      <c r="H103" s="64"/>
      <c r="I103" s="64"/>
    </row>
    <row r="104" spans="1:9" x14ac:dyDescent="0.2">
      <c r="A104" s="64"/>
      <c r="B104" s="64"/>
      <c r="C104" s="64"/>
      <c r="D104" s="64"/>
      <c r="E104" s="11"/>
      <c r="F104" s="64"/>
      <c r="G104" s="64"/>
      <c r="H104" s="64"/>
      <c r="I104" s="64"/>
    </row>
    <row r="105" spans="1:9" x14ac:dyDescent="0.2">
      <c r="A105" s="64"/>
      <c r="B105" s="64"/>
      <c r="C105" s="64"/>
      <c r="D105" s="64"/>
      <c r="E105" s="11"/>
      <c r="F105" s="64"/>
      <c r="G105" s="64"/>
      <c r="H105" s="64"/>
      <c r="I105" s="64"/>
    </row>
    <row r="106" spans="1:9" x14ac:dyDescent="0.2">
      <c r="A106" s="64"/>
      <c r="B106" s="64"/>
      <c r="C106" s="64"/>
      <c r="D106" s="64"/>
      <c r="E106" s="11"/>
      <c r="F106" s="64"/>
      <c r="G106" s="64"/>
      <c r="H106" s="64"/>
      <c r="I106" s="64"/>
    </row>
    <row r="107" spans="1:9" x14ac:dyDescent="0.2">
      <c r="A107" s="64"/>
      <c r="B107" s="64"/>
      <c r="C107" s="64"/>
      <c r="D107" s="64"/>
      <c r="E107" s="11"/>
      <c r="F107" s="64"/>
      <c r="G107" s="64"/>
      <c r="H107" s="64"/>
      <c r="I107" s="64"/>
    </row>
    <row r="108" spans="1:9" x14ac:dyDescent="0.2">
      <c r="A108" s="64"/>
      <c r="B108" s="64"/>
      <c r="C108" s="64"/>
      <c r="D108" s="64"/>
      <c r="E108" s="11"/>
      <c r="F108" s="64"/>
      <c r="G108" s="64"/>
      <c r="H108" s="64"/>
      <c r="I108" s="64"/>
    </row>
    <row r="109" spans="1:9" x14ac:dyDescent="0.2">
      <c r="A109" s="64"/>
      <c r="B109" s="64"/>
      <c r="C109" s="64"/>
      <c r="D109" s="64"/>
      <c r="E109" s="11"/>
      <c r="F109" s="64"/>
      <c r="G109" s="64"/>
      <c r="H109" s="64"/>
      <c r="I109" s="64"/>
    </row>
    <row r="110" spans="1:9" x14ac:dyDescent="0.2">
      <c r="A110" s="64"/>
      <c r="B110" s="64"/>
      <c r="C110" s="64"/>
      <c r="D110" s="64"/>
      <c r="E110" s="11"/>
      <c r="F110" s="64"/>
      <c r="G110" s="64"/>
      <c r="H110" s="64"/>
      <c r="I110" s="64"/>
    </row>
    <row r="111" spans="1:9" x14ac:dyDescent="0.2">
      <c r="A111" s="64"/>
      <c r="B111" s="64"/>
      <c r="C111" s="64"/>
      <c r="D111" s="64"/>
      <c r="E111" s="11"/>
      <c r="F111" s="64"/>
      <c r="G111" s="64"/>
      <c r="H111" s="64"/>
      <c r="I111" s="64"/>
    </row>
    <row r="112" spans="1:9" x14ac:dyDescent="0.2">
      <c r="A112" s="64"/>
      <c r="B112" s="64"/>
      <c r="C112" s="64"/>
      <c r="D112" s="64"/>
      <c r="E112" s="11"/>
      <c r="F112" s="64"/>
      <c r="G112" s="64"/>
      <c r="H112" s="64"/>
      <c r="I112" s="64"/>
    </row>
    <row r="113" spans="1:9" x14ac:dyDescent="0.2">
      <c r="A113" s="64"/>
      <c r="B113" s="64"/>
      <c r="C113" s="64"/>
      <c r="D113" s="64"/>
      <c r="E113" s="11"/>
      <c r="F113" s="64"/>
      <c r="G113" s="64"/>
      <c r="H113" s="64"/>
      <c r="I113" s="64"/>
    </row>
    <row r="114" spans="1:9" x14ac:dyDescent="0.2">
      <c r="A114" s="64"/>
      <c r="B114" s="64"/>
      <c r="C114" s="64"/>
      <c r="D114" s="64"/>
      <c r="E114" s="11"/>
      <c r="F114" s="64"/>
      <c r="G114" s="64"/>
      <c r="H114" s="64"/>
      <c r="I114" s="64"/>
    </row>
    <row r="115" spans="1:9" x14ac:dyDescent="0.2">
      <c r="A115" s="64"/>
      <c r="B115" s="64"/>
      <c r="C115" s="64"/>
      <c r="D115" s="64"/>
      <c r="E115" s="11"/>
      <c r="F115" s="64"/>
      <c r="G115" s="64"/>
      <c r="H115" s="64"/>
      <c r="I115" s="64"/>
    </row>
    <row r="116" spans="1:9" x14ac:dyDescent="0.2">
      <c r="A116" s="64"/>
      <c r="B116" s="64"/>
      <c r="C116" s="64"/>
      <c r="D116" s="64"/>
      <c r="E116" s="11"/>
      <c r="F116" s="64"/>
      <c r="G116" s="64"/>
      <c r="H116" s="64"/>
      <c r="I116" s="64"/>
    </row>
    <row r="117" spans="1:9" x14ac:dyDescent="0.2">
      <c r="A117" s="64"/>
      <c r="B117" s="64"/>
      <c r="C117" s="64"/>
      <c r="D117" s="64"/>
      <c r="E117" s="11"/>
      <c r="F117" s="64"/>
      <c r="G117" s="64"/>
      <c r="H117" s="64"/>
      <c r="I117" s="64"/>
    </row>
    <row r="118" spans="1:9" x14ac:dyDescent="0.2">
      <c r="A118" s="64"/>
      <c r="B118" s="64"/>
      <c r="C118" s="64"/>
      <c r="D118" s="64"/>
      <c r="E118" s="11"/>
      <c r="F118" s="64"/>
      <c r="G118" s="64"/>
      <c r="H118" s="64"/>
      <c r="I118" s="64"/>
    </row>
    <row r="119" spans="1:9" x14ac:dyDescent="0.2">
      <c r="A119" s="64"/>
      <c r="B119" s="64"/>
      <c r="C119" s="64"/>
      <c r="D119" s="64"/>
      <c r="E119" s="11"/>
      <c r="F119" s="64"/>
      <c r="G119" s="64"/>
      <c r="H119" s="64"/>
      <c r="I119" s="64"/>
    </row>
    <row r="120" spans="1:9" x14ac:dyDescent="0.2">
      <c r="A120" s="64"/>
      <c r="B120" s="64"/>
      <c r="C120" s="64"/>
      <c r="D120" s="64"/>
      <c r="E120" s="11"/>
      <c r="F120" s="64"/>
      <c r="G120" s="64"/>
      <c r="H120" s="64"/>
      <c r="I120" s="64"/>
    </row>
    <row r="121" spans="1:9" x14ac:dyDescent="0.2">
      <c r="A121" s="64"/>
      <c r="B121" s="64"/>
      <c r="C121" s="64"/>
      <c r="D121" s="64"/>
      <c r="E121" s="11"/>
      <c r="F121" s="64"/>
      <c r="G121" s="64"/>
      <c r="H121" s="64"/>
      <c r="I121" s="64"/>
    </row>
    <row r="122" spans="1:9" x14ac:dyDescent="0.2">
      <c r="A122" s="64"/>
      <c r="B122" s="64"/>
      <c r="C122" s="64"/>
      <c r="D122" s="64"/>
      <c r="E122" s="11"/>
      <c r="F122" s="64"/>
      <c r="G122" s="64"/>
      <c r="H122" s="64"/>
      <c r="I122" s="64"/>
    </row>
    <row r="123" spans="1:9" x14ac:dyDescent="0.2">
      <c r="A123" s="64"/>
      <c r="B123" s="64"/>
      <c r="C123" s="64"/>
      <c r="D123" s="64"/>
      <c r="E123" s="11"/>
      <c r="F123" s="64"/>
      <c r="G123" s="64"/>
      <c r="H123" s="64"/>
      <c r="I123" s="64"/>
    </row>
    <row r="124" spans="1:9" x14ac:dyDescent="0.2">
      <c r="A124" s="64"/>
      <c r="B124" s="64"/>
      <c r="C124" s="64"/>
      <c r="D124" s="64"/>
      <c r="E124" s="11"/>
      <c r="F124" s="64"/>
      <c r="G124" s="64"/>
      <c r="H124" s="64"/>
      <c r="I124" s="64"/>
    </row>
    <row r="125" spans="1:9" x14ac:dyDescent="0.2">
      <c r="A125" s="64"/>
      <c r="B125" s="64"/>
      <c r="C125" s="64"/>
      <c r="D125" s="64"/>
      <c r="E125" s="11"/>
      <c r="F125" s="64"/>
      <c r="G125" s="64"/>
      <c r="H125" s="64"/>
      <c r="I125" s="64"/>
    </row>
    <row r="126" spans="1:9" x14ac:dyDescent="0.2">
      <c r="A126" s="64"/>
      <c r="B126" s="64"/>
      <c r="C126" s="64"/>
      <c r="D126" s="64"/>
      <c r="E126" s="11"/>
      <c r="F126" s="64"/>
      <c r="G126" s="64"/>
      <c r="H126" s="64"/>
      <c r="I126" s="64"/>
    </row>
    <row r="127" spans="1:9" x14ac:dyDescent="0.2">
      <c r="A127" s="64"/>
      <c r="B127" s="64"/>
      <c r="C127" s="64"/>
      <c r="D127" s="64"/>
      <c r="E127" s="11"/>
      <c r="F127" s="64"/>
      <c r="G127" s="64"/>
      <c r="H127" s="64"/>
      <c r="I127" s="64"/>
    </row>
    <row r="128" spans="1:9" x14ac:dyDescent="0.2">
      <c r="A128" s="64"/>
      <c r="B128" s="64"/>
      <c r="C128" s="64"/>
      <c r="D128" s="64"/>
      <c r="E128" s="11"/>
      <c r="F128" s="64"/>
      <c r="G128" s="64"/>
      <c r="H128" s="64"/>
      <c r="I128" s="64"/>
    </row>
    <row r="129" spans="1:9" x14ac:dyDescent="0.2">
      <c r="A129" s="64"/>
      <c r="B129" s="64"/>
      <c r="C129" s="64"/>
      <c r="D129" s="64"/>
      <c r="E129" s="11"/>
      <c r="F129" s="64"/>
      <c r="G129" s="64"/>
      <c r="H129" s="64"/>
      <c r="I129" s="64"/>
    </row>
    <row r="130" spans="1:9" x14ac:dyDescent="0.2">
      <c r="A130" s="64"/>
      <c r="B130" s="64"/>
      <c r="C130" s="64"/>
      <c r="D130" s="64"/>
      <c r="E130" s="11"/>
      <c r="F130" s="64"/>
      <c r="G130" s="64"/>
      <c r="H130" s="64"/>
      <c r="I130" s="64"/>
    </row>
    <row r="131" spans="1:9" x14ac:dyDescent="0.2">
      <c r="A131" s="64"/>
      <c r="B131" s="64"/>
      <c r="C131" s="64"/>
      <c r="D131" s="64"/>
      <c r="E131" s="11"/>
      <c r="F131" s="64"/>
      <c r="G131" s="64"/>
      <c r="H131" s="64"/>
      <c r="I131" s="64"/>
    </row>
    <row r="132" spans="1:9" x14ac:dyDescent="0.2">
      <c r="A132" s="64"/>
      <c r="B132" s="64"/>
      <c r="C132" s="64"/>
      <c r="D132" s="64"/>
      <c r="E132" s="11"/>
      <c r="F132" s="64"/>
      <c r="G132" s="64"/>
      <c r="H132" s="64"/>
      <c r="I132" s="64"/>
    </row>
    <row r="133" spans="1:9" x14ac:dyDescent="0.2">
      <c r="A133" s="64"/>
      <c r="B133" s="64"/>
      <c r="C133" s="64"/>
      <c r="D133" s="64"/>
      <c r="E133" s="11"/>
      <c r="F133" s="64"/>
      <c r="G133" s="64"/>
      <c r="H133" s="64"/>
      <c r="I133" s="64"/>
    </row>
    <row r="134" spans="1:9" x14ac:dyDescent="0.2">
      <c r="A134" s="64"/>
      <c r="B134" s="64"/>
      <c r="C134" s="64"/>
      <c r="D134" s="64"/>
      <c r="E134" s="11"/>
      <c r="F134" s="64"/>
      <c r="G134" s="64"/>
      <c r="H134" s="64"/>
      <c r="I134" s="64"/>
    </row>
    <row r="135" spans="1:9" x14ac:dyDescent="0.2">
      <c r="A135" s="64"/>
      <c r="B135" s="64"/>
      <c r="C135" s="64"/>
      <c r="D135" s="64"/>
      <c r="E135" s="11"/>
      <c r="F135" s="64"/>
      <c r="G135" s="64"/>
      <c r="H135" s="64"/>
      <c r="I135" s="64"/>
    </row>
    <row r="136" spans="1:9" x14ac:dyDescent="0.2">
      <c r="A136" s="64"/>
      <c r="B136" s="64"/>
      <c r="C136" s="64"/>
      <c r="D136" s="64"/>
      <c r="E136" s="11"/>
      <c r="F136" s="64"/>
      <c r="G136" s="64"/>
      <c r="H136" s="64"/>
      <c r="I136" s="64"/>
    </row>
    <row r="137" spans="1:9" x14ac:dyDescent="0.2">
      <c r="A137" s="64"/>
      <c r="B137" s="64"/>
      <c r="C137" s="64"/>
      <c r="D137" s="64"/>
      <c r="E137" s="11"/>
      <c r="F137" s="64"/>
      <c r="G137" s="64"/>
      <c r="H137" s="64"/>
      <c r="I137" s="64"/>
    </row>
    <row r="138" spans="1:9" x14ac:dyDescent="0.2">
      <c r="A138" s="64"/>
      <c r="B138" s="64"/>
      <c r="C138" s="64"/>
      <c r="D138" s="64"/>
      <c r="E138" s="11"/>
      <c r="F138" s="64"/>
      <c r="G138" s="64"/>
      <c r="H138" s="64"/>
      <c r="I138" s="64"/>
    </row>
    <row r="139" spans="1:9" x14ac:dyDescent="0.2">
      <c r="A139" s="64"/>
      <c r="B139" s="64"/>
      <c r="C139" s="64"/>
      <c r="D139" s="64"/>
      <c r="E139" s="11"/>
      <c r="F139" s="64"/>
      <c r="G139" s="64"/>
      <c r="H139" s="64"/>
      <c r="I139" s="64"/>
    </row>
    <row r="140" spans="1:9" x14ac:dyDescent="0.2">
      <c r="A140" s="64"/>
      <c r="B140" s="64"/>
      <c r="C140" s="64"/>
      <c r="D140" s="64"/>
      <c r="E140" s="11"/>
      <c r="F140" s="64"/>
      <c r="G140" s="64"/>
      <c r="H140" s="64"/>
      <c r="I140" s="64"/>
    </row>
    <row r="141" spans="1:9" x14ac:dyDescent="0.2">
      <c r="A141" s="64"/>
      <c r="B141" s="64"/>
      <c r="C141" s="64"/>
      <c r="D141" s="64"/>
      <c r="E141" s="11"/>
      <c r="F141" s="64"/>
      <c r="G141" s="64"/>
      <c r="H141" s="64"/>
      <c r="I141" s="64"/>
    </row>
    <row r="142" spans="1:9" x14ac:dyDescent="0.2">
      <c r="A142" s="64"/>
      <c r="B142" s="64"/>
      <c r="C142" s="64"/>
      <c r="D142" s="64"/>
      <c r="E142" s="11"/>
      <c r="F142" s="64"/>
      <c r="G142" s="64"/>
      <c r="H142" s="64"/>
      <c r="I142" s="64"/>
    </row>
    <row r="143" spans="1:9" x14ac:dyDescent="0.2">
      <c r="A143" s="64"/>
      <c r="B143" s="64"/>
      <c r="C143" s="64"/>
      <c r="D143" s="64"/>
      <c r="E143" s="11"/>
      <c r="F143" s="64"/>
      <c r="G143" s="64"/>
      <c r="H143" s="64"/>
      <c r="I143" s="64"/>
    </row>
    <row r="144" spans="1:9" x14ac:dyDescent="0.2">
      <c r="A144" s="64"/>
      <c r="B144" s="64"/>
      <c r="C144" s="64"/>
      <c r="D144" s="64"/>
      <c r="E144" s="11"/>
      <c r="F144" s="64"/>
      <c r="G144" s="64"/>
      <c r="H144" s="64"/>
      <c r="I144" s="64"/>
    </row>
    <row r="145" spans="1:9" x14ac:dyDescent="0.2">
      <c r="A145" s="64"/>
      <c r="B145" s="64"/>
      <c r="C145" s="64"/>
      <c r="D145" s="64"/>
      <c r="E145" s="11"/>
      <c r="F145" s="64"/>
      <c r="G145" s="64"/>
      <c r="H145" s="64"/>
      <c r="I145" s="64"/>
    </row>
    <row r="146" spans="1:9" x14ac:dyDescent="0.2">
      <c r="A146" s="64"/>
      <c r="B146" s="64"/>
      <c r="C146" s="64"/>
      <c r="D146" s="64"/>
      <c r="E146" s="11"/>
      <c r="F146" s="64"/>
      <c r="G146" s="64"/>
      <c r="H146" s="64"/>
      <c r="I146" s="64"/>
    </row>
    <row r="147" spans="1:9" x14ac:dyDescent="0.2">
      <c r="A147" s="64"/>
      <c r="B147" s="64"/>
      <c r="C147" s="64"/>
      <c r="D147" s="64"/>
      <c r="E147" s="11"/>
      <c r="F147" s="64"/>
      <c r="G147" s="64"/>
      <c r="H147" s="64"/>
      <c r="I147" s="64"/>
    </row>
    <row r="148" spans="1:9" x14ac:dyDescent="0.2">
      <c r="A148" s="64"/>
      <c r="B148" s="64"/>
      <c r="C148" s="64"/>
      <c r="D148" s="64"/>
      <c r="E148" s="11"/>
      <c r="F148" s="64"/>
      <c r="G148" s="64"/>
      <c r="H148" s="64"/>
      <c r="I148" s="64"/>
    </row>
    <row r="149" spans="1:9" x14ac:dyDescent="0.2">
      <c r="A149" s="64"/>
      <c r="B149" s="64"/>
      <c r="C149" s="64"/>
      <c r="D149" s="64"/>
      <c r="E149" s="11"/>
      <c r="F149" s="64"/>
      <c r="G149" s="64"/>
      <c r="H149" s="64"/>
      <c r="I149" s="64"/>
    </row>
    <row r="150" spans="1:9" x14ac:dyDescent="0.2">
      <c r="A150" s="64"/>
      <c r="B150" s="64"/>
      <c r="C150" s="64"/>
      <c r="D150" s="64"/>
      <c r="E150" s="11"/>
      <c r="F150" s="64"/>
      <c r="G150" s="64"/>
      <c r="H150" s="64"/>
      <c r="I150" s="64"/>
    </row>
    <row r="151" spans="1:9" x14ac:dyDescent="0.2">
      <c r="A151" s="64"/>
      <c r="B151" s="64"/>
      <c r="C151" s="64"/>
      <c r="D151" s="64"/>
      <c r="E151" s="11"/>
      <c r="F151" s="64"/>
      <c r="G151" s="64"/>
      <c r="H151" s="64"/>
      <c r="I151" s="64"/>
    </row>
    <row r="152" spans="1:9" x14ac:dyDescent="0.2">
      <c r="A152" s="64"/>
      <c r="B152" s="64"/>
      <c r="C152" s="64"/>
      <c r="D152" s="64"/>
      <c r="E152" s="11"/>
      <c r="F152" s="64"/>
      <c r="G152" s="64"/>
      <c r="H152" s="64"/>
      <c r="I152" s="64"/>
    </row>
    <row r="153" spans="1:9" x14ac:dyDescent="0.2">
      <c r="A153" s="64"/>
      <c r="B153" s="64"/>
      <c r="C153" s="64"/>
      <c r="D153" s="64"/>
      <c r="E153" s="11"/>
      <c r="F153" s="64"/>
      <c r="G153" s="64"/>
      <c r="H153" s="64"/>
      <c r="I153" s="64"/>
    </row>
    <row r="154" spans="1:9" x14ac:dyDescent="0.2">
      <c r="A154" s="64"/>
      <c r="B154" s="64"/>
      <c r="C154" s="64"/>
      <c r="D154" s="64"/>
      <c r="E154" s="11"/>
      <c r="F154" s="64"/>
      <c r="G154" s="64"/>
      <c r="H154" s="64"/>
      <c r="I154" s="64"/>
    </row>
    <row r="155" spans="1:9" x14ac:dyDescent="0.2">
      <c r="A155" s="64"/>
      <c r="B155" s="64"/>
      <c r="C155" s="64"/>
      <c r="D155" s="64"/>
      <c r="E155" s="11"/>
      <c r="F155" s="64"/>
      <c r="G155" s="64"/>
      <c r="H155" s="64"/>
      <c r="I155" s="64"/>
    </row>
    <row r="156" spans="1:9" x14ac:dyDescent="0.2">
      <c r="A156" s="64"/>
      <c r="B156" s="64"/>
      <c r="C156" s="64"/>
      <c r="D156" s="64"/>
      <c r="E156" s="11"/>
      <c r="F156" s="64"/>
      <c r="G156" s="64"/>
      <c r="H156" s="64"/>
      <c r="I156" s="64"/>
    </row>
    <row r="157" spans="1:9" x14ac:dyDescent="0.2">
      <c r="A157" s="64"/>
      <c r="B157" s="64"/>
      <c r="C157" s="64"/>
      <c r="D157" s="64"/>
      <c r="E157" s="11"/>
      <c r="F157" s="64"/>
      <c r="G157" s="64"/>
      <c r="H157" s="64"/>
      <c r="I157" s="64"/>
    </row>
    <row r="158" spans="1:9" x14ac:dyDescent="0.2">
      <c r="A158" s="64"/>
      <c r="B158" s="64"/>
      <c r="C158" s="64"/>
      <c r="D158" s="64"/>
      <c r="E158" s="11"/>
      <c r="F158" s="64"/>
      <c r="G158" s="64"/>
      <c r="H158" s="64"/>
      <c r="I158" s="64"/>
    </row>
    <row r="159" spans="1:9" x14ac:dyDescent="0.2">
      <c r="A159" s="64"/>
      <c r="B159" s="64"/>
      <c r="C159" s="64"/>
      <c r="D159" s="64"/>
      <c r="E159" s="11"/>
      <c r="F159" s="64"/>
      <c r="G159" s="64"/>
      <c r="H159" s="64"/>
      <c r="I159" s="64"/>
    </row>
    <row r="160" spans="1:9" x14ac:dyDescent="0.2">
      <c r="A160" s="64"/>
      <c r="B160" s="64"/>
      <c r="C160" s="64"/>
      <c r="D160" s="64"/>
      <c r="E160" s="11"/>
      <c r="F160" s="64"/>
      <c r="G160" s="64"/>
      <c r="H160" s="64"/>
      <c r="I160" s="64"/>
    </row>
    <row r="161" spans="1:9" x14ac:dyDescent="0.2">
      <c r="A161" s="64"/>
      <c r="B161" s="64"/>
      <c r="C161" s="64"/>
      <c r="D161" s="64"/>
      <c r="E161" s="11"/>
      <c r="F161" s="64"/>
      <c r="G161" s="64"/>
      <c r="H161" s="64"/>
      <c r="I161" s="64"/>
    </row>
    <row r="162" spans="1:9" x14ac:dyDescent="0.2">
      <c r="A162" s="64"/>
      <c r="B162" s="64"/>
      <c r="C162" s="64"/>
      <c r="D162" s="64"/>
      <c r="E162" s="11"/>
      <c r="F162" s="64"/>
      <c r="G162" s="64"/>
      <c r="H162" s="64"/>
      <c r="I162" s="64"/>
    </row>
    <row r="163" spans="1:9" x14ac:dyDescent="0.2">
      <c r="A163" s="64"/>
      <c r="B163" s="64"/>
      <c r="C163" s="64"/>
      <c r="D163" s="64"/>
      <c r="E163" s="11"/>
      <c r="F163" s="64"/>
      <c r="G163" s="64"/>
      <c r="H163" s="64"/>
      <c r="I163" s="64"/>
    </row>
    <row r="164" spans="1:9" x14ac:dyDescent="0.2">
      <c r="A164" s="64"/>
      <c r="B164" s="64"/>
      <c r="C164" s="64"/>
      <c r="D164" s="64"/>
      <c r="E164" s="11"/>
      <c r="F164" s="64"/>
      <c r="G164" s="64"/>
      <c r="H164" s="64"/>
      <c r="I164" s="64"/>
    </row>
    <row r="165" spans="1:9" x14ac:dyDescent="0.2">
      <c r="A165" s="64"/>
      <c r="B165" s="64"/>
      <c r="C165" s="64"/>
      <c r="D165" s="64"/>
      <c r="E165" s="11"/>
      <c r="F165" s="64"/>
      <c r="G165" s="64"/>
      <c r="H165" s="64"/>
      <c r="I165" s="64"/>
    </row>
    <row r="166" spans="1:9" x14ac:dyDescent="0.2">
      <c r="A166" s="64"/>
      <c r="B166" s="64"/>
      <c r="C166" s="64"/>
      <c r="D166" s="64"/>
      <c r="E166" s="11"/>
      <c r="F166" s="64"/>
      <c r="G166" s="64"/>
      <c r="H166" s="64"/>
      <c r="I166" s="64"/>
    </row>
    <row r="167" spans="1:9" x14ac:dyDescent="0.2">
      <c r="A167" s="64"/>
      <c r="B167" s="64"/>
      <c r="C167" s="64"/>
      <c r="D167" s="64"/>
      <c r="E167" s="11"/>
      <c r="F167" s="64"/>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row r="255" spans="1:9" x14ac:dyDescent="0.2">
      <c r="A255" s="64"/>
      <c r="B255" s="64"/>
      <c r="C255" s="64"/>
      <c r="D255" s="64"/>
      <c r="E255" s="11"/>
      <c r="G255" s="64"/>
      <c r="H255" s="64"/>
      <c r="I255" s="64"/>
    </row>
    <row r="256" spans="1:9" x14ac:dyDescent="0.2">
      <c r="A256" s="64"/>
      <c r="B256" s="64"/>
      <c r="C256" s="64"/>
      <c r="D256" s="64"/>
      <c r="E256" s="11"/>
      <c r="G256" s="64"/>
      <c r="H256" s="64"/>
      <c r="I256" s="64"/>
    </row>
    <row r="257" spans="1:9" x14ac:dyDescent="0.2">
      <c r="A257" s="64"/>
      <c r="B257" s="64"/>
      <c r="C257" s="64"/>
      <c r="D257" s="64"/>
      <c r="E257" s="11"/>
      <c r="G257" s="64"/>
      <c r="H257" s="64"/>
      <c r="I257" s="64"/>
    </row>
    <row r="258" spans="1:9" x14ac:dyDescent="0.2">
      <c r="A258" s="64"/>
      <c r="B258" s="64"/>
      <c r="C258" s="64"/>
      <c r="D258" s="64"/>
      <c r="E258" s="11"/>
      <c r="G258" s="64"/>
      <c r="H258" s="64"/>
      <c r="I258" s="64"/>
    </row>
    <row r="259" spans="1:9" x14ac:dyDescent="0.2">
      <c r="A259" s="64"/>
      <c r="B259" s="64"/>
      <c r="C259" s="64"/>
      <c r="D259" s="64"/>
      <c r="E259" s="11"/>
      <c r="G259" s="64"/>
      <c r="H259" s="64"/>
      <c r="I259" s="64"/>
    </row>
    <row r="260" spans="1:9" x14ac:dyDescent="0.2">
      <c r="A260" s="64"/>
      <c r="B260" s="64"/>
      <c r="C260" s="64"/>
      <c r="D260" s="64"/>
      <c r="E260" s="11"/>
      <c r="G260" s="64"/>
      <c r="H260" s="64"/>
      <c r="I260" s="64"/>
    </row>
    <row r="261" spans="1:9" x14ac:dyDescent="0.2">
      <c r="A261" s="64"/>
      <c r="B261" s="64"/>
      <c r="C261" s="64"/>
      <c r="D261" s="64"/>
      <c r="E261" s="11"/>
      <c r="G261" s="64"/>
      <c r="H261" s="64"/>
      <c r="I261" s="64"/>
    </row>
    <row r="262" spans="1:9" x14ac:dyDescent="0.2">
      <c r="A262" s="64"/>
      <c r="B262" s="64"/>
      <c r="C262" s="64"/>
      <c r="D262" s="64"/>
      <c r="E262" s="11"/>
      <c r="G262" s="64"/>
      <c r="H262" s="64"/>
      <c r="I262" s="64"/>
    </row>
    <row r="263" spans="1:9" x14ac:dyDescent="0.2">
      <c r="A263" s="64"/>
      <c r="B263" s="64"/>
      <c r="C263" s="64"/>
      <c r="D263" s="64"/>
      <c r="E263" s="11"/>
      <c r="G263" s="64"/>
      <c r="H263" s="64"/>
      <c r="I263" s="64"/>
    </row>
    <row r="264" spans="1:9" x14ac:dyDescent="0.2">
      <c r="A264" s="64"/>
      <c r="B264" s="64"/>
      <c r="C264" s="64"/>
      <c r="D264" s="64"/>
      <c r="E264" s="11"/>
      <c r="G264" s="64"/>
      <c r="H264" s="64"/>
      <c r="I264" s="64"/>
    </row>
    <row r="265" spans="1:9" x14ac:dyDescent="0.2">
      <c r="A265" s="64"/>
      <c r="B265" s="64"/>
      <c r="C265" s="64"/>
      <c r="D265" s="64"/>
      <c r="E265" s="11"/>
      <c r="G265" s="64"/>
      <c r="H265" s="64"/>
      <c r="I265" s="64"/>
    </row>
    <row r="266" spans="1:9" x14ac:dyDescent="0.2">
      <c r="A266" s="64"/>
      <c r="B266" s="64"/>
      <c r="C266" s="64"/>
      <c r="D266" s="64"/>
      <c r="E266" s="11"/>
      <c r="G266" s="64"/>
      <c r="H266" s="64"/>
      <c r="I266" s="64"/>
    </row>
    <row r="267" spans="1:9" x14ac:dyDescent="0.2">
      <c r="A267" s="64"/>
      <c r="B267" s="64"/>
      <c r="C267" s="64"/>
      <c r="D267" s="64"/>
      <c r="E267" s="11"/>
      <c r="G267" s="64"/>
      <c r="H267" s="64"/>
      <c r="I267" s="64"/>
    </row>
    <row r="268" spans="1:9" x14ac:dyDescent="0.2">
      <c r="A268" s="64"/>
      <c r="B268" s="64"/>
      <c r="C268" s="64"/>
      <c r="D268" s="64"/>
      <c r="E268" s="11"/>
      <c r="G268" s="64"/>
      <c r="H268" s="64"/>
      <c r="I268" s="64"/>
    </row>
    <row r="269" spans="1:9" x14ac:dyDescent="0.2">
      <c r="A269" s="64"/>
      <c r="B269" s="64"/>
      <c r="C269" s="64"/>
      <c r="D269" s="64"/>
      <c r="E269" s="11"/>
      <c r="G269" s="64"/>
      <c r="H269" s="64"/>
      <c r="I269" s="64"/>
    </row>
  </sheetData>
  <mergeCells count="1">
    <mergeCell ref="A1:F1"/>
  </mergeCells>
  <conditionalFormatting sqref="F2:F3 E5:E13 F14:F30">
    <cfRule type="cellIs" dxfId="27" priority="2" stopIfTrue="1" operator="between">
      <formula>0.009</formula>
      <formula>-0.009</formula>
    </cfRule>
  </conditionalFormatting>
  <conditionalFormatting sqref="F168:F65536">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8"/>
  <sheetViews>
    <sheetView workbookViewId="0">
      <selection sqref="A1:F1"/>
    </sheetView>
  </sheetViews>
  <sheetFormatPr defaultColWidth="9.140625" defaultRowHeight="11.25" x14ac:dyDescent="0.2"/>
  <cols>
    <col min="1" max="1" width="32.42578125" style="7" bestFit="1" customWidth="1"/>
    <col min="2" max="2" width="39.42578125" style="7" bestFit="1" customWidth="1"/>
    <col min="3" max="3" width="18.85546875" style="7" bestFit="1" customWidth="1"/>
    <col min="4" max="4" width="26.5703125" style="7" customWidth="1"/>
    <col min="5" max="5" width="30" style="10" customWidth="1"/>
    <col min="6" max="6" width="13.5703125" style="11" bestFit="1" customWidth="1"/>
    <col min="7" max="16384" width="9.140625" style="7"/>
  </cols>
  <sheetData>
    <row r="1" spans="1:8" s="1" customFormat="1" ht="15" customHeight="1" x14ac:dyDescent="0.2">
      <c r="A1" s="99" t="s">
        <v>937</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3" t="s">
        <v>6</v>
      </c>
      <c r="E4" s="12" t="s">
        <v>3</v>
      </c>
    </row>
    <row r="5" spans="1:8" x14ac:dyDescent="0.2">
      <c r="A5" s="16" t="s">
        <v>579</v>
      </c>
      <c r="B5" s="17"/>
      <c r="C5" s="17"/>
      <c r="D5" s="18"/>
      <c r="E5" s="19"/>
      <c r="F5" s="7"/>
    </row>
    <row r="6" spans="1:8" x14ac:dyDescent="0.2">
      <c r="A6" s="21" t="s">
        <v>920</v>
      </c>
      <c r="B6" s="21" t="s">
        <v>919</v>
      </c>
      <c r="C6" s="24">
        <v>55567.762999999999</v>
      </c>
      <c r="D6" s="22">
        <v>1662.76629</v>
      </c>
      <c r="E6" s="23">
        <v>95.244260606110103</v>
      </c>
      <c r="F6" s="7"/>
    </row>
    <row r="7" spans="1:8" x14ac:dyDescent="0.2">
      <c r="A7" s="20" t="s">
        <v>29</v>
      </c>
      <c r="B7" s="20"/>
      <c r="C7" s="20"/>
      <c r="D7" s="25">
        <f>SUM(D6:D6)</f>
        <v>1662.76629</v>
      </c>
      <c r="E7" s="26">
        <f>SUM(E6:E6)</f>
        <v>95.244260606110103</v>
      </c>
      <c r="F7" s="14"/>
      <c r="G7" s="14"/>
      <c r="H7" s="14"/>
    </row>
    <row r="8" spans="1:8" x14ac:dyDescent="0.2">
      <c r="A8" s="21"/>
      <c r="B8" s="21"/>
      <c r="C8" s="21"/>
      <c r="D8" s="22"/>
      <c r="E8" s="23"/>
      <c r="F8" s="7"/>
    </row>
    <row r="9" spans="1:8" x14ac:dyDescent="0.2">
      <c r="A9" s="20" t="s">
        <v>40</v>
      </c>
      <c r="B9" s="20"/>
      <c r="C9" s="20"/>
      <c r="D9" s="25">
        <f>D7</f>
        <v>1662.76629</v>
      </c>
      <c r="E9" s="26">
        <f>E7</f>
        <v>95.244260606110103</v>
      </c>
      <c r="F9" s="14"/>
      <c r="G9" s="14"/>
      <c r="H9" s="14"/>
    </row>
    <row r="10" spans="1:8" x14ac:dyDescent="0.2">
      <c r="A10" s="20"/>
      <c r="B10" s="20"/>
      <c r="C10" s="20"/>
      <c r="D10" s="25"/>
      <c r="E10" s="26"/>
      <c r="F10" s="14"/>
      <c r="G10" s="14"/>
      <c r="H10" s="14"/>
    </row>
    <row r="11" spans="1:8" x14ac:dyDescent="0.2">
      <c r="A11" s="20" t="s">
        <v>42</v>
      </c>
      <c r="B11" s="20"/>
      <c r="C11" s="20"/>
      <c r="D11" s="25">
        <f>D13-(D7)</f>
        <v>83.025298300000031</v>
      </c>
      <c r="E11" s="26">
        <f>E13-(E7)</f>
        <v>4.7557393938898969</v>
      </c>
      <c r="F11" s="14"/>
      <c r="G11" s="14"/>
      <c r="H11" s="14"/>
    </row>
    <row r="12" spans="1:8" x14ac:dyDescent="0.2">
      <c r="A12" s="20"/>
      <c r="B12" s="20"/>
      <c r="C12" s="20"/>
      <c r="D12" s="25"/>
      <c r="E12" s="26"/>
      <c r="F12" s="14"/>
      <c r="G12" s="14"/>
      <c r="H12" s="14"/>
    </row>
    <row r="13" spans="1:8" x14ac:dyDescent="0.2">
      <c r="A13" s="27" t="s">
        <v>41</v>
      </c>
      <c r="B13" s="27"/>
      <c r="C13" s="27"/>
      <c r="D13" s="28">
        <v>1745.7915883000001</v>
      </c>
      <c r="E13" s="29">
        <v>100</v>
      </c>
      <c r="F13" s="14"/>
      <c r="G13" s="14"/>
      <c r="H13" s="14"/>
    </row>
    <row r="15" spans="1:8" x14ac:dyDescent="0.2">
      <c r="A15" s="14" t="s">
        <v>44</v>
      </c>
    </row>
    <row r="16" spans="1:8" x14ac:dyDescent="0.2">
      <c r="A16" s="14" t="s">
        <v>45</v>
      </c>
    </row>
    <row r="17" spans="1:9" x14ac:dyDescent="0.2">
      <c r="A17" s="14" t="s">
        <v>46</v>
      </c>
      <c r="B17" s="14"/>
      <c r="C17" s="30" t="s">
        <v>48</v>
      </c>
      <c r="D17" s="30" t="s">
        <v>47</v>
      </c>
    </row>
    <row r="18" spans="1:9" x14ac:dyDescent="0.2">
      <c r="A18" s="7" t="s">
        <v>49</v>
      </c>
      <c r="C18" s="31">
        <v>10.356199999999999</v>
      </c>
      <c r="D18" s="31">
        <v>10.652799999999999</v>
      </c>
    </row>
    <row r="19" spans="1:9" x14ac:dyDescent="0.2">
      <c r="A19" s="7" t="s">
        <v>50</v>
      </c>
      <c r="C19" s="31">
        <v>10.356199999999999</v>
      </c>
      <c r="D19" s="31">
        <v>10.652799999999999</v>
      </c>
    </row>
    <row r="20" spans="1:9" x14ac:dyDescent="0.2">
      <c r="A20" s="7" t="s">
        <v>51</v>
      </c>
      <c r="C20" s="31">
        <v>11.5997</v>
      </c>
      <c r="D20" s="31">
        <v>11.982699999999999</v>
      </c>
    </row>
    <row r="21" spans="1:9" x14ac:dyDescent="0.2">
      <c r="A21" s="7" t="s">
        <v>52</v>
      </c>
      <c r="C21" s="31">
        <v>11.5997</v>
      </c>
      <c r="D21" s="31">
        <v>11.982699999999999</v>
      </c>
    </row>
    <row r="23" spans="1:9" x14ac:dyDescent="0.2">
      <c r="A23" s="7" t="s">
        <v>53</v>
      </c>
    </row>
    <row r="25" spans="1:9" x14ac:dyDescent="0.2">
      <c r="A25" s="14" t="s">
        <v>54</v>
      </c>
      <c r="D25" s="30" t="s">
        <v>55</v>
      </c>
    </row>
    <row r="27" spans="1:9" x14ac:dyDescent="0.2">
      <c r="A27" s="14" t="s">
        <v>361</v>
      </c>
      <c r="D27" s="52">
        <v>4.9801076830605299E-2</v>
      </c>
    </row>
    <row r="29" spans="1:9" x14ac:dyDescent="0.2">
      <c r="A29" s="69" t="s">
        <v>57</v>
      </c>
      <c r="B29" s="64"/>
      <c r="C29" s="64"/>
      <c r="D29" s="70" t="s">
        <v>55</v>
      </c>
    </row>
    <row r="30" spans="1:9" x14ac:dyDescent="0.2">
      <c r="A30" s="64"/>
      <c r="B30" s="64"/>
      <c r="C30" s="64"/>
      <c r="D30" s="64"/>
    </row>
    <row r="31" spans="1:9" x14ac:dyDescent="0.2">
      <c r="A31" s="69" t="s">
        <v>955</v>
      </c>
      <c r="B31" s="64"/>
      <c r="C31" s="64"/>
      <c r="D31" s="64"/>
      <c r="E31" s="11"/>
      <c r="F31" s="64"/>
      <c r="G31" s="64"/>
      <c r="H31" s="64"/>
      <c r="I31" s="64"/>
    </row>
    <row r="32" spans="1:9" x14ac:dyDescent="0.2">
      <c r="A32" s="74"/>
      <c r="B32" s="64"/>
      <c r="C32" s="64"/>
      <c r="D32" s="64"/>
      <c r="E32" s="11"/>
      <c r="F32" s="64"/>
      <c r="G32" s="64"/>
      <c r="H32" s="64"/>
      <c r="I32" s="64"/>
    </row>
    <row r="33" spans="1:9" x14ac:dyDescent="0.2">
      <c r="A33" s="69" t="s">
        <v>959</v>
      </c>
      <c r="B33" s="64"/>
      <c r="C33" s="64"/>
      <c r="D33" s="64"/>
      <c r="E33" s="11"/>
      <c r="F33" s="64"/>
      <c r="G33" s="64"/>
      <c r="H33" s="64"/>
      <c r="I33" s="64"/>
    </row>
    <row r="34" spans="1:9" x14ac:dyDescent="0.2">
      <c r="A34" s="74"/>
      <c r="B34" s="64"/>
      <c r="C34" s="64"/>
      <c r="D34" s="64"/>
      <c r="E34" s="11"/>
      <c r="F34" s="64"/>
      <c r="G34" s="64"/>
      <c r="H34" s="64"/>
      <c r="I34" s="64"/>
    </row>
    <row r="35" spans="1:9" x14ac:dyDescent="0.2">
      <c r="A35" s="64"/>
      <c r="B35" s="64"/>
      <c r="C35" s="64"/>
      <c r="D35" s="64"/>
      <c r="E35" s="11"/>
      <c r="F35" s="64"/>
      <c r="G35" s="64"/>
      <c r="H35" s="64"/>
      <c r="I35" s="64"/>
    </row>
    <row r="36" spans="1:9" x14ac:dyDescent="0.2">
      <c r="A36" s="64"/>
      <c r="B36" s="64"/>
      <c r="C36" s="64"/>
      <c r="D36" s="64"/>
      <c r="E36" s="11"/>
      <c r="F36" s="64"/>
      <c r="G36" s="64"/>
      <c r="H36" s="64"/>
      <c r="I36" s="64"/>
    </row>
    <row r="37" spans="1:9" x14ac:dyDescent="0.2">
      <c r="A37" s="64"/>
      <c r="B37" s="64"/>
      <c r="C37" s="64"/>
      <c r="D37" s="64"/>
      <c r="E37" s="11"/>
      <c r="F37" s="64"/>
      <c r="G37" s="64"/>
      <c r="H37" s="64"/>
      <c r="I37" s="64"/>
    </row>
    <row r="38" spans="1:9" x14ac:dyDescent="0.2">
      <c r="A38" s="64"/>
      <c r="B38" s="64"/>
      <c r="C38" s="64"/>
      <c r="D38" s="64"/>
      <c r="E38" s="11"/>
      <c r="F38" s="64"/>
      <c r="G38" s="64"/>
      <c r="H38" s="64"/>
      <c r="I38" s="64"/>
    </row>
    <row r="39" spans="1:9" x14ac:dyDescent="0.2">
      <c r="A39" s="64"/>
      <c r="B39" s="64"/>
      <c r="C39" s="64"/>
      <c r="D39" s="64"/>
      <c r="E39" s="11"/>
      <c r="F39" s="64"/>
      <c r="G39" s="64"/>
      <c r="H39" s="64"/>
      <c r="I39" s="64"/>
    </row>
    <row r="40" spans="1:9" x14ac:dyDescent="0.2">
      <c r="A40" s="64"/>
      <c r="B40" s="64"/>
      <c r="C40" s="64"/>
      <c r="D40" s="64"/>
      <c r="E40" s="11"/>
      <c r="F40" s="64"/>
      <c r="G40" s="64"/>
      <c r="H40" s="64"/>
      <c r="I40" s="64"/>
    </row>
    <row r="41" spans="1:9" x14ac:dyDescent="0.2">
      <c r="A41" s="64"/>
      <c r="B41" s="64"/>
      <c r="C41" s="64"/>
      <c r="D41" s="64"/>
      <c r="E41" s="11"/>
      <c r="F41" s="64"/>
      <c r="G41" s="64"/>
      <c r="H41" s="64"/>
      <c r="I41" s="64"/>
    </row>
    <row r="42" spans="1:9" x14ac:dyDescent="0.2">
      <c r="A42" s="64"/>
      <c r="B42" s="64"/>
      <c r="C42" s="64"/>
      <c r="D42" s="64"/>
      <c r="E42" s="11"/>
      <c r="F42" s="64"/>
      <c r="G42" s="64"/>
      <c r="H42" s="64"/>
      <c r="I42" s="64"/>
    </row>
    <row r="43" spans="1:9" x14ac:dyDescent="0.2">
      <c r="A43" s="64"/>
      <c r="B43" s="64"/>
      <c r="C43" s="64"/>
      <c r="D43" s="64"/>
      <c r="E43" s="11"/>
      <c r="F43" s="64"/>
      <c r="G43" s="64"/>
      <c r="H43" s="64"/>
      <c r="I43" s="64"/>
    </row>
    <row r="44" spans="1:9" x14ac:dyDescent="0.2">
      <c r="A44" s="64"/>
      <c r="B44" s="64"/>
      <c r="C44" s="64"/>
      <c r="D44" s="64"/>
      <c r="E44" s="11"/>
      <c r="F44" s="64"/>
      <c r="G44" s="64"/>
      <c r="H44" s="64"/>
      <c r="I44" s="64"/>
    </row>
    <row r="45" spans="1:9" x14ac:dyDescent="0.2">
      <c r="A45" s="64"/>
      <c r="B45" s="64"/>
      <c r="C45" s="64"/>
      <c r="D45" s="64"/>
      <c r="E45" s="11"/>
      <c r="F45" s="64"/>
      <c r="G45" s="64"/>
      <c r="H45" s="64"/>
      <c r="I45" s="64"/>
    </row>
    <row r="46" spans="1:9" x14ac:dyDescent="0.2">
      <c r="A46" s="64"/>
      <c r="B46" s="64"/>
      <c r="C46" s="64"/>
      <c r="D46" s="64"/>
      <c r="E46" s="11"/>
      <c r="F46" s="64"/>
      <c r="G46" s="64"/>
      <c r="H46" s="64"/>
      <c r="I46" s="64"/>
    </row>
    <row r="47" spans="1:9" x14ac:dyDescent="0.2">
      <c r="A47" s="64"/>
      <c r="B47" s="64"/>
      <c r="C47" s="64"/>
      <c r="D47" s="64"/>
      <c r="E47" s="11"/>
      <c r="F47" s="64"/>
      <c r="G47" s="64"/>
      <c r="H47" s="64"/>
      <c r="I47" s="64"/>
    </row>
    <row r="48" spans="1:9" x14ac:dyDescent="0.2">
      <c r="A48" s="64"/>
      <c r="B48" s="64"/>
      <c r="C48" s="64"/>
      <c r="D48" s="64"/>
      <c r="E48" s="11"/>
      <c r="F48" s="64"/>
      <c r="G48" s="64"/>
      <c r="H48" s="64"/>
      <c r="I48" s="64"/>
    </row>
    <row r="49" spans="1:9" x14ac:dyDescent="0.2">
      <c r="A49" s="64"/>
      <c r="B49" s="64"/>
      <c r="C49" s="64"/>
      <c r="D49" s="64"/>
      <c r="E49" s="11"/>
      <c r="F49" s="64"/>
      <c r="G49" s="64"/>
      <c r="H49" s="64"/>
      <c r="I49" s="64"/>
    </row>
    <row r="50" spans="1:9" x14ac:dyDescent="0.2">
      <c r="A50" s="69" t="s">
        <v>983</v>
      </c>
      <c r="B50" s="64"/>
      <c r="C50" s="64"/>
      <c r="D50" s="64"/>
      <c r="E50" s="11"/>
      <c r="F50" s="64"/>
      <c r="G50" s="64"/>
      <c r="H50" s="64"/>
      <c r="I50" s="64"/>
    </row>
    <row r="51" spans="1:9" x14ac:dyDescent="0.2">
      <c r="A51" s="64"/>
      <c r="B51" s="64"/>
      <c r="C51" s="64"/>
      <c r="D51" s="64"/>
      <c r="E51" s="11"/>
      <c r="F51" s="64"/>
      <c r="G51" s="64"/>
      <c r="H51" s="64"/>
      <c r="I51" s="64"/>
    </row>
    <row r="52" spans="1:9" x14ac:dyDescent="0.2">
      <c r="A52" s="69" t="s">
        <v>960</v>
      </c>
      <c r="B52" s="64"/>
      <c r="C52" s="64"/>
      <c r="D52" s="64"/>
      <c r="E52" s="11"/>
      <c r="F52" s="64"/>
      <c r="G52" s="64"/>
      <c r="H52" s="64"/>
      <c r="I52" s="64"/>
    </row>
    <row r="53" spans="1:9" x14ac:dyDescent="0.2">
      <c r="A53" s="64"/>
      <c r="B53" s="64"/>
      <c r="C53" s="64"/>
      <c r="D53" s="64"/>
      <c r="E53" s="11"/>
      <c r="F53" s="64"/>
      <c r="G53" s="64"/>
      <c r="H53" s="64"/>
      <c r="I53" s="64"/>
    </row>
    <row r="54" spans="1:9" x14ac:dyDescent="0.2">
      <c r="A54" s="64"/>
      <c r="B54" s="64"/>
      <c r="C54" s="64"/>
      <c r="D54" s="64"/>
      <c r="E54" s="11"/>
      <c r="F54" s="64"/>
      <c r="G54" s="64"/>
      <c r="H54" s="64"/>
      <c r="I54" s="64"/>
    </row>
    <row r="55" spans="1:9" x14ac:dyDescent="0.2">
      <c r="A55" s="64"/>
      <c r="B55" s="64"/>
      <c r="C55" s="64"/>
      <c r="D55" s="64"/>
      <c r="E55" s="11"/>
      <c r="F55" s="64"/>
      <c r="G55" s="64"/>
      <c r="H55" s="64"/>
      <c r="I55" s="64"/>
    </row>
    <row r="56" spans="1:9" x14ac:dyDescent="0.2">
      <c r="A56" s="64"/>
      <c r="B56" s="64"/>
      <c r="C56" s="64"/>
      <c r="D56" s="64"/>
      <c r="E56" s="11"/>
      <c r="F56" s="64"/>
      <c r="G56" s="64"/>
      <c r="H56" s="64"/>
      <c r="I56" s="64"/>
    </row>
    <row r="57" spans="1:9" x14ac:dyDescent="0.2">
      <c r="A57" s="64"/>
      <c r="B57" s="64"/>
      <c r="C57" s="64"/>
      <c r="D57" s="64"/>
      <c r="E57" s="11"/>
      <c r="F57" s="64"/>
      <c r="G57" s="64"/>
      <c r="H57" s="64"/>
      <c r="I57" s="64"/>
    </row>
    <row r="58" spans="1:9" x14ac:dyDescent="0.2">
      <c r="A58" s="64"/>
      <c r="B58" s="64"/>
      <c r="C58" s="64"/>
      <c r="D58" s="64"/>
      <c r="E58" s="11"/>
      <c r="F58" s="64"/>
      <c r="G58" s="64"/>
      <c r="H58" s="64"/>
      <c r="I58" s="64"/>
    </row>
    <row r="59" spans="1:9" x14ac:dyDescent="0.2">
      <c r="A59" s="64"/>
      <c r="B59" s="64"/>
      <c r="C59" s="64"/>
      <c r="D59" s="64"/>
      <c r="E59" s="11"/>
      <c r="F59" s="64"/>
      <c r="G59" s="64"/>
      <c r="H59" s="64"/>
      <c r="I59" s="64"/>
    </row>
    <row r="60" spans="1:9" x14ac:dyDescent="0.2">
      <c r="A60" s="64"/>
      <c r="B60" s="64"/>
      <c r="C60" s="64"/>
      <c r="D60" s="64"/>
      <c r="E60" s="11"/>
      <c r="F60" s="64"/>
      <c r="G60" s="64"/>
      <c r="H60" s="64"/>
      <c r="I60" s="64"/>
    </row>
    <row r="61" spans="1:9" x14ac:dyDescent="0.2">
      <c r="A61" s="64"/>
      <c r="B61" s="64"/>
      <c r="C61" s="64"/>
      <c r="D61" s="64"/>
      <c r="E61" s="11"/>
      <c r="F61" s="64"/>
      <c r="G61" s="64"/>
      <c r="H61" s="64"/>
      <c r="I61" s="64"/>
    </row>
    <row r="62" spans="1:9" x14ac:dyDescent="0.2">
      <c r="A62" s="64"/>
      <c r="B62" s="64"/>
      <c r="C62" s="64"/>
      <c r="D62" s="64"/>
      <c r="E62" s="11"/>
      <c r="F62" s="64"/>
      <c r="G62" s="64"/>
      <c r="H62" s="64"/>
      <c r="I62" s="64"/>
    </row>
    <row r="63" spans="1:9" x14ac:dyDescent="0.2">
      <c r="A63" s="64"/>
      <c r="B63" s="64"/>
      <c r="C63" s="64"/>
      <c r="D63" s="64"/>
      <c r="E63" s="11"/>
      <c r="F63" s="64"/>
      <c r="G63" s="64"/>
      <c r="H63" s="64"/>
      <c r="I63" s="64"/>
    </row>
    <row r="64" spans="1:9" x14ac:dyDescent="0.2">
      <c r="A64" s="64"/>
      <c r="B64" s="64"/>
      <c r="C64" s="64"/>
      <c r="D64" s="64"/>
      <c r="E64" s="11"/>
      <c r="F64" s="64"/>
      <c r="G64" s="64"/>
      <c r="H64" s="64"/>
      <c r="I64" s="64"/>
    </row>
    <row r="65" spans="1:9" x14ac:dyDescent="0.2">
      <c r="A65" s="64"/>
      <c r="B65" s="64"/>
      <c r="C65" s="64"/>
      <c r="D65" s="64"/>
      <c r="E65" s="11"/>
      <c r="F65" s="64"/>
      <c r="G65" s="64"/>
      <c r="H65" s="64"/>
      <c r="I65" s="64"/>
    </row>
    <row r="66" spans="1:9" x14ac:dyDescent="0.2">
      <c r="A66" s="64"/>
      <c r="B66" s="64"/>
      <c r="C66" s="64"/>
      <c r="D66" s="64"/>
      <c r="E66" s="11"/>
      <c r="F66" s="64"/>
      <c r="G66" s="64"/>
      <c r="H66" s="64"/>
      <c r="I66" s="64"/>
    </row>
    <row r="67" spans="1:9" x14ac:dyDescent="0.2">
      <c r="A67" s="64"/>
      <c r="B67" s="64"/>
      <c r="C67" s="64"/>
      <c r="D67" s="64"/>
      <c r="E67" s="11"/>
      <c r="F67" s="64"/>
      <c r="G67" s="64"/>
      <c r="H67" s="64"/>
      <c r="I67" s="64"/>
    </row>
    <row r="68" spans="1:9" x14ac:dyDescent="0.2">
      <c r="A68" s="64"/>
      <c r="B68" s="64"/>
      <c r="C68" s="64"/>
      <c r="D68" s="64"/>
      <c r="E68" s="11"/>
      <c r="F68" s="64"/>
      <c r="G68" s="64"/>
      <c r="H68" s="64"/>
      <c r="I68" s="64"/>
    </row>
    <row r="69" spans="1:9" x14ac:dyDescent="0.2">
      <c r="A69" s="64"/>
      <c r="B69" s="64"/>
      <c r="C69" s="64"/>
      <c r="D69" s="64"/>
      <c r="E69" s="11"/>
      <c r="F69" s="64"/>
      <c r="G69" s="64"/>
      <c r="H69" s="64"/>
      <c r="I69" s="64"/>
    </row>
    <row r="70" spans="1:9" x14ac:dyDescent="0.2">
      <c r="A70" s="64"/>
      <c r="B70" s="64"/>
      <c r="C70" s="64"/>
      <c r="D70" s="64"/>
      <c r="E70" s="11"/>
      <c r="F70" s="64"/>
      <c r="G70" s="64"/>
      <c r="H70" s="64"/>
      <c r="I70" s="64"/>
    </row>
    <row r="71" spans="1:9" x14ac:dyDescent="0.2">
      <c r="A71" s="64" t="s">
        <v>958</v>
      </c>
      <c r="B71" s="64"/>
      <c r="C71" s="64"/>
      <c r="D71" s="64"/>
      <c r="E71" s="11"/>
      <c r="F71" s="64"/>
      <c r="G71" s="64"/>
      <c r="H71" s="64"/>
      <c r="I71" s="64"/>
    </row>
    <row r="72" spans="1:9" x14ac:dyDescent="0.2">
      <c r="A72" s="64"/>
      <c r="B72" s="64"/>
      <c r="C72" s="64"/>
      <c r="D72" s="64"/>
      <c r="E72" s="11"/>
      <c r="F72" s="64"/>
      <c r="G72" s="64"/>
      <c r="H72" s="64"/>
      <c r="I72" s="64"/>
    </row>
    <row r="73" spans="1:9" x14ac:dyDescent="0.2">
      <c r="A73" s="64"/>
      <c r="B73" s="64"/>
      <c r="C73" s="64"/>
      <c r="D73" s="64"/>
      <c r="E73" s="11"/>
      <c r="F73" s="64"/>
      <c r="G73" s="64"/>
      <c r="H73" s="64"/>
      <c r="I73" s="64"/>
    </row>
    <row r="74" spans="1:9" x14ac:dyDescent="0.2">
      <c r="A74" s="64"/>
      <c r="B74" s="64"/>
      <c r="C74" s="64"/>
      <c r="D74" s="64"/>
      <c r="E74" s="11"/>
      <c r="F74" s="64"/>
      <c r="G74" s="64"/>
      <c r="H74" s="64"/>
      <c r="I74" s="64"/>
    </row>
    <row r="75" spans="1:9" x14ac:dyDescent="0.2">
      <c r="A75" s="64"/>
      <c r="B75" s="64"/>
      <c r="C75" s="64"/>
      <c r="D75" s="64"/>
      <c r="E75" s="11"/>
      <c r="F75" s="64"/>
      <c r="G75" s="64"/>
      <c r="H75" s="64"/>
      <c r="I75" s="64"/>
    </row>
    <row r="76" spans="1:9" x14ac:dyDescent="0.2">
      <c r="A76" s="64"/>
      <c r="B76" s="64"/>
      <c r="C76" s="64"/>
      <c r="D76" s="64"/>
      <c r="E76" s="11"/>
      <c r="F76" s="64"/>
      <c r="G76" s="64"/>
      <c r="H76" s="64"/>
      <c r="I76" s="64"/>
    </row>
    <row r="77" spans="1:9" x14ac:dyDescent="0.2">
      <c r="A77" s="64"/>
      <c r="B77" s="64"/>
      <c r="C77" s="64"/>
      <c r="D77" s="64"/>
      <c r="E77" s="11"/>
      <c r="F77" s="64"/>
      <c r="G77" s="64"/>
      <c r="H77" s="64"/>
      <c r="I77" s="64"/>
    </row>
    <row r="78" spans="1:9" x14ac:dyDescent="0.2">
      <c r="A78" s="64"/>
      <c r="B78" s="64"/>
      <c r="C78" s="64"/>
      <c r="D78" s="64"/>
      <c r="E78" s="11"/>
      <c r="F78" s="64"/>
      <c r="G78" s="64"/>
      <c r="H78" s="64"/>
      <c r="I78" s="64"/>
    </row>
    <row r="79" spans="1:9" x14ac:dyDescent="0.2">
      <c r="A79" s="64"/>
      <c r="B79" s="64"/>
      <c r="C79" s="64"/>
      <c r="D79" s="64"/>
      <c r="E79" s="11"/>
      <c r="F79" s="64"/>
      <c r="G79" s="64"/>
      <c r="H79" s="64"/>
      <c r="I79" s="64"/>
    </row>
    <row r="80" spans="1:9" x14ac:dyDescent="0.2">
      <c r="A80" s="64"/>
      <c r="B80" s="64"/>
      <c r="C80" s="64"/>
      <c r="D80" s="64"/>
      <c r="E80" s="11"/>
      <c r="F80" s="64"/>
      <c r="G80" s="64"/>
      <c r="H80" s="64"/>
      <c r="I80" s="64"/>
    </row>
    <row r="81" spans="1:9" x14ac:dyDescent="0.2">
      <c r="A81" s="64"/>
      <c r="B81" s="64"/>
      <c r="C81" s="64"/>
      <c r="D81" s="64"/>
      <c r="E81" s="11"/>
      <c r="F81" s="64"/>
      <c r="G81" s="64"/>
      <c r="H81" s="64"/>
      <c r="I81" s="64"/>
    </row>
    <row r="82" spans="1:9" x14ac:dyDescent="0.2">
      <c r="A82" s="64"/>
      <c r="B82" s="64"/>
      <c r="C82" s="64"/>
      <c r="D82" s="64"/>
      <c r="E82" s="11"/>
      <c r="F82" s="64"/>
      <c r="G82" s="64"/>
      <c r="H82" s="64"/>
      <c r="I82" s="64"/>
    </row>
    <row r="83" spans="1:9" x14ac:dyDescent="0.2">
      <c r="A83" s="64"/>
      <c r="B83" s="64"/>
      <c r="C83" s="64"/>
      <c r="D83" s="64"/>
      <c r="E83" s="11"/>
      <c r="F83" s="64"/>
      <c r="G83" s="64"/>
      <c r="H83" s="64"/>
      <c r="I83" s="64"/>
    </row>
    <row r="84" spans="1:9" x14ac:dyDescent="0.2">
      <c r="A84" s="64"/>
      <c r="B84" s="64"/>
      <c r="C84" s="64"/>
      <c r="D84" s="64"/>
      <c r="E84" s="11"/>
      <c r="F84" s="64"/>
      <c r="G84" s="64"/>
      <c r="H84" s="64"/>
      <c r="I84" s="64"/>
    </row>
    <row r="85" spans="1:9" x14ac:dyDescent="0.2">
      <c r="A85" s="64"/>
      <c r="B85" s="64"/>
      <c r="C85" s="64"/>
      <c r="D85" s="64"/>
      <c r="E85" s="11"/>
      <c r="F85" s="64"/>
      <c r="G85" s="64"/>
      <c r="H85" s="64"/>
      <c r="I85" s="64"/>
    </row>
    <row r="86" spans="1:9" x14ac:dyDescent="0.2">
      <c r="A86" s="64"/>
      <c r="B86" s="64"/>
      <c r="C86" s="64"/>
      <c r="D86" s="64"/>
      <c r="E86" s="11"/>
      <c r="F86" s="64"/>
      <c r="G86" s="64"/>
      <c r="H86" s="64"/>
      <c r="I86" s="64"/>
    </row>
    <row r="87" spans="1:9" x14ac:dyDescent="0.2">
      <c r="A87" s="64"/>
      <c r="B87" s="64"/>
      <c r="C87" s="64"/>
      <c r="D87" s="64"/>
      <c r="E87" s="11"/>
      <c r="F87" s="64"/>
      <c r="G87" s="64"/>
      <c r="H87" s="64"/>
      <c r="I87" s="64"/>
    </row>
    <row r="88" spans="1:9" x14ac:dyDescent="0.2">
      <c r="A88" s="64"/>
      <c r="B88" s="64"/>
      <c r="C88" s="64"/>
      <c r="D88" s="64"/>
      <c r="E88" s="11"/>
      <c r="F88" s="64"/>
      <c r="G88" s="64"/>
      <c r="H88" s="64"/>
      <c r="I88" s="64"/>
    </row>
    <row r="89" spans="1:9" x14ac:dyDescent="0.2">
      <c r="A89" s="64"/>
      <c r="B89" s="64"/>
      <c r="C89" s="64"/>
      <c r="D89" s="64"/>
      <c r="E89" s="11"/>
      <c r="F89" s="64"/>
      <c r="G89" s="64"/>
      <c r="H89" s="64"/>
      <c r="I89" s="64"/>
    </row>
    <row r="90" spans="1:9" x14ac:dyDescent="0.2">
      <c r="A90" s="64"/>
      <c r="B90" s="64"/>
      <c r="C90" s="64"/>
      <c r="D90" s="64"/>
      <c r="E90" s="11"/>
      <c r="F90" s="64"/>
      <c r="G90" s="64"/>
      <c r="H90" s="64"/>
      <c r="I90" s="64"/>
    </row>
    <row r="91" spans="1:9" x14ac:dyDescent="0.2">
      <c r="A91" s="64"/>
      <c r="B91" s="64"/>
      <c r="C91" s="64"/>
      <c r="D91" s="64"/>
      <c r="E91" s="11"/>
      <c r="F91" s="64"/>
      <c r="G91" s="64"/>
      <c r="H91" s="64"/>
      <c r="I91" s="64"/>
    </row>
    <row r="92" spans="1:9" x14ac:dyDescent="0.2">
      <c r="A92" s="64"/>
      <c r="B92" s="64"/>
      <c r="C92" s="64"/>
      <c r="D92" s="64"/>
      <c r="E92" s="11"/>
      <c r="F92" s="64"/>
      <c r="G92" s="64"/>
      <c r="H92" s="64"/>
      <c r="I92" s="64"/>
    </row>
    <row r="93" spans="1:9" x14ac:dyDescent="0.2">
      <c r="A93" s="64"/>
      <c r="B93" s="64"/>
      <c r="C93" s="64"/>
      <c r="D93" s="64"/>
      <c r="E93" s="11"/>
      <c r="F93" s="64"/>
      <c r="G93" s="64"/>
      <c r="H93" s="64"/>
      <c r="I93" s="64"/>
    </row>
    <row r="94" spans="1:9" x14ac:dyDescent="0.2">
      <c r="A94" s="64"/>
      <c r="B94" s="64"/>
      <c r="C94" s="64"/>
      <c r="D94" s="64"/>
      <c r="E94" s="11"/>
      <c r="F94" s="64"/>
      <c r="G94" s="64"/>
      <c r="H94" s="64"/>
      <c r="I94" s="64"/>
    </row>
    <row r="95" spans="1:9" x14ac:dyDescent="0.2">
      <c r="A95" s="64"/>
      <c r="B95" s="64"/>
      <c r="C95" s="64"/>
      <c r="D95" s="64"/>
      <c r="E95" s="11"/>
      <c r="F95" s="64"/>
      <c r="G95" s="64"/>
      <c r="H95" s="64"/>
      <c r="I95" s="64"/>
    </row>
    <row r="96" spans="1:9" x14ac:dyDescent="0.2">
      <c r="A96" s="64"/>
      <c r="B96" s="64"/>
      <c r="C96" s="64"/>
      <c r="D96" s="64"/>
      <c r="E96" s="11"/>
      <c r="F96" s="64"/>
      <c r="G96" s="64"/>
      <c r="H96" s="64"/>
      <c r="I96" s="64"/>
    </row>
    <row r="97" spans="1:9" x14ac:dyDescent="0.2">
      <c r="A97" s="64"/>
      <c r="B97" s="64"/>
      <c r="C97" s="64"/>
      <c r="D97" s="64"/>
      <c r="E97" s="11"/>
      <c r="F97" s="64"/>
      <c r="G97" s="64"/>
      <c r="H97" s="64"/>
      <c r="I97" s="64"/>
    </row>
    <row r="98" spans="1:9" x14ac:dyDescent="0.2">
      <c r="A98" s="64"/>
      <c r="B98" s="64"/>
      <c r="C98" s="64"/>
      <c r="D98" s="64"/>
      <c r="E98" s="11"/>
      <c r="F98" s="64"/>
      <c r="G98" s="64"/>
      <c r="H98" s="64"/>
      <c r="I98" s="64"/>
    </row>
    <row r="99" spans="1:9" x14ac:dyDescent="0.2">
      <c r="A99" s="64"/>
      <c r="B99" s="64"/>
      <c r="C99" s="64"/>
      <c r="D99" s="64"/>
      <c r="E99" s="11"/>
      <c r="F99" s="64"/>
      <c r="G99" s="64"/>
      <c r="H99" s="64"/>
      <c r="I99" s="64"/>
    </row>
    <row r="100" spans="1:9" x14ac:dyDescent="0.2">
      <c r="A100" s="64"/>
      <c r="B100" s="64"/>
      <c r="C100" s="64"/>
      <c r="D100" s="64"/>
      <c r="E100" s="11"/>
      <c r="F100" s="64"/>
      <c r="G100" s="64"/>
      <c r="H100" s="64"/>
      <c r="I100" s="64"/>
    </row>
    <row r="101" spans="1:9" x14ac:dyDescent="0.2">
      <c r="A101" s="64"/>
      <c r="B101" s="64"/>
      <c r="C101" s="64"/>
      <c r="D101" s="64"/>
      <c r="E101" s="11"/>
      <c r="F101" s="64"/>
      <c r="G101" s="64"/>
      <c r="H101" s="64"/>
      <c r="I101" s="64"/>
    </row>
    <row r="102" spans="1:9" x14ac:dyDescent="0.2">
      <c r="A102" s="64"/>
      <c r="B102" s="64"/>
      <c r="C102" s="64"/>
      <c r="D102" s="64"/>
      <c r="E102" s="11"/>
      <c r="F102" s="64"/>
      <c r="G102" s="64"/>
      <c r="H102" s="64"/>
      <c r="I102" s="64"/>
    </row>
    <row r="103" spans="1:9" x14ac:dyDescent="0.2">
      <c r="A103" s="64"/>
      <c r="B103" s="64"/>
      <c r="C103" s="64"/>
      <c r="D103" s="64"/>
      <c r="E103" s="11"/>
      <c r="F103" s="64"/>
      <c r="G103" s="64"/>
      <c r="H103" s="64"/>
      <c r="I103" s="64"/>
    </row>
    <row r="104" spans="1:9" x14ac:dyDescent="0.2">
      <c r="A104" s="64"/>
      <c r="B104" s="64"/>
      <c r="C104" s="64"/>
      <c r="D104" s="64"/>
      <c r="E104" s="11"/>
      <c r="F104" s="64"/>
      <c r="G104" s="64"/>
      <c r="H104" s="64"/>
      <c r="I104" s="64"/>
    </row>
    <row r="105" spans="1:9" x14ac:dyDescent="0.2">
      <c r="A105" s="64"/>
      <c r="B105" s="64"/>
      <c r="C105" s="64"/>
      <c r="D105" s="64"/>
      <c r="E105" s="11"/>
      <c r="F105" s="64"/>
      <c r="G105" s="64"/>
      <c r="H105" s="64"/>
      <c r="I105" s="64"/>
    </row>
    <row r="106" spans="1:9" x14ac:dyDescent="0.2">
      <c r="A106" s="64"/>
      <c r="B106" s="64"/>
      <c r="C106" s="64"/>
      <c r="D106" s="64"/>
      <c r="E106" s="11"/>
      <c r="F106" s="64"/>
      <c r="G106" s="64"/>
      <c r="H106" s="64"/>
      <c r="I106" s="64"/>
    </row>
    <row r="107" spans="1:9" x14ac:dyDescent="0.2">
      <c r="A107" s="64"/>
      <c r="B107" s="64"/>
      <c r="C107" s="64"/>
      <c r="D107" s="64"/>
      <c r="E107" s="11"/>
      <c r="F107" s="64"/>
      <c r="G107" s="64"/>
      <c r="H107" s="64"/>
      <c r="I107" s="64"/>
    </row>
    <row r="108" spans="1:9" x14ac:dyDescent="0.2">
      <c r="A108" s="64"/>
      <c r="B108" s="64"/>
      <c r="C108" s="64"/>
      <c r="D108" s="64"/>
      <c r="E108" s="11"/>
      <c r="F108" s="64"/>
      <c r="G108" s="64"/>
      <c r="H108" s="64"/>
      <c r="I108" s="64"/>
    </row>
    <row r="109" spans="1:9" x14ac:dyDescent="0.2">
      <c r="A109" s="64"/>
      <c r="B109" s="64"/>
      <c r="C109" s="64"/>
      <c r="D109" s="64"/>
      <c r="E109" s="11"/>
      <c r="F109" s="64"/>
      <c r="G109" s="64"/>
      <c r="H109" s="64"/>
      <c r="I109" s="64"/>
    </row>
    <row r="110" spans="1:9" x14ac:dyDescent="0.2">
      <c r="A110" s="64"/>
      <c r="B110" s="64"/>
      <c r="C110" s="64"/>
      <c r="D110" s="64"/>
      <c r="E110" s="11"/>
      <c r="F110" s="64"/>
      <c r="G110" s="64"/>
      <c r="H110" s="64"/>
      <c r="I110" s="64"/>
    </row>
    <row r="111" spans="1:9" x14ac:dyDescent="0.2">
      <c r="A111" s="64"/>
      <c r="B111" s="64"/>
      <c r="C111" s="64"/>
      <c r="D111" s="64"/>
      <c r="E111" s="11"/>
      <c r="F111" s="64"/>
      <c r="G111" s="64"/>
      <c r="H111" s="64"/>
      <c r="I111" s="64"/>
    </row>
    <row r="112" spans="1:9" x14ac:dyDescent="0.2">
      <c r="A112" s="64"/>
      <c r="B112" s="64"/>
      <c r="C112" s="64"/>
      <c r="D112" s="64"/>
      <c r="E112" s="11"/>
      <c r="F112" s="64"/>
      <c r="G112" s="64"/>
      <c r="H112" s="64"/>
      <c r="I112" s="64"/>
    </row>
    <row r="113" spans="1:9" x14ac:dyDescent="0.2">
      <c r="A113" s="64"/>
      <c r="B113" s="64"/>
      <c r="C113" s="64"/>
      <c r="D113" s="64"/>
      <c r="E113" s="11"/>
      <c r="F113" s="64"/>
      <c r="G113" s="64"/>
      <c r="H113" s="64"/>
      <c r="I113" s="64"/>
    </row>
    <row r="114" spans="1:9" x14ac:dyDescent="0.2">
      <c r="A114" s="64"/>
      <c r="B114" s="64"/>
      <c r="C114" s="64"/>
      <c r="D114" s="64"/>
      <c r="E114" s="11"/>
      <c r="F114" s="64"/>
      <c r="G114" s="64"/>
      <c r="H114" s="64"/>
      <c r="I114" s="64"/>
    </row>
    <row r="115" spans="1:9" x14ac:dyDescent="0.2">
      <c r="A115" s="64"/>
      <c r="B115" s="64"/>
      <c r="C115" s="64"/>
      <c r="D115" s="64"/>
      <c r="E115" s="11"/>
      <c r="F115" s="64"/>
      <c r="G115" s="64"/>
      <c r="H115" s="64"/>
      <c r="I115" s="64"/>
    </row>
    <row r="116" spans="1:9" x14ac:dyDescent="0.2">
      <c r="A116" s="64"/>
      <c r="B116" s="64"/>
      <c r="C116" s="64"/>
      <c r="D116" s="64"/>
      <c r="E116" s="11"/>
      <c r="F116" s="64"/>
      <c r="G116" s="64"/>
      <c r="H116" s="64"/>
      <c r="I116" s="64"/>
    </row>
    <row r="117" spans="1:9" x14ac:dyDescent="0.2">
      <c r="A117" s="64"/>
      <c r="B117" s="64"/>
      <c r="C117" s="64"/>
      <c r="D117" s="64"/>
      <c r="E117" s="11"/>
      <c r="F117" s="64"/>
      <c r="G117" s="64"/>
      <c r="H117" s="64"/>
      <c r="I117" s="64"/>
    </row>
    <row r="118" spans="1:9" x14ac:dyDescent="0.2">
      <c r="A118" s="64"/>
      <c r="B118" s="64"/>
      <c r="C118" s="64"/>
      <c r="D118" s="64"/>
      <c r="E118" s="11"/>
      <c r="F118" s="64"/>
      <c r="G118" s="64"/>
      <c r="H118" s="64"/>
      <c r="I118" s="64"/>
    </row>
    <row r="119" spans="1:9" x14ac:dyDescent="0.2">
      <c r="A119" s="64"/>
      <c r="B119" s="64"/>
      <c r="C119" s="64"/>
      <c r="D119" s="64"/>
      <c r="E119" s="11"/>
      <c r="F119" s="64"/>
      <c r="G119" s="64"/>
      <c r="H119" s="64"/>
      <c r="I119" s="64"/>
    </row>
    <row r="120" spans="1:9" x14ac:dyDescent="0.2">
      <c r="A120" s="64"/>
      <c r="B120" s="64"/>
      <c r="C120" s="64"/>
      <c r="D120" s="64"/>
      <c r="E120" s="11"/>
      <c r="F120" s="64"/>
      <c r="G120" s="64"/>
      <c r="H120" s="64"/>
      <c r="I120" s="64"/>
    </row>
    <row r="121" spans="1:9" x14ac:dyDescent="0.2">
      <c r="A121" s="64"/>
      <c r="B121" s="64"/>
      <c r="C121" s="64"/>
      <c r="D121" s="64"/>
      <c r="E121" s="11"/>
      <c r="F121" s="64"/>
      <c r="G121" s="64"/>
      <c r="H121" s="64"/>
      <c r="I121" s="64"/>
    </row>
    <row r="122" spans="1:9" x14ac:dyDescent="0.2">
      <c r="A122" s="64"/>
      <c r="B122" s="64"/>
      <c r="C122" s="64"/>
      <c r="D122" s="64"/>
      <c r="E122" s="11"/>
      <c r="F122" s="64"/>
      <c r="G122" s="64"/>
      <c r="H122" s="64"/>
      <c r="I122" s="64"/>
    </row>
    <row r="123" spans="1:9" x14ac:dyDescent="0.2">
      <c r="A123" s="64"/>
      <c r="B123" s="64"/>
      <c r="C123" s="64"/>
      <c r="D123" s="64"/>
      <c r="E123" s="11"/>
      <c r="F123" s="64"/>
      <c r="G123" s="64"/>
      <c r="H123" s="64"/>
      <c r="I123" s="64"/>
    </row>
    <row r="124" spans="1:9" x14ac:dyDescent="0.2">
      <c r="A124" s="64"/>
      <c r="B124" s="64"/>
      <c r="C124" s="64"/>
      <c r="D124" s="64"/>
      <c r="E124" s="11"/>
      <c r="F124" s="64"/>
      <c r="G124" s="64"/>
      <c r="H124" s="64"/>
      <c r="I124" s="64"/>
    </row>
    <row r="125" spans="1:9" x14ac:dyDescent="0.2">
      <c r="A125" s="64"/>
      <c r="B125" s="64"/>
      <c r="C125" s="64"/>
      <c r="D125" s="64"/>
      <c r="E125" s="11"/>
      <c r="F125" s="64"/>
      <c r="G125" s="64"/>
      <c r="H125" s="64"/>
      <c r="I125" s="64"/>
    </row>
    <row r="126" spans="1:9" x14ac:dyDescent="0.2">
      <c r="A126" s="64"/>
      <c r="B126" s="64"/>
      <c r="C126" s="64"/>
      <c r="D126" s="64"/>
      <c r="E126" s="11"/>
      <c r="F126" s="64"/>
      <c r="G126" s="64"/>
      <c r="H126" s="64"/>
      <c r="I126" s="64"/>
    </row>
    <row r="127" spans="1:9" x14ac:dyDescent="0.2">
      <c r="A127" s="64"/>
      <c r="B127" s="64"/>
      <c r="C127" s="64"/>
      <c r="D127" s="64"/>
      <c r="E127" s="11"/>
      <c r="F127" s="64"/>
      <c r="G127" s="64"/>
      <c r="H127" s="64"/>
      <c r="I127" s="64"/>
    </row>
    <row r="128" spans="1:9" x14ac:dyDescent="0.2">
      <c r="A128" s="64"/>
      <c r="B128" s="64"/>
      <c r="C128" s="64"/>
      <c r="D128" s="64"/>
      <c r="E128" s="11"/>
      <c r="F128" s="64"/>
      <c r="G128" s="64"/>
      <c r="H128" s="64"/>
      <c r="I128" s="64"/>
    </row>
    <row r="129" spans="1:9" x14ac:dyDescent="0.2">
      <c r="A129" s="64"/>
      <c r="B129" s="64"/>
      <c r="C129" s="64"/>
      <c r="D129" s="64"/>
      <c r="E129" s="11"/>
      <c r="F129" s="64"/>
      <c r="G129" s="64"/>
      <c r="H129" s="64"/>
      <c r="I129" s="64"/>
    </row>
    <row r="130" spans="1:9" x14ac:dyDescent="0.2">
      <c r="A130" s="64"/>
      <c r="B130" s="64"/>
      <c r="C130" s="64"/>
      <c r="D130" s="64"/>
      <c r="E130" s="11"/>
      <c r="F130" s="64"/>
      <c r="G130" s="64"/>
      <c r="H130" s="64"/>
      <c r="I130" s="64"/>
    </row>
    <row r="131" spans="1:9" x14ac:dyDescent="0.2">
      <c r="A131" s="64"/>
      <c r="B131" s="64"/>
      <c r="C131" s="64"/>
      <c r="D131" s="64"/>
      <c r="E131" s="11"/>
      <c r="F131" s="64"/>
      <c r="G131" s="64"/>
      <c r="H131" s="64"/>
      <c r="I131" s="64"/>
    </row>
    <row r="132" spans="1:9" x14ac:dyDescent="0.2">
      <c r="A132" s="64"/>
      <c r="B132" s="64"/>
      <c r="C132" s="64"/>
      <c r="D132" s="64"/>
      <c r="E132" s="11"/>
      <c r="F132" s="64"/>
      <c r="G132" s="64"/>
      <c r="H132" s="64"/>
      <c r="I132" s="64"/>
    </row>
    <row r="133" spans="1:9" x14ac:dyDescent="0.2">
      <c r="A133" s="64"/>
      <c r="B133" s="64"/>
      <c r="C133" s="64"/>
      <c r="D133" s="64"/>
      <c r="E133" s="11"/>
      <c r="F133" s="64"/>
      <c r="G133" s="64"/>
      <c r="H133" s="64"/>
      <c r="I133" s="64"/>
    </row>
    <row r="134" spans="1:9" x14ac:dyDescent="0.2">
      <c r="A134" s="64"/>
      <c r="B134" s="64"/>
      <c r="C134" s="64"/>
      <c r="D134" s="64"/>
      <c r="E134" s="11"/>
      <c r="F134" s="64"/>
      <c r="G134" s="64"/>
      <c r="H134" s="64"/>
      <c r="I134" s="64"/>
    </row>
    <row r="135" spans="1:9" x14ac:dyDescent="0.2">
      <c r="A135" s="64"/>
      <c r="B135" s="64"/>
      <c r="C135" s="64"/>
      <c r="D135" s="64"/>
      <c r="E135" s="11"/>
      <c r="F135" s="64"/>
      <c r="G135" s="64"/>
      <c r="H135" s="64"/>
      <c r="I135" s="64"/>
    </row>
    <row r="136" spans="1:9" x14ac:dyDescent="0.2">
      <c r="A136" s="64"/>
      <c r="B136" s="64"/>
      <c r="C136" s="64"/>
      <c r="D136" s="64"/>
      <c r="E136" s="11"/>
      <c r="F136" s="64"/>
      <c r="G136" s="64"/>
      <c r="H136" s="64"/>
      <c r="I136" s="64"/>
    </row>
    <row r="137" spans="1:9" x14ac:dyDescent="0.2">
      <c r="A137" s="64"/>
      <c r="B137" s="64"/>
      <c r="C137" s="64"/>
      <c r="D137" s="64"/>
      <c r="E137" s="11"/>
      <c r="F137" s="64"/>
      <c r="G137" s="64"/>
      <c r="H137" s="64"/>
      <c r="I137" s="64"/>
    </row>
    <row r="138" spans="1:9" x14ac:dyDescent="0.2">
      <c r="A138" s="64"/>
      <c r="B138" s="64"/>
      <c r="C138" s="64"/>
      <c r="D138" s="64"/>
      <c r="E138" s="11"/>
      <c r="F138" s="64"/>
      <c r="G138" s="64"/>
      <c r="H138" s="64"/>
      <c r="I138" s="64"/>
    </row>
    <row r="139" spans="1:9" x14ac:dyDescent="0.2">
      <c r="A139" s="64"/>
      <c r="B139" s="64"/>
      <c r="C139" s="64"/>
      <c r="D139" s="64"/>
      <c r="E139" s="11"/>
      <c r="F139" s="64"/>
      <c r="G139" s="64"/>
      <c r="H139" s="64"/>
      <c r="I139" s="64"/>
    </row>
    <row r="140" spans="1:9" x14ac:dyDescent="0.2">
      <c r="A140" s="64"/>
      <c r="B140" s="64"/>
      <c r="C140" s="64"/>
      <c r="D140" s="64"/>
      <c r="E140" s="11"/>
      <c r="F140" s="64"/>
      <c r="G140" s="64"/>
      <c r="H140" s="64"/>
      <c r="I140" s="64"/>
    </row>
    <row r="141" spans="1:9" x14ac:dyDescent="0.2">
      <c r="A141" s="64"/>
      <c r="B141" s="64"/>
      <c r="C141" s="64"/>
      <c r="D141" s="64"/>
      <c r="E141" s="11"/>
      <c r="F141" s="64"/>
      <c r="G141" s="64"/>
      <c r="H141" s="64"/>
      <c r="I141" s="64"/>
    </row>
    <row r="142" spans="1:9" x14ac:dyDescent="0.2">
      <c r="A142" s="64"/>
      <c r="B142" s="64"/>
      <c r="C142" s="64"/>
      <c r="D142" s="64"/>
      <c r="E142" s="11"/>
      <c r="F142" s="64"/>
      <c r="G142" s="64"/>
      <c r="H142" s="64"/>
      <c r="I142" s="64"/>
    </row>
    <row r="143" spans="1:9" x14ac:dyDescent="0.2">
      <c r="A143" s="64"/>
      <c r="B143" s="64"/>
      <c r="C143" s="64"/>
      <c r="D143" s="64"/>
      <c r="E143" s="11"/>
      <c r="F143" s="64"/>
      <c r="G143" s="64"/>
      <c r="H143" s="64"/>
      <c r="I143" s="64"/>
    </row>
    <row r="144" spans="1:9" x14ac:dyDescent="0.2">
      <c r="A144" s="64"/>
      <c r="B144" s="64"/>
      <c r="C144" s="64"/>
      <c r="D144" s="64"/>
      <c r="E144" s="11"/>
      <c r="F144" s="64"/>
      <c r="G144" s="64"/>
      <c r="H144" s="64"/>
      <c r="I144" s="64"/>
    </row>
    <row r="145" spans="1:9" x14ac:dyDescent="0.2">
      <c r="A145" s="64"/>
      <c r="B145" s="64"/>
      <c r="C145" s="64"/>
      <c r="D145" s="64"/>
      <c r="E145" s="11"/>
      <c r="F145" s="64"/>
      <c r="G145" s="64"/>
      <c r="H145" s="64"/>
      <c r="I145" s="64"/>
    </row>
    <row r="146" spans="1:9" x14ac:dyDescent="0.2">
      <c r="A146" s="64"/>
      <c r="B146" s="64"/>
      <c r="C146" s="64"/>
      <c r="D146" s="64"/>
      <c r="E146" s="11"/>
      <c r="F146" s="64"/>
      <c r="G146" s="64"/>
      <c r="H146" s="64"/>
      <c r="I146" s="64"/>
    </row>
    <row r="147" spans="1:9" x14ac:dyDescent="0.2">
      <c r="A147" s="64"/>
      <c r="B147" s="64"/>
      <c r="C147" s="64"/>
      <c r="D147" s="64"/>
      <c r="E147" s="11"/>
      <c r="F147" s="64"/>
      <c r="G147" s="64"/>
      <c r="H147" s="64"/>
      <c r="I147" s="64"/>
    </row>
    <row r="148" spans="1:9" x14ac:dyDescent="0.2">
      <c r="A148" s="64"/>
      <c r="B148" s="64"/>
      <c r="C148" s="64"/>
      <c r="D148" s="64"/>
      <c r="E148" s="11"/>
      <c r="F148" s="64"/>
      <c r="G148" s="64"/>
      <c r="H148" s="64"/>
      <c r="I148" s="64"/>
    </row>
    <row r="149" spans="1:9" x14ac:dyDescent="0.2">
      <c r="A149" s="64"/>
      <c r="B149" s="64"/>
      <c r="C149" s="64"/>
      <c r="D149" s="64"/>
      <c r="E149" s="11"/>
      <c r="F149" s="64"/>
      <c r="G149" s="64"/>
      <c r="H149" s="64"/>
      <c r="I149" s="64"/>
    </row>
    <row r="150" spans="1:9" x14ac:dyDescent="0.2">
      <c r="A150" s="64"/>
      <c r="B150" s="64"/>
      <c r="C150" s="64"/>
      <c r="D150" s="64"/>
      <c r="E150" s="11"/>
      <c r="F150" s="64"/>
      <c r="G150" s="64"/>
      <c r="H150" s="64"/>
      <c r="I150" s="64"/>
    </row>
    <row r="151" spans="1:9" x14ac:dyDescent="0.2">
      <c r="A151" s="64"/>
      <c r="B151" s="64"/>
      <c r="C151" s="64"/>
      <c r="D151" s="64"/>
      <c r="E151" s="11"/>
      <c r="F151" s="64"/>
      <c r="G151" s="64"/>
      <c r="H151" s="64"/>
      <c r="I151" s="64"/>
    </row>
    <row r="152" spans="1:9" x14ac:dyDescent="0.2">
      <c r="A152" s="64"/>
      <c r="B152" s="64"/>
      <c r="C152" s="64"/>
      <c r="D152" s="64"/>
      <c r="E152" s="11"/>
      <c r="F152" s="64"/>
      <c r="G152" s="64"/>
      <c r="H152" s="64"/>
      <c r="I152" s="64"/>
    </row>
    <row r="153" spans="1:9" x14ac:dyDescent="0.2">
      <c r="A153" s="64"/>
      <c r="B153" s="64"/>
      <c r="C153" s="64"/>
      <c r="D153" s="64"/>
      <c r="E153" s="11"/>
      <c r="F153" s="64"/>
      <c r="G153" s="64"/>
      <c r="H153" s="64"/>
      <c r="I153" s="64"/>
    </row>
    <row r="154" spans="1:9" x14ac:dyDescent="0.2">
      <c r="A154" s="64"/>
      <c r="B154" s="64"/>
      <c r="C154" s="64"/>
      <c r="D154" s="64"/>
      <c r="E154" s="11"/>
      <c r="F154" s="64"/>
      <c r="G154" s="64"/>
      <c r="H154" s="64"/>
      <c r="I154" s="64"/>
    </row>
    <row r="155" spans="1:9" x14ac:dyDescent="0.2">
      <c r="A155" s="64"/>
      <c r="B155" s="64"/>
      <c r="C155" s="64"/>
      <c r="D155" s="64"/>
      <c r="E155" s="11"/>
      <c r="F155" s="64"/>
      <c r="G155" s="64"/>
      <c r="H155" s="64"/>
      <c r="I155" s="64"/>
    </row>
    <row r="156" spans="1:9" x14ac:dyDescent="0.2">
      <c r="A156" s="64"/>
      <c r="B156" s="64"/>
      <c r="C156" s="64"/>
      <c r="D156" s="64"/>
      <c r="E156" s="11"/>
      <c r="F156" s="64"/>
      <c r="G156" s="64"/>
      <c r="H156" s="64"/>
      <c r="I156" s="64"/>
    </row>
    <row r="157" spans="1:9" x14ac:dyDescent="0.2">
      <c r="A157" s="64"/>
      <c r="B157" s="64"/>
      <c r="C157" s="64"/>
      <c r="D157" s="64"/>
      <c r="E157" s="11"/>
      <c r="F157" s="64"/>
      <c r="G157" s="64"/>
      <c r="H157" s="64"/>
      <c r="I157" s="64"/>
    </row>
    <row r="158" spans="1:9" x14ac:dyDescent="0.2">
      <c r="A158" s="64"/>
      <c r="B158" s="64"/>
      <c r="C158" s="64"/>
      <c r="D158" s="64"/>
      <c r="E158" s="11"/>
      <c r="F158" s="64"/>
      <c r="G158" s="64"/>
      <c r="H158" s="64"/>
      <c r="I158" s="64"/>
    </row>
    <row r="159" spans="1:9" x14ac:dyDescent="0.2">
      <c r="A159" s="64"/>
      <c r="B159" s="64"/>
      <c r="C159" s="64"/>
      <c r="D159" s="64"/>
      <c r="E159" s="11"/>
      <c r="F159" s="64"/>
      <c r="G159" s="64"/>
      <c r="H159" s="64"/>
      <c r="I159" s="64"/>
    </row>
    <row r="160" spans="1:9" x14ac:dyDescent="0.2">
      <c r="A160" s="64"/>
      <c r="B160" s="64"/>
      <c r="C160" s="64"/>
      <c r="D160" s="64"/>
      <c r="E160" s="11"/>
      <c r="F160" s="64"/>
      <c r="G160" s="64"/>
      <c r="H160" s="64"/>
      <c r="I160" s="64"/>
    </row>
    <row r="161" spans="1:9" x14ac:dyDescent="0.2">
      <c r="A161" s="64"/>
      <c r="B161" s="64"/>
      <c r="C161" s="64"/>
      <c r="D161" s="64"/>
      <c r="E161" s="11"/>
      <c r="F161" s="64"/>
      <c r="G161" s="64"/>
      <c r="H161" s="64"/>
      <c r="I161" s="64"/>
    </row>
    <row r="162" spans="1:9" x14ac:dyDescent="0.2">
      <c r="A162" s="64"/>
      <c r="B162" s="64"/>
      <c r="C162" s="64"/>
      <c r="D162" s="64"/>
      <c r="E162" s="11"/>
      <c r="F162" s="64"/>
      <c r="G162" s="64"/>
      <c r="H162" s="64"/>
      <c r="I162" s="64"/>
    </row>
    <row r="163" spans="1:9" x14ac:dyDescent="0.2">
      <c r="A163" s="64"/>
      <c r="B163" s="64"/>
      <c r="C163" s="64"/>
      <c r="D163" s="64"/>
      <c r="E163" s="11"/>
      <c r="F163" s="64"/>
      <c r="G163" s="64"/>
      <c r="H163" s="64"/>
      <c r="I163" s="64"/>
    </row>
    <row r="164" spans="1:9" x14ac:dyDescent="0.2">
      <c r="A164" s="64"/>
      <c r="B164" s="64"/>
      <c r="C164" s="64"/>
      <c r="D164" s="64"/>
      <c r="E164" s="11"/>
      <c r="F164" s="64"/>
      <c r="G164" s="64"/>
      <c r="H164" s="64"/>
      <c r="I164" s="64"/>
    </row>
    <row r="165" spans="1:9" x14ac:dyDescent="0.2">
      <c r="A165" s="64"/>
      <c r="B165" s="64"/>
      <c r="C165" s="64"/>
      <c r="D165" s="64"/>
      <c r="E165" s="11"/>
      <c r="F165" s="64"/>
      <c r="G165" s="64"/>
      <c r="H165" s="64"/>
      <c r="I165" s="64"/>
    </row>
    <row r="166" spans="1:9" x14ac:dyDescent="0.2">
      <c r="A166" s="64"/>
      <c r="B166" s="64"/>
      <c r="C166" s="64"/>
      <c r="D166" s="64"/>
      <c r="E166" s="11"/>
      <c r="F166" s="64"/>
      <c r="G166" s="64"/>
      <c r="H166" s="64"/>
      <c r="I166" s="64"/>
    </row>
    <row r="167" spans="1:9" x14ac:dyDescent="0.2">
      <c r="A167" s="64"/>
      <c r="B167" s="64"/>
      <c r="C167" s="64"/>
      <c r="D167" s="64"/>
      <c r="E167" s="11"/>
      <c r="G167" s="64"/>
      <c r="H167" s="64"/>
      <c r="I167" s="64"/>
    </row>
    <row r="168" spans="1:9" x14ac:dyDescent="0.2">
      <c r="A168" s="64"/>
      <c r="B168" s="64"/>
      <c r="C168" s="64"/>
      <c r="D168" s="64"/>
      <c r="E168" s="11"/>
      <c r="G168" s="64"/>
      <c r="H168" s="64"/>
      <c r="I168" s="64"/>
    </row>
    <row r="169" spans="1:9" x14ac:dyDescent="0.2">
      <c r="A169" s="64"/>
      <c r="B169" s="64"/>
      <c r="C169" s="64"/>
      <c r="D169" s="64"/>
      <c r="E169" s="11"/>
      <c r="G169" s="64"/>
      <c r="H169" s="64"/>
      <c r="I169" s="64"/>
    </row>
    <row r="170" spans="1:9" x14ac:dyDescent="0.2">
      <c r="A170" s="64"/>
      <c r="B170" s="64"/>
      <c r="C170" s="64"/>
      <c r="D170" s="64"/>
      <c r="E170" s="11"/>
      <c r="G170" s="64"/>
      <c r="H170" s="64"/>
      <c r="I170" s="64"/>
    </row>
    <row r="171" spans="1:9" x14ac:dyDescent="0.2">
      <c r="A171" s="64"/>
      <c r="B171" s="64"/>
      <c r="C171" s="64"/>
      <c r="D171" s="64"/>
      <c r="E171" s="11"/>
      <c r="G171" s="64"/>
      <c r="H171" s="64"/>
      <c r="I171" s="64"/>
    </row>
    <row r="172" spans="1:9" x14ac:dyDescent="0.2">
      <c r="A172" s="64"/>
      <c r="B172" s="64"/>
      <c r="C172" s="64"/>
      <c r="D172" s="64"/>
      <c r="E172" s="11"/>
      <c r="G172" s="64"/>
      <c r="H172" s="64"/>
      <c r="I172" s="64"/>
    </row>
    <row r="173" spans="1:9" x14ac:dyDescent="0.2">
      <c r="A173" s="64"/>
      <c r="B173" s="64"/>
      <c r="C173" s="64"/>
      <c r="D173" s="64"/>
      <c r="E173" s="11"/>
      <c r="G173" s="64"/>
      <c r="H173" s="64"/>
      <c r="I173" s="64"/>
    </row>
    <row r="174" spans="1:9" x14ac:dyDescent="0.2">
      <c r="A174" s="64"/>
      <c r="B174" s="64"/>
      <c r="C174" s="64"/>
      <c r="D174" s="64"/>
      <c r="E174" s="11"/>
      <c r="G174" s="64"/>
      <c r="H174" s="64"/>
      <c r="I174" s="64"/>
    </row>
    <row r="175" spans="1:9" x14ac:dyDescent="0.2">
      <c r="A175" s="64"/>
      <c r="B175" s="64"/>
      <c r="C175" s="64"/>
      <c r="D175" s="64"/>
      <c r="E175" s="11"/>
      <c r="G175" s="64"/>
      <c r="H175" s="64"/>
      <c r="I175" s="64"/>
    </row>
    <row r="176" spans="1:9" x14ac:dyDescent="0.2">
      <c r="A176" s="64"/>
      <c r="B176" s="64"/>
      <c r="C176" s="64"/>
      <c r="D176" s="64"/>
      <c r="E176" s="11"/>
      <c r="G176" s="64"/>
      <c r="H176" s="64"/>
      <c r="I176" s="64"/>
    </row>
    <row r="177" spans="1:9" x14ac:dyDescent="0.2">
      <c r="A177" s="64"/>
      <c r="B177" s="64"/>
      <c r="C177" s="64"/>
      <c r="D177" s="64"/>
      <c r="E177" s="11"/>
      <c r="G177" s="64"/>
      <c r="H177" s="64"/>
      <c r="I177" s="64"/>
    </row>
    <row r="178" spans="1:9" x14ac:dyDescent="0.2">
      <c r="A178" s="64"/>
      <c r="B178" s="64"/>
      <c r="C178" s="64"/>
      <c r="D178" s="64"/>
      <c r="E178" s="11"/>
      <c r="G178" s="64"/>
      <c r="H178" s="64"/>
      <c r="I178" s="64"/>
    </row>
    <row r="179" spans="1:9" x14ac:dyDescent="0.2">
      <c r="A179" s="64"/>
      <c r="B179" s="64"/>
      <c r="C179" s="64"/>
      <c r="D179" s="64"/>
      <c r="E179" s="11"/>
      <c r="G179" s="64"/>
      <c r="H179" s="64"/>
      <c r="I179" s="64"/>
    </row>
    <row r="180" spans="1:9" x14ac:dyDescent="0.2">
      <c r="A180" s="64"/>
      <c r="B180" s="64"/>
      <c r="C180" s="64"/>
      <c r="D180" s="64"/>
      <c r="E180" s="11"/>
      <c r="G180" s="64"/>
      <c r="H180" s="64"/>
      <c r="I180" s="64"/>
    </row>
    <row r="181" spans="1:9" x14ac:dyDescent="0.2">
      <c r="A181" s="64"/>
      <c r="B181" s="64"/>
      <c r="C181" s="64"/>
      <c r="D181" s="64"/>
      <c r="E181" s="11"/>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row r="255" spans="1:9" x14ac:dyDescent="0.2">
      <c r="A255" s="64"/>
      <c r="B255" s="64"/>
      <c r="C255" s="64"/>
      <c r="D255" s="64"/>
      <c r="E255" s="11"/>
      <c r="G255" s="64"/>
      <c r="H255" s="64"/>
      <c r="I255" s="64"/>
    </row>
    <row r="256" spans="1:9" x14ac:dyDescent="0.2">
      <c r="A256" s="64"/>
      <c r="B256" s="64"/>
      <c r="C256" s="64"/>
      <c r="D256" s="64"/>
      <c r="E256" s="11"/>
      <c r="G256" s="64"/>
      <c r="H256" s="64"/>
      <c r="I256" s="64"/>
    </row>
    <row r="257" spans="1:9" x14ac:dyDescent="0.2">
      <c r="A257" s="64"/>
      <c r="B257" s="64"/>
      <c r="C257" s="64"/>
      <c r="D257" s="64"/>
      <c r="E257" s="11"/>
      <c r="G257" s="64"/>
      <c r="H257" s="64"/>
      <c r="I257" s="64"/>
    </row>
    <row r="258" spans="1:9" x14ac:dyDescent="0.2">
      <c r="A258" s="64"/>
      <c r="B258" s="64"/>
      <c r="C258" s="64"/>
      <c r="D258" s="64"/>
      <c r="E258" s="11"/>
      <c r="G258" s="64"/>
      <c r="H258" s="64"/>
      <c r="I258" s="64"/>
    </row>
    <row r="259" spans="1:9" x14ac:dyDescent="0.2">
      <c r="A259" s="64"/>
      <c r="B259" s="64"/>
      <c r="C259" s="64"/>
      <c r="D259" s="64"/>
      <c r="E259" s="11"/>
      <c r="G259" s="64"/>
      <c r="H259" s="64"/>
      <c r="I259" s="64"/>
    </row>
    <row r="260" spans="1:9" x14ac:dyDescent="0.2">
      <c r="A260" s="64"/>
      <c r="B260" s="64"/>
      <c r="C260" s="64"/>
      <c r="D260" s="64"/>
      <c r="E260" s="11"/>
      <c r="G260" s="64"/>
      <c r="H260" s="64"/>
      <c r="I260" s="64"/>
    </row>
    <row r="261" spans="1:9" x14ac:dyDescent="0.2">
      <c r="A261" s="64"/>
      <c r="B261" s="64"/>
      <c r="C261" s="64"/>
      <c r="D261" s="64"/>
      <c r="E261" s="11"/>
      <c r="G261" s="64"/>
      <c r="H261" s="64"/>
      <c r="I261" s="64"/>
    </row>
    <row r="262" spans="1:9" x14ac:dyDescent="0.2">
      <c r="A262" s="64"/>
      <c r="B262" s="64"/>
      <c r="C262" s="64"/>
      <c r="D262" s="64"/>
      <c r="E262" s="11"/>
      <c r="G262" s="64"/>
      <c r="H262" s="64"/>
      <c r="I262" s="64"/>
    </row>
    <row r="263" spans="1:9" x14ac:dyDescent="0.2">
      <c r="A263" s="64"/>
      <c r="B263" s="64"/>
      <c r="C263" s="64"/>
      <c r="D263" s="64"/>
      <c r="E263" s="11"/>
      <c r="G263" s="64"/>
      <c r="H263" s="64"/>
      <c r="I263" s="64"/>
    </row>
    <row r="264" spans="1:9" x14ac:dyDescent="0.2">
      <c r="A264" s="64"/>
      <c r="B264" s="64"/>
      <c r="C264" s="64"/>
      <c r="D264" s="64"/>
      <c r="E264" s="11"/>
      <c r="G264" s="64"/>
      <c r="H264" s="64"/>
      <c r="I264" s="64"/>
    </row>
    <row r="265" spans="1:9" x14ac:dyDescent="0.2">
      <c r="A265" s="64"/>
      <c r="B265" s="64"/>
      <c r="C265" s="64"/>
      <c r="D265" s="64"/>
      <c r="E265" s="11"/>
      <c r="G265" s="64"/>
      <c r="H265" s="64"/>
      <c r="I265" s="64"/>
    </row>
    <row r="266" spans="1:9" x14ac:dyDescent="0.2">
      <c r="A266" s="64"/>
      <c r="B266" s="64"/>
      <c r="C266" s="64"/>
      <c r="D266" s="64"/>
      <c r="E266" s="11"/>
      <c r="G266" s="64"/>
      <c r="H266" s="64"/>
      <c r="I266" s="64"/>
    </row>
    <row r="267" spans="1:9" x14ac:dyDescent="0.2">
      <c r="A267" s="64"/>
      <c r="B267" s="64"/>
      <c r="C267" s="64"/>
      <c r="D267" s="64"/>
      <c r="E267" s="11"/>
      <c r="G267" s="64"/>
      <c r="H267" s="64"/>
      <c r="I267" s="64"/>
    </row>
    <row r="268" spans="1:9" x14ac:dyDescent="0.2">
      <c r="A268" s="64"/>
      <c r="B268" s="64"/>
      <c r="C268" s="64"/>
      <c r="D268" s="64"/>
      <c r="E268" s="11"/>
      <c r="G268" s="64"/>
      <c r="H268" s="64"/>
      <c r="I268" s="64"/>
    </row>
  </sheetData>
  <mergeCells count="1">
    <mergeCell ref="A1:F1"/>
  </mergeCells>
  <conditionalFormatting sqref="F2:F3 E5:E13 F14:F30">
    <cfRule type="cellIs" dxfId="25" priority="2" stopIfTrue="1" operator="between">
      <formula>0.009</formula>
      <formula>-0.009</formula>
    </cfRule>
  </conditionalFormatting>
  <conditionalFormatting sqref="F167:F65536">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86"/>
  <sheetViews>
    <sheetView workbookViewId="0">
      <selection sqref="A1:F1"/>
    </sheetView>
  </sheetViews>
  <sheetFormatPr defaultColWidth="9.140625" defaultRowHeight="11.25" x14ac:dyDescent="0.2"/>
  <cols>
    <col min="1" max="1" width="32.42578125" style="7" bestFit="1" customWidth="1"/>
    <col min="2" max="2" width="69.5703125" style="7" customWidth="1"/>
    <col min="3" max="3" width="15" style="7" bestFit="1" customWidth="1"/>
    <col min="4" max="4" width="15.42578125" style="7" bestFit="1" customWidth="1"/>
    <col min="5" max="5" width="30" style="10" customWidth="1"/>
    <col min="6" max="6" width="14.5703125" style="11" bestFit="1" customWidth="1"/>
    <col min="7" max="16384" width="9.140625" style="7"/>
  </cols>
  <sheetData>
    <row r="1" spans="1:6" s="1" customFormat="1" ht="15" x14ac:dyDescent="0.2">
      <c r="A1" s="99" t="s">
        <v>938</v>
      </c>
      <c r="B1" s="100"/>
      <c r="C1" s="100"/>
      <c r="D1" s="100"/>
      <c r="E1" s="100"/>
      <c r="F1" s="100"/>
    </row>
    <row r="2" spans="1:6" s="1" customFormat="1" ht="12" x14ac:dyDescent="0.2">
      <c r="E2" s="5"/>
      <c r="F2" s="9"/>
    </row>
    <row r="3" spans="1:6" s="1" customFormat="1" ht="12" x14ac:dyDescent="0.2">
      <c r="A3" s="8" t="s">
        <v>7</v>
      </c>
      <c r="B3" s="2"/>
      <c r="C3" s="3"/>
      <c r="D3" s="3"/>
      <c r="E3" s="4"/>
      <c r="F3" s="9"/>
    </row>
    <row r="4" spans="1:6" s="1" customFormat="1" ht="23.25" customHeight="1" x14ac:dyDescent="0.2">
      <c r="A4" s="6" t="s">
        <v>2</v>
      </c>
      <c r="B4" s="6" t="s">
        <v>0</v>
      </c>
      <c r="C4" s="13" t="s">
        <v>1</v>
      </c>
      <c r="D4" s="53" t="s">
        <v>6</v>
      </c>
      <c r="E4" s="12" t="s">
        <v>3</v>
      </c>
    </row>
    <row r="5" spans="1:6" x14ac:dyDescent="0.2">
      <c r="A5" s="16" t="s">
        <v>941</v>
      </c>
      <c r="B5" s="17"/>
      <c r="C5" s="17"/>
      <c r="D5" s="18"/>
      <c r="E5" s="19"/>
      <c r="F5" s="7"/>
    </row>
    <row r="6" spans="1:6" x14ac:dyDescent="0.2">
      <c r="A6" s="21" t="s">
        <v>926</v>
      </c>
      <c r="B6" s="62" t="s">
        <v>925</v>
      </c>
      <c r="C6" s="24">
        <v>1327566</v>
      </c>
      <c r="D6" s="22">
        <v>1049.971949</v>
      </c>
      <c r="E6" s="23">
        <v>15.3021273158637</v>
      </c>
      <c r="F6" s="7"/>
    </row>
    <row r="7" spans="1:6" x14ac:dyDescent="0.2">
      <c r="A7" s="59" t="s">
        <v>40</v>
      </c>
      <c r="B7" s="63"/>
      <c r="C7" s="59"/>
      <c r="D7" s="26">
        <f>SUM(D6)</f>
        <v>1049.971949</v>
      </c>
      <c r="E7" s="26">
        <f>SUM(E6)</f>
        <v>15.3021273158637</v>
      </c>
      <c r="F7" s="7"/>
    </row>
    <row r="8" spans="1:6" x14ac:dyDescent="0.2">
      <c r="A8" s="20"/>
      <c r="B8" s="21"/>
      <c r="C8" s="21"/>
      <c r="D8" s="22"/>
      <c r="E8" s="23"/>
      <c r="F8" s="7"/>
    </row>
    <row r="9" spans="1:6" x14ac:dyDescent="0.2">
      <c r="A9" s="20"/>
      <c r="B9" s="21"/>
      <c r="C9" s="21"/>
      <c r="D9" s="22"/>
      <c r="E9" s="23"/>
      <c r="F9" s="7"/>
    </row>
    <row r="10" spans="1:6" x14ac:dyDescent="0.2">
      <c r="A10" s="20"/>
      <c r="B10" s="21"/>
      <c r="C10" s="21"/>
      <c r="D10" s="22"/>
      <c r="E10" s="23"/>
      <c r="F10" s="7"/>
    </row>
    <row r="11" spans="1:6" x14ac:dyDescent="0.2">
      <c r="A11" s="20" t="s">
        <v>39</v>
      </c>
      <c r="B11" s="21"/>
      <c r="C11" s="21"/>
      <c r="D11" s="22"/>
      <c r="E11" s="23"/>
      <c r="F11" s="7"/>
    </row>
    <row r="12" spans="1:6" x14ac:dyDescent="0.2">
      <c r="A12" s="21" t="s">
        <v>922</v>
      </c>
      <c r="B12" s="62" t="s">
        <v>921</v>
      </c>
      <c r="C12" s="24">
        <v>272545.962</v>
      </c>
      <c r="D12" s="22">
        <v>2967.7794170000002</v>
      </c>
      <c r="E12" s="23">
        <v>43.251954042758598</v>
      </c>
      <c r="F12" s="7"/>
    </row>
    <row r="13" spans="1:6" x14ac:dyDescent="0.2">
      <c r="A13" s="21" t="s">
        <v>923</v>
      </c>
      <c r="B13" s="62" t="s">
        <v>939</v>
      </c>
      <c r="C13" s="24">
        <v>1928658.0379999999</v>
      </c>
      <c r="D13" s="22">
        <v>1252.121443</v>
      </c>
      <c r="E13" s="23">
        <v>18.248222491998199</v>
      </c>
      <c r="F13" s="7"/>
    </row>
    <row r="14" spans="1:6" x14ac:dyDescent="0.2">
      <c r="A14" s="21" t="s">
        <v>924</v>
      </c>
      <c r="B14" s="62" t="s">
        <v>940</v>
      </c>
      <c r="C14" s="24">
        <v>3704243.801</v>
      </c>
      <c r="D14" s="22">
        <v>1251.708431</v>
      </c>
      <c r="E14" s="23">
        <v>18.242203319568901</v>
      </c>
      <c r="F14" s="7"/>
    </row>
    <row r="15" spans="1:6" x14ac:dyDescent="0.2">
      <c r="A15" s="21"/>
      <c r="B15" s="62"/>
      <c r="C15" s="24"/>
      <c r="D15" s="22"/>
      <c r="E15" s="23"/>
      <c r="F15" s="7"/>
    </row>
    <row r="16" spans="1:6" ht="22.5" x14ac:dyDescent="0.2">
      <c r="A16" s="21" t="s">
        <v>928</v>
      </c>
      <c r="B16" s="62" t="s">
        <v>927</v>
      </c>
      <c r="C16" s="24">
        <v>48.798999999999999</v>
      </c>
      <c r="D16" s="22">
        <v>7.3673928999999996</v>
      </c>
      <c r="E16" s="23">
        <v>0.10737123429741301</v>
      </c>
      <c r="F16" s="7"/>
    </row>
    <row r="17" spans="1:8" x14ac:dyDescent="0.2">
      <c r="A17" s="21" t="s">
        <v>486</v>
      </c>
      <c r="B17" s="62" t="s">
        <v>485</v>
      </c>
      <c r="C17" s="24">
        <v>13.571999999999999</v>
      </c>
      <c r="D17" s="22">
        <v>0.53210190000000002</v>
      </c>
      <c r="E17" s="23">
        <v>7.7547700455881099E-3</v>
      </c>
      <c r="F17" s="7"/>
    </row>
    <row r="18" spans="1:8" ht="22.5" x14ac:dyDescent="0.2">
      <c r="A18" s="21" t="s">
        <v>930</v>
      </c>
      <c r="B18" s="62" t="s">
        <v>929</v>
      </c>
      <c r="C18" s="24">
        <v>23973.544999999998</v>
      </c>
      <c r="D18" s="22">
        <v>2.3973545E-5</v>
      </c>
      <c r="E18" s="23">
        <v>3.4938670328476299E-7</v>
      </c>
      <c r="F18" s="7"/>
    </row>
    <row r="19" spans="1:8" x14ac:dyDescent="0.2">
      <c r="A19" s="20" t="s">
        <v>29</v>
      </c>
      <c r="B19" s="20"/>
      <c r="C19" s="20"/>
      <c r="D19" s="25">
        <f>SUM(D12:D18)</f>
        <v>5479.5088097735443</v>
      </c>
      <c r="E19" s="26">
        <f>SUM(E12:E18)</f>
        <v>79.857506208055412</v>
      </c>
      <c r="F19" s="14"/>
      <c r="G19" s="14"/>
      <c r="H19" s="14"/>
    </row>
    <row r="20" spans="1:8" x14ac:dyDescent="0.2">
      <c r="A20" s="21"/>
      <c r="B20" s="21"/>
      <c r="C20" s="21"/>
      <c r="D20" s="22"/>
      <c r="E20" s="23"/>
      <c r="F20" s="7"/>
    </row>
    <row r="21" spans="1:8" x14ac:dyDescent="0.2">
      <c r="A21" s="20" t="s">
        <v>40</v>
      </c>
      <c r="B21" s="20"/>
      <c r="C21" s="20"/>
      <c r="D21" s="26">
        <f>D19+D7</f>
        <v>6529.480758773544</v>
      </c>
      <c r="E21" s="26">
        <f>E19+E7</f>
        <v>95.159633523919112</v>
      </c>
      <c r="F21" s="14"/>
      <c r="G21" s="14"/>
      <c r="H21" s="14"/>
    </row>
    <row r="22" spans="1:8" x14ac:dyDescent="0.2">
      <c r="A22" s="20"/>
      <c r="B22" s="20"/>
      <c r="C22" s="20"/>
      <c r="D22" s="25"/>
      <c r="E22" s="26"/>
      <c r="F22" s="14"/>
      <c r="G22" s="14"/>
      <c r="H22" s="14"/>
    </row>
    <row r="23" spans="1:8" x14ac:dyDescent="0.2">
      <c r="A23" s="20" t="s">
        <v>42</v>
      </c>
      <c r="B23" s="20"/>
      <c r="C23" s="20"/>
      <c r="D23" s="26">
        <f>D25-(D21)</f>
        <v>332.12695972645633</v>
      </c>
      <c r="E23" s="26">
        <f>E25-(E21)</f>
        <v>4.840366476080888</v>
      </c>
      <c r="F23" s="14"/>
      <c r="G23" s="14"/>
      <c r="H23" s="14"/>
    </row>
    <row r="24" spans="1:8" x14ac:dyDescent="0.2">
      <c r="A24" s="20"/>
      <c r="B24" s="20"/>
      <c r="C24" s="20"/>
      <c r="D24" s="25"/>
      <c r="E24" s="26"/>
      <c r="F24" s="14"/>
      <c r="G24" s="14"/>
      <c r="H24" s="14"/>
    </row>
    <row r="25" spans="1:8" x14ac:dyDescent="0.2">
      <c r="A25" s="27" t="s">
        <v>41</v>
      </c>
      <c r="B25" s="27"/>
      <c r="C25" s="27"/>
      <c r="D25" s="28">
        <v>6861.6077185000004</v>
      </c>
      <c r="E25" s="29">
        <v>100</v>
      </c>
      <c r="F25" s="14"/>
      <c r="G25" s="14"/>
      <c r="H25" s="14"/>
    </row>
    <row r="26" spans="1:8" x14ac:dyDescent="0.2">
      <c r="F26" s="15" t="s">
        <v>916</v>
      </c>
    </row>
    <row r="27" spans="1:8" x14ac:dyDescent="0.2">
      <c r="A27" s="14" t="s">
        <v>360</v>
      </c>
    </row>
    <row r="29" spans="1:8" s="64" customFormat="1" ht="34.35" customHeight="1" x14ac:dyDescent="0.2">
      <c r="A29" s="106" t="s">
        <v>942</v>
      </c>
      <c r="B29" s="106"/>
      <c r="C29" s="106"/>
      <c r="D29" s="106"/>
      <c r="E29" s="106"/>
      <c r="F29" s="11"/>
    </row>
    <row r="31" spans="1:8" x14ac:dyDescent="0.2">
      <c r="A31" s="14" t="s">
        <v>44</v>
      </c>
    </row>
    <row r="32" spans="1:8" x14ac:dyDescent="0.2">
      <c r="A32" s="14" t="s">
        <v>45</v>
      </c>
    </row>
    <row r="33" spans="1:4" x14ac:dyDescent="0.2">
      <c r="A33" s="14" t="s">
        <v>46</v>
      </c>
      <c r="B33" s="14"/>
      <c r="C33" s="30" t="s">
        <v>48</v>
      </c>
      <c r="D33" s="14" t="s">
        <v>47</v>
      </c>
    </row>
    <row r="34" spans="1:4" x14ac:dyDescent="0.2">
      <c r="A34" s="7" t="s">
        <v>49</v>
      </c>
      <c r="C34" s="31">
        <v>18.9739</v>
      </c>
      <c r="D34" s="31">
        <v>20.526700000000002</v>
      </c>
    </row>
    <row r="35" spans="1:4" x14ac:dyDescent="0.2">
      <c r="A35" s="7" t="s">
        <v>50</v>
      </c>
      <c r="C35" s="31">
        <v>18.9739</v>
      </c>
      <c r="D35" s="31">
        <v>20.526700000000002</v>
      </c>
    </row>
    <row r="36" spans="1:4" x14ac:dyDescent="0.2">
      <c r="A36" s="7" t="s">
        <v>51</v>
      </c>
      <c r="C36" s="31">
        <v>21.258700000000001</v>
      </c>
      <c r="D36" s="31">
        <v>23.1081</v>
      </c>
    </row>
    <row r="37" spans="1:4" x14ac:dyDescent="0.2">
      <c r="A37" s="7" t="s">
        <v>52</v>
      </c>
      <c r="C37" s="31">
        <v>21.258700000000001</v>
      </c>
      <c r="D37" s="31">
        <v>23.1081</v>
      </c>
    </row>
    <row r="39" spans="1:4" x14ac:dyDescent="0.2">
      <c r="A39" s="7" t="s">
        <v>53</v>
      </c>
    </row>
    <row r="41" spans="1:4" x14ac:dyDescent="0.2">
      <c r="A41" s="14" t="s">
        <v>54</v>
      </c>
      <c r="D41" s="30" t="s">
        <v>55</v>
      </c>
    </row>
    <row r="43" spans="1:4" x14ac:dyDescent="0.2">
      <c r="A43" s="14" t="s">
        <v>361</v>
      </c>
      <c r="D43" s="52">
        <v>0.31294012093881202</v>
      </c>
    </row>
    <row r="45" spans="1:4" x14ac:dyDescent="0.2">
      <c r="A45" s="69" t="s">
        <v>57</v>
      </c>
      <c r="B45" s="64"/>
      <c r="C45" s="64"/>
      <c r="D45" s="70" t="s">
        <v>55</v>
      </c>
    </row>
    <row r="46" spans="1:4" x14ac:dyDescent="0.2">
      <c r="A46" s="71" t="s">
        <v>953</v>
      </c>
      <c r="B46" s="64"/>
      <c r="C46" s="64"/>
      <c r="D46" s="70"/>
    </row>
    <row r="47" spans="1:4" ht="15" x14ac:dyDescent="0.25">
      <c r="A47" s="72" t="s">
        <v>954</v>
      </c>
      <c r="B47" s="64"/>
      <c r="C47" s="64"/>
      <c r="D47" s="70"/>
    </row>
    <row r="48" spans="1:4" x14ac:dyDescent="0.2">
      <c r="A48" s="69"/>
      <c r="B48" s="64"/>
      <c r="C48" s="64"/>
      <c r="D48" s="70"/>
    </row>
    <row r="49" spans="1:9" x14ac:dyDescent="0.2">
      <c r="A49" s="69" t="s">
        <v>955</v>
      </c>
      <c r="B49" s="64"/>
      <c r="C49" s="64"/>
      <c r="D49" s="64"/>
      <c r="E49" s="11"/>
      <c r="F49" s="64"/>
      <c r="G49" s="64"/>
      <c r="H49" s="64"/>
      <c r="I49" s="64"/>
    </row>
    <row r="50" spans="1:9" x14ac:dyDescent="0.2">
      <c r="A50" s="69"/>
      <c r="B50" s="64"/>
      <c r="C50" s="64"/>
      <c r="D50" s="64"/>
      <c r="E50" s="11"/>
      <c r="F50" s="64"/>
      <c r="G50" s="64"/>
      <c r="H50" s="64"/>
      <c r="I50" s="64"/>
    </row>
    <row r="51" spans="1:9" x14ac:dyDescent="0.2">
      <c r="A51" s="69" t="s">
        <v>959</v>
      </c>
      <c r="B51" s="64"/>
      <c r="C51" s="64"/>
      <c r="D51" s="64"/>
      <c r="E51" s="11"/>
      <c r="F51" s="64"/>
      <c r="G51" s="64"/>
      <c r="H51" s="64"/>
      <c r="I51" s="64"/>
    </row>
    <row r="52" spans="1:9" x14ac:dyDescent="0.2">
      <c r="A52" s="74"/>
      <c r="B52" s="64"/>
      <c r="C52" s="64"/>
      <c r="D52" s="64"/>
      <c r="E52" s="11"/>
      <c r="F52" s="64"/>
      <c r="G52" s="64"/>
      <c r="H52" s="64"/>
      <c r="I52" s="64"/>
    </row>
    <row r="53" spans="1:9" x14ac:dyDescent="0.2">
      <c r="A53" s="64"/>
      <c r="B53" s="64"/>
      <c r="C53" s="64"/>
      <c r="D53" s="64"/>
      <c r="E53" s="11"/>
      <c r="F53" s="64"/>
      <c r="G53" s="64"/>
      <c r="H53" s="64"/>
      <c r="I53" s="64"/>
    </row>
    <row r="54" spans="1:9" x14ac:dyDescent="0.2">
      <c r="A54" s="64"/>
      <c r="B54" s="64"/>
      <c r="C54" s="64"/>
      <c r="D54" s="64"/>
      <c r="E54" s="11"/>
      <c r="F54" s="64"/>
      <c r="G54" s="64"/>
      <c r="H54" s="64"/>
      <c r="I54" s="64"/>
    </row>
    <row r="55" spans="1:9" x14ac:dyDescent="0.2">
      <c r="A55" s="64"/>
      <c r="B55" s="64"/>
      <c r="C55" s="64"/>
      <c r="D55" s="64"/>
      <c r="E55" s="11"/>
      <c r="F55" s="64"/>
      <c r="G55" s="64"/>
      <c r="H55" s="64"/>
      <c r="I55" s="64"/>
    </row>
    <row r="56" spans="1:9" x14ac:dyDescent="0.2">
      <c r="A56" s="64"/>
      <c r="B56" s="64"/>
      <c r="C56" s="64"/>
      <c r="D56" s="64"/>
      <c r="E56" s="11"/>
      <c r="F56" s="64"/>
      <c r="G56" s="64"/>
      <c r="H56" s="64"/>
      <c r="I56" s="64"/>
    </row>
    <row r="57" spans="1:9" x14ac:dyDescent="0.2">
      <c r="A57" s="64"/>
      <c r="B57" s="64"/>
      <c r="C57" s="64"/>
      <c r="D57" s="64"/>
      <c r="E57" s="11"/>
      <c r="F57" s="64"/>
      <c r="G57" s="64"/>
      <c r="H57" s="64"/>
      <c r="I57" s="64"/>
    </row>
    <row r="58" spans="1:9" x14ac:dyDescent="0.2">
      <c r="A58" s="64"/>
      <c r="B58" s="64"/>
      <c r="C58" s="64"/>
      <c r="D58" s="64"/>
      <c r="E58" s="11"/>
      <c r="F58" s="64"/>
      <c r="G58" s="64"/>
      <c r="H58" s="64"/>
      <c r="I58" s="64"/>
    </row>
    <row r="59" spans="1:9" x14ac:dyDescent="0.2">
      <c r="A59" s="64"/>
      <c r="B59" s="64"/>
      <c r="C59" s="64"/>
      <c r="D59" s="64"/>
      <c r="E59" s="11"/>
      <c r="F59" s="64"/>
      <c r="G59" s="64"/>
      <c r="H59" s="64"/>
      <c r="I59" s="64"/>
    </row>
    <row r="60" spans="1:9" x14ac:dyDescent="0.2">
      <c r="A60" s="64"/>
      <c r="B60" s="64"/>
      <c r="C60" s="64"/>
      <c r="D60" s="64"/>
      <c r="E60" s="11"/>
      <c r="F60" s="64"/>
      <c r="G60" s="64"/>
      <c r="H60" s="64"/>
      <c r="I60" s="64"/>
    </row>
    <row r="61" spans="1:9" x14ac:dyDescent="0.2">
      <c r="A61" s="64"/>
      <c r="B61" s="64"/>
      <c r="C61" s="64"/>
      <c r="D61" s="64"/>
      <c r="E61" s="11"/>
      <c r="F61" s="64"/>
      <c r="G61" s="64"/>
      <c r="H61" s="64"/>
      <c r="I61" s="64"/>
    </row>
    <row r="62" spans="1:9" x14ac:dyDescent="0.2">
      <c r="A62" s="64"/>
      <c r="B62" s="64"/>
      <c r="C62" s="64"/>
      <c r="D62" s="64"/>
      <c r="E62" s="11"/>
      <c r="F62" s="64"/>
      <c r="G62" s="64"/>
      <c r="H62" s="64"/>
      <c r="I62" s="64"/>
    </row>
    <row r="63" spans="1:9" x14ac:dyDescent="0.2">
      <c r="A63" s="64"/>
      <c r="B63" s="75"/>
      <c r="C63" s="75"/>
      <c r="D63" s="75"/>
      <c r="E63" s="75"/>
      <c r="F63" s="64"/>
      <c r="G63" s="64"/>
      <c r="H63" s="64"/>
      <c r="I63" s="64"/>
    </row>
    <row r="64" spans="1:9" x14ac:dyDescent="0.2">
      <c r="A64" s="64"/>
      <c r="B64" s="64"/>
      <c r="C64" s="64"/>
      <c r="D64" s="64"/>
      <c r="E64" s="11"/>
      <c r="F64" s="64"/>
      <c r="G64" s="64"/>
      <c r="H64" s="64"/>
      <c r="I64" s="64"/>
    </row>
    <row r="65" spans="1:9" x14ac:dyDescent="0.2">
      <c r="A65" s="64"/>
      <c r="B65" s="64"/>
      <c r="C65" s="64"/>
      <c r="D65" s="64"/>
      <c r="E65" s="11"/>
      <c r="F65" s="64"/>
      <c r="G65" s="64"/>
      <c r="H65" s="64"/>
      <c r="I65" s="64"/>
    </row>
    <row r="66" spans="1:9" x14ac:dyDescent="0.2">
      <c r="A66" s="64"/>
      <c r="B66" s="64"/>
      <c r="C66" s="64"/>
      <c r="D66" s="64"/>
      <c r="E66" s="11"/>
      <c r="F66" s="64"/>
      <c r="G66" s="64"/>
      <c r="H66" s="64"/>
      <c r="I66" s="64"/>
    </row>
    <row r="67" spans="1:9" x14ac:dyDescent="0.2">
      <c r="A67" s="64"/>
      <c r="B67" s="64"/>
      <c r="C67" s="64"/>
      <c r="D67" s="64"/>
      <c r="E67" s="11"/>
      <c r="F67" s="64"/>
      <c r="G67" s="64"/>
      <c r="H67" s="64"/>
      <c r="I67" s="64"/>
    </row>
    <row r="68" spans="1:9" x14ac:dyDescent="0.2">
      <c r="A68" s="76" t="s">
        <v>984</v>
      </c>
      <c r="B68" s="64"/>
      <c r="C68" s="64"/>
      <c r="D68" s="64"/>
      <c r="E68" s="11"/>
      <c r="F68" s="64"/>
      <c r="G68" s="64"/>
      <c r="H68" s="64"/>
      <c r="I68" s="64"/>
    </row>
    <row r="69" spans="1:9" x14ac:dyDescent="0.2">
      <c r="A69" s="64"/>
      <c r="B69" s="64"/>
      <c r="C69" s="64"/>
      <c r="D69" s="64"/>
      <c r="E69" s="11"/>
      <c r="F69" s="64"/>
      <c r="G69" s="64"/>
      <c r="H69" s="64"/>
      <c r="I69" s="64"/>
    </row>
    <row r="70" spans="1:9" x14ac:dyDescent="0.2">
      <c r="A70" s="69" t="s">
        <v>960</v>
      </c>
      <c r="B70" s="64"/>
      <c r="C70" s="64"/>
      <c r="D70" s="64"/>
      <c r="E70" s="11"/>
      <c r="F70" s="64"/>
      <c r="G70" s="64"/>
      <c r="H70" s="64"/>
      <c r="I70" s="64"/>
    </row>
    <row r="71" spans="1:9" x14ac:dyDescent="0.2">
      <c r="A71" s="64"/>
      <c r="B71" s="64"/>
      <c r="C71" s="64"/>
      <c r="D71" s="64"/>
      <c r="E71" s="11"/>
      <c r="F71" s="64"/>
      <c r="G71" s="64"/>
      <c r="H71" s="64"/>
      <c r="I71" s="64"/>
    </row>
    <row r="72" spans="1:9" x14ac:dyDescent="0.2">
      <c r="A72" s="64"/>
      <c r="B72" s="64"/>
      <c r="C72" s="64"/>
      <c r="D72" s="64"/>
      <c r="E72" s="11"/>
      <c r="F72" s="64"/>
      <c r="G72" s="64"/>
      <c r="H72" s="64"/>
      <c r="I72" s="64"/>
    </row>
    <row r="73" spans="1:9" x14ac:dyDescent="0.2">
      <c r="A73" s="64"/>
      <c r="B73" s="64"/>
      <c r="C73" s="64"/>
      <c r="D73" s="64"/>
      <c r="E73" s="11"/>
      <c r="F73" s="64"/>
      <c r="G73" s="64"/>
      <c r="H73" s="64"/>
      <c r="I73" s="64"/>
    </row>
    <row r="74" spans="1:9" x14ac:dyDescent="0.2">
      <c r="A74" s="64"/>
      <c r="B74" s="64"/>
      <c r="C74" s="64"/>
      <c r="D74" s="64"/>
      <c r="E74" s="11"/>
      <c r="F74" s="64"/>
      <c r="G74" s="64"/>
      <c r="H74" s="64"/>
      <c r="I74" s="64"/>
    </row>
    <row r="75" spans="1:9" x14ac:dyDescent="0.2">
      <c r="A75" s="64"/>
      <c r="B75" s="64"/>
      <c r="C75" s="64"/>
      <c r="D75" s="64"/>
      <c r="E75" s="11"/>
      <c r="F75" s="64"/>
      <c r="G75" s="64"/>
      <c r="H75" s="64"/>
      <c r="I75" s="64"/>
    </row>
    <row r="76" spans="1:9" x14ac:dyDescent="0.2">
      <c r="A76" s="64"/>
      <c r="B76" s="64"/>
      <c r="C76" s="64"/>
      <c r="D76" s="64"/>
      <c r="E76" s="11"/>
      <c r="F76" s="64"/>
      <c r="G76" s="64"/>
      <c r="H76" s="64"/>
      <c r="I76" s="64"/>
    </row>
    <row r="77" spans="1:9" x14ac:dyDescent="0.2">
      <c r="A77" s="64"/>
      <c r="B77" s="64"/>
      <c r="C77" s="64"/>
      <c r="D77" s="64"/>
      <c r="E77" s="11"/>
      <c r="F77" s="64"/>
      <c r="G77" s="64"/>
      <c r="H77" s="64"/>
      <c r="I77" s="64"/>
    </row>
    <row r="78" spans="1:9" x14ac:dyDescent="0.2">
      <c r="A78" s="64"/>
      <c r="B78" s="64"/>
      <c r="C78" s="64"/>
      <c r="D78" s="64"/>
      <c r="E78" s="11"/>
      <c r="F78" s="64"/>
      <c r="G78" s="64"/>
      <c r="H78" s="64"/>
      <c r="I78" s="64"/>
    </row>
    <row r="79" spans="1:9" x14ac:dyDescent="0.2">
      <c r="A79" s="64"/>
      <c r="B79" s="64"/>
      <c r="C79" s="64"/>
      <c r="D79" s="64"/>
      <c r="E79" s="11"/>
      <c r="F79" s="64"/>
      <c r="G79" s="64"/>
      <c r="H79" s="64"/>
      <c r="I79" s="64"/>
    </row>
    <row r="80" spans="1:9" x14ac:dyDescent="0.2">
      <c r="A80" s="64"/>
      <c r="B80" s="64"/>
      <c r="C80" s="64"/>
      <c r="D80" s="64"/>
      <c r="E80" s="11"/>
      <c r="F80" s="64"/>
      <c r="G80" s="64"/>
      <c r="H80" s="64"/>
      <c r="I80" s="64"/>
    </row>
    <row r="81" spans="1:9" x14ac:dyDescent="0.2">
      <c r="A81" s="64"/>
      <c r="B81" s="64"/>
      <c r="C81" s="64"/>
      <c r="D81" s="64"/>
      <c r="E81" s="11"/>
      <c r="F81" s="64"/>
      <c r="G81" s="64"/>
      <c r="H81" s="64"/>
      <c r="I81" s="64"/>
    </row>
    <row r="82" spans="1:9" x14ac:dyDescent="0.2">
      <c r="A82" s="64"/>
      <c r="B82" s="64"/>
      <c r="C82" s="64"/>
      <c r="D82" s="64"/>
      <c r="E82" s="11"/>
      <c r="F82" s="64"/>
      <c r="G82" s="64"/>
      <c r="H82" s="64"/>
      <c r="I82" s="64"/>
    </row>
    <row r="83" spans="1:9" x14ac:dyDescent="0.2">
      <c r="A83" s="64"/>
      <c r="B83" s="64"/>
      <c r="C83" s="64"/>
      <c r="D83" s="64"/>
      <c r="E83" s="11"/>
      <c r="F83" s="64"/>
      <c r="G83" s="64"/>
      <c r="H83" s="64"/>
      <c r="I83" s="64"/>
    </row>
    <row r="84" spans="1:9" x14ac:dyDescent="0.2">
      <c r="A84" s="64"/>
      <c r="B84" s="64"/>
      <c r="C84" s="64"/>
      <c r="D84" s="64"/>
      <c r="E84" s="11"/>
      <c r="F84" s="64"/>
      <c r="G84" s="64"/>
      <c r="H84" s="64"/>
      <c r="I84" s="64"/>
    </row>
    <row r="85" spans="1:9" x14ac:dyDescent="0.2">
      <c r="A85" s="64"/>
      <c r="B85" s="64"/>
      <c r="C85" s="64"/>
      <c r="D85" s="64"/>
      <c r="E85" s="11"/>
      <c r="F85" s="64"/>
      <c r="G85" s="64"/>
      <c r="H85" s="64"/>
      <c r="I85" s="64"/>
    </row>
    <row r="86" spans="1:9" x14ac:dyDescent="0.2">
      <c r="A86" s="64"/>
      <c r="B86" s="64"/>
      <c r="C86" s="64"/>
      <c r="D86" s="64"/>
      <c r="E86" s="11"/>
      <c r="F86" s="64"/>
      <c r="G86" s="64"/>
      <c r="H86" s="64"/>
      <c r="I86" s="64"/>
    </row>
    <row r="87" spans="1:9" x14ac:dyDescent="0.2">
      <c r="A87" s="69" t="s">
        <v>985</v>
      </c>
      <c r="B87" s="64"/>
      <c r="C87" s="64"/>
      <c r="D87" s="64"/>
      <c r="E87" s="11"/>
      <c r="F87" s="64"/>
      <c r="G87" s="64"/>
      <c r="H87" s="64"/>
      <c r="I87" s="64"/>
    </row>
    <row r="88" spans="1:9" x14ac:dyDescent="0.2">
      <c r="A88" s="64"/>
      <c r="B88" s="64"/>
      <c r="C88" s="64"/>
      <c r="D88" s="64"/>
      <c r="E88" s="11"/>
      <c r="F88" s="64"/>
      <c r="G88" s="64"/>
      <c r="H88" s="64"/>
      <c r="I88" s="64"/>
    </row>
    <row r="89" spans="1:9" x14ac:dyDescent="0.2">
      <c r="A89" s="64" t="s">
        <v>958</v>
      </c>
      <c r="B89" s="64"/>
      <c r="C89" s="64"/>
      <c r="D89" s="64"/>
      <c r="E89" s="11"/>
      <c r="F89" s="64"/>
      <c r="G89" s="64"/>
      <c r="H89" s="64"/>
      <c r="I89" s="64"/>
    </row>
    <row r="90" spans="1:9" x14ac:dyDescent="0.2">
      <c r="A90" s="64"/>
      <c r="B90" s="64"/>
      <c r="C90" s="64"/>
      <c r="D90" s="64"/>
      <c r="E90" s="11"/>
      <c r="F90" s="64"/>
      <c r="G90" s="64"/>
      <c r="H90" s="64"/>
      <c r="I90" s="64"/>
    </row>
    <row r="91" spans="1:9" x14ac:dyDescent="0.2">
      <c r="A91" s="64"/>
      <c r="B91" s="64"/>
      <c r="C91" s="64"/>
      <c r="D91" s="64"/>
      <c r="E91" s="11"/>
      <c r="F91" s="64"/>
      <c r="G91" s="64"/>
      <c r="H91" s="64"/>
      <c r="I91" s="64"/>
    </row>
    <row r="92" spans="1:9" x14ac:dyDescent="0.2">
      <c r="A92" s="64"/>
      <c r="B92" s="64"/>
      <c r="C92" s="64"/>
      <c r="D92" s="64"/>
      <c r="E92" s="11"/>
      <c r="F92" s="64"/>
      <c r="G92" s="64"/>
      <c r="H92" s="64"/>
      <c r="I92" s="64"/>
    </row>
    <row r="93" spans="1:9" x14ac:dyDescent="0.2">
      <c r="A93" s="64"/>
      <c r="B93" s="64"/>
      <c r="C93" s="64"/>
      <c r="D93" s="64"/>
      <c r="E93" s="11"/>
      <c r="F93" s="64"/>
      <c r="G93" s="64"/>
      <c r="H93" s="64"/>
      <c r="I93" s="64"/>
    </row>
    <row r="94" spans="1:9" x14ac:dyDescent="0.2">
      <c r="A94" s="64"/>
      <c r="B94" s="64"/>
      <c r="C94" s="64"/>
      <c r="D94" s="64"/>
      <c r="E94" s="11"/>
      <c r="F94" s="64"/>
      <c r="G94" s="64"/>
      <c r="H94" s="64"/>
      <c r="I94" s="64"/>
    </row>
    <row r="95" spans="1:9" x14ac:dyDescent="0.2">
      <c r="A95" s="64"/>
      <c r="B95" s="64"/>
      <c r="C95" s="64"/>
      <c r="D95" s="64"/>
      <c r="E95" s="11"/>
      <c r="F95" s="64"/>
      <c r="G95" s="64"/>
      <c r="H95" s="64"/>
      <c r="I95" s="64"/>
    </row>
    <row r="96" spans="1:9" x14ac:dyDescent="0.2">
      <c r="A96" s="64"/>
      <c r="B96" s="64"/>
      <c r="C96" s="64"/>
      <c r="D96" s="64"/>
      <c r="E96" s="11"/>
      <c r="F96" s="64"/>
      <c r="G96" s="64"/>
      <c r="H96" s="64"/>
      <c r="I96" s="64"/>
    </row>
    <row r="97" spans="1:9" x14ac:dyDescent="0.2">
      <c r="A97" s="64"/>
      <c r="B97" s="64"/>
      <c r="C97" s="64"/>
      <c r="D97" s="64"/>
      <c r="E97" s="11"/>
      <c r="F97" s="64"/>
      <c r="G97" s="64"/>
      <c r="H97" s="64"/>
      <c r="I97" s="64"/>
    </row>
    <row r="98" spans="1:9" x14ac:dyDescent="0.2">
      <c r="A98" s="64"/>
      <c r="B98" s="64"/>
      <c r="C98" s="64"/>
      <c r="D98" s="64"/>
      <c r="E98" s="11"/>
      <c r="F98" s="64"/>
      <c r="G98" s="64"/>
      <c r="H98" s="64"/>
      <c r="I98" s="64"/>
    </row>
    <row r="99" spans="1:9" x14ac:dyDescent="0.2">
      <c r="A99" s="64"/>
      <c r="B99" s="64"/>
      <c r="C99" s="64"/>
      <c r="D99" s="64"/>
      <c r="E99" s="11"/>
      <c r="F99" s="64"/>
      <c r="G99" s="64"/>
      <c r="H99" s="64"/>
      <c r="I99" s="64"/>
    </row>
    <row r="100" spans="1:9" x14ac:dyDescent="0.2">
      <c r="A100" s="64"/>
      <c r="B100" s="64"/>
      <c r="C100" s="64"/>
      <c r="D100" s="64"/>
      <c r="E100" s="11"/>
      <c r="F100" s="64"/>
      <c r="G100" s="64"/>
      <c r="H100" s="64"/>
      <c r="I100" s="64"/>
    </row>
    <row r="101" spans="1:9" x14ac:dyDescent="0.2">
      <c r="A101" s="64"/>
      <c r="B101" s="64"/>
      <c r="C101" s="64"/>
      <c r="D101" s="64"/>
      <c r="E101" s="11"/>
      <c r="F101" s="64"/>
      <c r="G101" s="64"/>
      <c r="H101" s="64"/>
      <c r="I101" s="64"/>
    </row>
    <row r="102" spans="1:9" x14ac:dyDescent="0.2">
      <c r="A102" s="64"/>
      <c r="B102" s="64"/>
      <c r="C102" s="64"/>
      <c r="D102" s="64"/>
      <c r="E102" s="11"/>
      <c r="F102" s="64"/>
      <c r="G102" s="64"/>
      <c r="H102" s="64"/>
      <c r="I102" s="64"/>
    </row>
    <row r="103" spans="1:9" x14ac:dyDescent="0.2">
      <c r="A103" s="64"/>
      <c r="B103" s="64"/>
      <c r="C103" s="64"/>
      <c r="D103" s="64"/>
      <c r="E103" s="11"/>
      <c r="F103" s="64"/>
      <c r="G103" s="64"/>
      <c r="H103" s="64"/>
      <c r="I103" s="64"/>
    </row>
    <row r="104" spans="1:9" x14ac:dyDescent="0.2">
      <c r="A104" s="64"/>
      <c r="B104" s="64"/>
      <c r="C104" s="64"/>
      <c r="D104" s="64"/>
      <c r="E104" s="11"/>
      <c r="F104" s="64"/>
      <c r="G104" s="64"/>
      <c r="H104" s="64"/>
      <c r="I104" s="64"/>
    </row>
    <row r="105" spans="1:9" x14ac:dyDescent="0.2">
      <c r="A105" s="64"/>
      <c r="B105" s="64"/>
      <c r="C105" s="64"/>
      <c r="D105" s="64"/>
      <c r="E105" s="11"/>
      <c r="F105" s="64"/>
      <c r="G105" s="64"/>
      <c r="H105" s="64"/>
      <c r="I105" s="64"/>
    </row>
    <row r="106" spans="1:9" x14ac:dyDescent="0.2">
      <c r="A106" s="64"/>
      <c r="B106" s="64"/>
      <c r="C106" s="64"/>
      <c r="D106" s="64"/>
      <c r="E106" s="11"/>
      <c r="F106" s="64"/>
      <c r="G106" s="64"/>
      <c r="H106" s="64"/>
      <c r="I106" s="64"/>
    </row>
    <row r="107" spans="1:9" x14ac:dyDescent="0.2">
      <c r="A107" s="64"/>
      <c r="B107" s="64"/>
      <c r="C107" s="64"/>
      <c r="D107" s="64"/>
      <c r="E107" s="11"/>
      <c r="F107" s="64"/>
      <c r="G107" s="64"/>
      <c r="H107" s="64"/>
      <c r="I107" s="64"/>
    </row>
    <row r="108" spans="1:9" x14ac:dyDescent="0.2">
      <c r="A108" s="64"/>
      <c r="B108" s="64"/>
      <c r="C108" s="64"/>
      <c r="D108" s="64"/>
      <c r="E108" s="11"/>
      <c r="F108" s="64"/>
      <c r="G108" s="64"/>
      <c r="H108" s="64"/>
      <c r="I108" s="64"/>
    </row>
    <row r="109" spans="1:9" x14ac:dyDescent="0.2">
      <c r="A109" s="64"/>
      <c r="B109" s="64"/>
      <c r="C109" s="64"/>
      <c r="D109" s="64"/>
      <c r="E109" s="11"/>
      <c r="F109" s="64"/>
      <c r="G109" s="64"/>
      <c r="H109" s="64"/>
      <c r="I109" s="64"/>
    </row>
    <row r="110" spans="1:9" x14ac:dyDescent="0.2">
      <c r="A110" s="64"/>
      <c r="B110" s="64"/>
      <c r="C110" s="64"/>
      <c r="D110" s="64"/>
      <c r="E110" s="11"/>
      <c r="F110" s="64"/>
      <c r="G110" s="64"/>
      <c r="H110" s="64"/>
      <c r="I110" s="64"/>
    </row>
    <row r="111" spans="1:9" x14ac:dyDescent="0.2">
      <c r="A111" s="64"/>
      <c r="B111" s="64"/>
      <c r="C111" s="64"/>
      <c r="D111" s="64"/>
      <c r="E111" s="11"/>
      <c r="F111" s="64"/>
      <c r="G111" s="64"/>
      <c r="H111" s="64"/>
      <c r="I111" s="64"/>
    </row>
    <row r="112" spans="1:9" x14ac:dyDescent="0.2">
      <c r="A112" s="64"/>
      <c r="B112" s="64"/>
      <c r="C112" s="64"/>
      <c r="D112" s="64"/>
      <c r="E112" s="11"/>
      <c r="F112" s="64"/>
      <c r="G112" s="64"/>
      <c r="H112" s="64"/>
      <c r="I112" s="64"/>
    </row>
    <row r="113" spans="1:9" x14ac:dyDescent="0.2">
      <c r="A113" s="64"/>
      <c r="B113" s="64"/>
      <c r="C113" s="64"/>
      <c r="D113" s="64"/>
      <c r="E113" s="11"/>
      <c r="F113" s="64"/>
      <c r="G113" s="64"/>
      <c r="H113" s="64"/>
      <c r="I113" s="64"/>
    </row>
    <row r="114" spans="1:9" x14ac:dyDescent="0.2">
      <c r="A114" s="64"/>
      <c r="B114" s="64"/>
      <c r="C114" s="64"/>
      <c r="D114" s="64"/>
      <c r="E114" s="11"/>
      <c r="F114" s="64"/>
      <c r="G114" s="64"/>
      <c r="H114" s="64"/>
      <c r="I114" s="64"/>
    </row>
    <row r="115" spans="1:9" x14ac:dyDescent="0.2">
      <c r="A115" s="64"/>
      <c r="B115" s="64"/>
      <c r="C115" s="64"/>
      <c r="D115" s="64"/>
      <c r="E115" s="11"/>
      <c r="F115" s="64"/>
      <c r="G115" s="64"/>
      <c r="H115" s="64"/>
      <c r="I115" s="64"/>
    </row>
    <row r="116" spans="1:9" x14ac:dyDescent="0.2">
      <c r="A116" s="64"/>
      <c r="B116" s="64"/>
      <c r="C116" s="64"/>
      <c r="D116" s="64"/>
      <c r="E116" s="11"/>
      <c r="F116" s="64"/>
      <c r="G116" s="64"/>
      <c r="H116" s="64"/>
      <c r="I116" s="64"/>
    </row>
    <row r="117" spans="1:9" x14ac:dyDescent="0.2">
      <c r="A117" s="64"/>
      <c r="B117" s="64"/>
      <c r="C117" s="64"/>
      <c r="D117" s="64"/>
      <c r="E117" s="11"/>
      <c r="F117" s="64"/>
      <c r="G117" s="64"/>
      <c r="H117" s="64"/>
      <c r="I117" s="64"/>
    </row>
    <row r="118" spans="1:9" x14ac:dyDescent="0.2">
      <c r="A118" s="64"/>
      <c r="B118" s="64"/>
      <c r="C118" s="64"/>
      <c r="D118" s="64"/>
      <c r="E118" s="11"/>
      <c r="F118" s="64"/>
      <c r="G118" s="64"/>
      <c r="H118" s="64"/>
      <c r="I118" s="64"/>
    </row>
    <row r="119" spans="1:9" x14ac:dyDescent="0.2">
      <c r="A119" s="64"/>
      <c r="B119" s="64"/>
      <c r="C119" s="64"/>
      <c r="D119" s="64"/>
      <c r="E119" s="11"/>
      <c r="F119" s="64"/>
      <c r="G119" s="64"/>
      <c r="H119" s="64"/>
      <c r="I119" s="64"/>
    </row>
    <row r="120" spans="1:9" x14ac:dyDescent="0.2">
      <c r="A120" s="64"/>
      <c r="B120" s="64"/>
      <c r="C120" s="64"/>
      <c r="D120" s="64"/>
      <c r="E120" s="11"/>
      <c r="F120" s="64"/>
      <c r="G120" s="64"/>
      <c r="H120" s="64"/>
      <c r="I120" s="64"/>
    </row>
    <row r="121" spans="1:9" x14ac:dyDescent="0.2">
      <c r="A121" s="64"/>
      <c r="B121" s="64"/>
      <c r="C121" s="64"/>
      <c r="D121" s="64"/>
      <c r="E121" s="11"/>
      <c r="F121" s="64"/>
      <c r="G121" s="64"/>
      <c r="H121" s="64"/>
      <c r="I121" s="64"/>
    </row>
    <row r="122" spans="1:9" x14ac:dyDescent="0.2">
      <c r="A122" s="64"/>
      <c r="B122" s="64"/>
      <c r="C122" s="64"/>
      <c r="D122" s="64"/>
      <c r="E122" s="11"/>
      <c r="F122" s="64"/>
      <c r="G122" s="64"/>
      <c r="H122" s="64"/>
      <c r="I122" s="64"/>
    </row>
    <row r="123" spans="1:9" x14ac:dyDescent="0.2">
      <c r="A123" s="64"/>
      <c r="B123" s="64"/>
      <c r="C123" s="64"/>
      <c r="D123" s="64"/>
      <c r="E123" s="11"/>
      <c r="F123" s="64"/>
      <c r="G123" s="64"/>
      <c r="H123" s="64"/>
      <c r="I123" s="64"/>
    </row>
    <row r="124" spans="1:9" x14ac:dyDescent="0.2">
      <c r="A124" s="64"/>
      <c r="B124" s="64"/>
      <c r="C124" s="64"/>
      <c r="D124" s="64"/>
      <c r="E124" s="11"/>
      <c r="F124" s="64"/>
      <c r="G124" s="64"/>
      <c r="H124" s="64"/>
      <c r="I124" s="64"/>
    </row>
    <row r="125" spans="1:9" x14ac:dyDescent="0.2">
      <c r="A125" s="64"/>
      <c r="B125" s="64"/>
      <c r="C125" s="64"/>
      <c r="D125" s="64"/>
      <c r="E125" s="11"/>
      <c r="F125" s="64"/>
      <c r="G125" s="64"/>
      <c r="H125" s="64"/>
      <c r="I125" s="64"/>
    </row>
    <row r="126" spans="1:9" x14ac:dyDescent="0.2">
      <c r="A126" s="64"/>
      <c r="B126" s="64"/>
      <c r="C126" s="64"/>
      <c r="D126" s="64"/>
      <c r="E126" s="11"/>
      <c r="F126" s="64"/>
      <c r="G126" s="64"/>
      <c r="H126" s="64"/>
      <c r="I126" s="64"/>
    </row>
    <row r="127" spans="1:9" x14ac:dyDescent="0.2">
      <c r="A127" s="64"/>
      <c r="B127" s="64"/>
      <c r="C127" s="64"/>
      <c r="D127" s="64"/>
      <c r="E127" s="11"/>
      <c r="F127" s="64"/>
      <c r="G127" s="64"/>
      <c r="H127" s="64"/>
      <c r="I127" s="64"/>
    </row>
    <row r="128" spans="1:9" x14ac:dyDescent="0.2">
      <c r="A128" s="64"/>
      <c r="B128" s="64"/>
      <c r="C128" s="64"/>
      <c r="D128" s="64"/>
      <c r="E128" s="11"/>
      <c r="F128" s="64"/>
      <c r="G128" s="64"/>
      <c r="H128" s="64"/>
      <c r="I128" s="64"/>
    </row>
    <row r="129" spans="1:9" x14ac:dyDescent="0.2">
      <c r="A129" s="64"/>
      <c r="B129" s="64"/>
      <c r="C129" s="64"/>
      <c r="D129" s="64"/>
      <c r="E129" s="11"/>
      <c r="F129" s="64"/>
      <c r="G129" s="64"/>
      <c r="H129" s="64"/>
      <c r="I129" s="64"/>
    </row>
    <row r="130" spans="1:9" x14ac:dyDescent="0.2">
      <c r="A130" s="64"/>
      <c r="B130" s="64"/>
      <c r="C130" s="64"/>
      <c r="D130" s="64"/>
      <c r="E130" s="11"/>
      <c r="F130" s="64"/>
      <c r="G130" s="64"/>
      <c r="H130" s="64"/>
      <c r="I130" s="64"/>
    </row>
    <row r="131" spans="1:9" x14ac:dyDescent="0.2">
      <c r="A131" s="64"/>
      <c r="B131" s="64"/>
      <c r="C131" s="64"/>
      <c r="D131" s="64"/>
      <c r="E131" s="11"/>
      <c r="F131" s="64"/>
      <c r="G131" s="64"/>
      <c r="H131" s="64"/>
      <c r="I131" s="64"/>
    </row>
    <row r="132" spans="1:9" x14ac:dyDescent="0.2">
      <c r="A132" s="64"/>
      <c r="B132" s="64"/>
      <c r="C132" s="64"/>
      <c r="D132" s="64"/>
      <c r="E132" s="11"/>
      <c r="F132" s="64"/>
      <c r="G132" s="64"/>
      <c r="H132" s="64"/>
      <c r="I132" s="64"/>
    </row>
    <row r="133" spans="1:9" x14ac:dyDescent="0.2">
      <c r="A133" s="64"/>
      <c r="B133" s="64"/>
      <c r="C133" s="64"/>
      <c r="D133" s="64"/>
      <c r="E133" s="11"/>
      <c r="F133" s="64"/>
      <c r="G133" s="64"/>
      <c r="H133" s="64"/>
      <c r="I133" s="64"/>
    </row>
    <row r="134" spans="1:9" x14ac:dyDescent="0.2">
      <c r="A134" s="64"/>
      <c r="B134" s="64"/>
      <c r="C134" s="64"/>
      <c r="D134" s="64"/>
      <c r="E134" s="11"/>
      <c r="F134" s="64"/>
      <c r="G134" s="64"/>
      <c r="H134" s="64"/>
      <c r="I134" s="64"/>
    </row>
    <row r="135" spans="1:9" x14ac:dyDescent="0.2">
      <c r="A135" s="64"/>
      <c r="B135" s="64"/>
      <c r="C135" s="64"/>
      <c r="D135" s="64"/>
      <c r="E135" s="11"/>
      <c r="F135" s="64"/>
      <c r="G135" s="64"/>
      <c r="H135" s="64"/>
      <c r="I135" s="64"/>
    </row>
    <row r="136" spans="1:9" x14ac:dyDescent="0.2">
      <c r="A136" s="64"/>
      <c r="B136" s="64"/>
      <c r="C136" s="64"/>
      <c r="D136" s="64"/>
      <c r="E136" s="11"/>
      <c r="F136" s="64"/>
      <c r="G136" s="64"/>
      <c r="H136" s="64"/>
      <c r="I136" s="64"/>
    </row>
    <row r="137" spans="1:9" x14ac:dyDescent="0.2">
      <c r="A137" s="64"/>
      <c r="B137" s="64"/>
      <c r="C137" s="64"/>
      <c r="D137" s="64"/>
      <c r="E137" s="11"/>
      <c r="F137" s="64"/>
      <c r="G137" s="64"/>
      <c r="H137" s="64"/>
      <c r="I137" s="64"/>
    </row>
    <row r="138" spans="1:9" x14ac:dyDescent="0.2">
      <c r="A138" s="64"/>
      <c r="B138" s="64"/>
      <c r="C138" s="64"/>
      <c r="D138" s="64"/>
      <c r="E138" s="11"/>
      <c r="F138" s="64"/>
      <c r="G138" s="64"/>
      <c r="H138" s="64"/>
      <c r="I138" s="64"/>
    </row>
    <row r="139" spans="1:9" x14ac:dyDescent="0.2">
      <c r="A139" s="64"/>
      <c r="B139" s="64"/>
      <c r="C139" s="64"/>
      <c r="D139" s="64"/>
      <c r="E139" s="11"/>
      <c r="F139" s="64"/>
      <c r="G139" s="64"/>
      <c r="H139" s="64"/>
      <c r="I139" s="64"/>
    </row>
    <row r="140" spans="1:9" x14ac:dyDescent="0.2">
      <c r="A140" s="64"/>
      <c r="B140" s="64"/>
      <c r="C140" s="64"/>
      <c r="D140" s="64"/>
      <c r="E140" s="11"/>
      <c r="F140" s="64"/>
      <c r="G140" s="64"/>
      <c r="H140" s="64"/>
      <c r="I140" s="64"/>
    </row>
    <row r="141" spans="1:9" x14ac:dyDescent="0.2">
      <c r="A141" s="64"/>
      <c r="B141" s="64"/>
      <c r="C141" s="64"/>
      <c r="D141" s="64"/>
      <c r="E141" s="11"/>
      <c r="F141" s="64"/>
      <c r="G141" s="64"/>
      <c r="H141" s="64"/>
      <c r="I141" s="64"/>
    </row>
    <row r="142" spans="1:9" x14ac:dyDescent="0.2">
      <c r="A142" s="64"/>
      <c r="B142" s="64"/>
      <c r="C142" s="64"/>
      <c r="D142" s="64"/>
      <c r="E142" s="11"/>
      <c r="F142" s="64"/>
      <c r="G142" s="64"/>
      <c r="H142" s="64"/>
      <c r="I142" s="64"/>
    </row>
    <row r="143" spans="1:9" x14ac:dyDescent="0.2">
      <c r="A143" s="64"/>
      <c r="B143" s="64"/>
      <c r="C143" s="64"/>
      <c r="D143" s="64"/>
      <c r="E143" s="11"/>
      <c r="F143" s="64"/>
      <c r="G143" s="64"/>
      <c r="H143" s="64"/>
      <c r="I143" s="64"/>
    </row>
    <row r="144" spans="1:9" x14ac:dyDescent="0.2">
      <c r="A144" s="64"/>
      <c r="B144" s="64"/>
      <c r="C144" s="64"/>
      <c r="D144" s="64"/>
      <c r="E144" s="11"/>
      <c r="F144" s="64"/>
      <c r="G144" s="64"/>
      <c r="H144" s="64"/>
      <c r="I144" s="64"/>
    </row>
    <row r="145" spans="1:9" x14ac:dyDescent="0.2">
      <c r="A145" s="64"/>
      <c r="B145" s="64"/>
      <c r="C145" s="64"/>
      <c r="D145" s="64"/>
      <c r="E145" s="11"/>
      <c r="F145" s="64"/>
      <c r="G145" s="64"/>
      <c r="H145" s="64"/>
      <c r="I145" s="64"/>
    </row>
    <row r="146" spans="1:9" x14ac:dyDescent="0.2">
      <c r="A146" s="64"/>
      <c r="B146" s="64"/>
      <c r="C146" s="64"/>
      <c r="D146" s="64"/>
      <c r="E146" s="11"/>
      <c r="F146" s="64"/>
      <c r="G146" s="64"/>
      <c r="H146" s="64"/>
      <c r="I146" s="64"/>
    </row>
    <row r="147" spans="1:9" x14ac:dyDescent="0.2">
      <c r="A147" s="64"/>
      <c r="B147" s="64"/>
      <c r="C147" s="64"/>
      <c r="D147" s="64"/>
      <c r="E147" s="11"/>
      <c r="F147" s="64"/>
      <c r="G147" s="64"/>
      <c r="H147" s="64"/>
      <c r="I147" s="64"/>
    </row>
    <row r="148" spans="1:9" x14ac:dyDescent="0.2">
      <c r="A148" s="64"/>
      <c r="B148" s="64"/>
      <c r="C148" s="64"/>
      <c r="D148" s="64"/>
      <c r="E148" s="11"/>
      <c r="F148" s="64"/>
      <c r="G148" s="64"/>
      <c r="H148" s="64"/>
      <c r="I148" s="64"/>
    </row>
    <row r="149" spans="1:9" x14ac:dyDescent="0.2">
      <c r="A149" s="64"/>
      <c r="B149" s="64"/>
      <c r="C149" s="64"/>
      <c r="D149" s="64"/>
      <c r="E149" s="11"/>
      <c r="F149" s="64"/>
      <c r="G149" s="64"/>
      <c r="H149" s="64"/>
      <c r="I149" s="64"/>
    </row>
    <row r="150" spans="1:9" x14ac:dyDescent="0.2">
      <c r="A150" s="64"/>
      <c r="B150" s="64"/>
      <c r="C150" s="64"/>
      <c r="D150" s="64"/>
      <c r="E150" s="11"/>
      <c r="F150" s="64"/>
      <c r="G150" s="64"/>
      <c r="H150" s="64"/>
      <c r="I150" s="64"/>
    </row>
    <row r="151" spans="1:9" x14ac:dyDescent="0.2">
      <c r="A151" s="64"/>
      <c r="B151" s="64"/>
      <c r="C151" s="64"/>
      <c r="D151" s="64"/>
      <c r="E151" s="11"/>
      <c r="F151" s="64"/>
      <c r="G151" s="64"/>
      <c r="H151" s="64"/>
      <c r="I151" s="64"/>
    </row>
    <row r="152" spans="1:9" x14ac:dyDescent="0.2">
      <c r="A152" s="64"/>
      <c r="B152" s="64"/>
      <c r="C152" s="64"/>
      <c r="D152" s="64"/>
      <c r="E152" s="11"/>
      <c r="F152" s="64"/>
      <c r="G152" s="64"/>
      <c r="H152" s="64"/>
      <c r="I152" s="64"/>
    </row>
    <row r="153" spans="1:9" x14ac:dyDescent="0.2">
      <c r="A153" s="64"/>
      <c r="B153" s="64"/>
      <c r="C153" s="64"/>
      <c r="D153" s="64"/>
      <c r="E153" s="11"/>
      <c r="F153" s="64"/>
      <c r="G153" s="64"/>
      <c r="H153" s="64"/>
      <c r="I153" s="64"/>
    </row>
    <row r="154" spans="1:9" x14ac:dyDescent="0.2">
      <c r="A154" s="64"/>
      <c r="B154" s="64"/>
      <c r="C154" s="64"/>
      <c r="D154" s="64"/>
      <c r="E154" s="11"/>
      <c r="F154" s="64"/>
      <c r="G154" s="64"/>
      <c r="H154" s="64"/>
      <c r="I154" s="64"/>
    </row>
    <row r="155" spans="1:9" x14ac:dyDescent="0.2">
      <c r="A155" s="64"/>
      <c r="B155" s="64"/>
      <c r="C155" s="64"/>
      <c r="D155" s="64"/>
      <c r="E155" s="11"/>
      <c r="F155" s="64"/>
      <c r="G155" s="64"/>
      <c r="H155" s="64"/>
      <c r="I155" s="64"/>
    </row>
    <row r="156" spans="1:9" x14ac:dyDescent="0.2">
      <c r="A156" s="64"/>
      <c r="B156" s="64"/>
      <c r="C156" s="64"/>
      <c r="D156" s="64"/>
      <c r="E156" s="11"/>
      <c r="F156" s="64"/>
      <c r="G156" s="64"/>
      <c r="H156" s="64"/>
      <c r="I156" s="64"/>
    </row>
    <row r="157" spans="1:9" x14ac:dyDescent="0.2">
      <c r="A157" s="64"/>
      <c r="B157" s="64"/>
      <c r="C157" s="64"/>
      <c r="D157" s="64"/>
      <c r="E157" s="11"/>
      <c r="F157" s="64"/>
      <c r="G157" s="64"/>
      <c r="H157" s="64"/>
      <c r="I157" s="64"/>
    </row>
    <row r="158" spans="1:9" x14ac:dyDescent="0.2">
      <c r="A158" s="64"/>
      <c r="B158" s="64"/>
      <c r="C158" s="64"/>
      <c r="D158" s="64"/>
      <c r="E158" s="11"/>
      <c r="F158" s="64"/>
      <c r="G158" s="64"/>
      <c r="H158" s="64"/>
      <c r="I158" s="64"/>
    </row>
    <row r="159" spans="1:9" x14ac:dyDescent="0.2">
      <c r="A159" s="64"/>
      <c r="B159" s="64"/>
      <c r="C159" s="64"/>
      <c r="D159" s="64"/>
      <c r="E159" s="11"/>
      <c r="F159" s="64"/>
      <c r="G159" s="64"/>
      <c r="H159" s="64"/>
      <c r="I159" s="64"/>
    </row>
    <row r="160" spans="1:9" x14ac:dyDescent="0.2">
      <c r="A160" s="64"/>
      <c r="B160" s="64"/>
      <c r="C160" s="64"/>
      <c r="D160" s="64"/>
      <c r="E160" s="11"/>
      <c r="F160" s="64"/>
      <c r="G160" s="64"/>
      <c r="H160" s="64"/>
      <c r="I160" s="64"/>
    </row>
    <row r="161" spans="1:9" x14ac:dyDescent="0.2">
      <c r="A161" s="64"/>
      <c r="B161" s="64"/>
      <c r="C161" s="64"/>
      <c r="D161" s="64"/>
      <c r="E161" s="11"/>
      <c r="F161" s="64"/>
      <c r="G161" s="64"/>
      <c r="H161" s="64"/>
      <c r="I161" s="64"/>
    </row>
    <row r="162" spans="1:9" x14ac:dyDescent="0.2">
      <c r="A162" s="64"/>
      <c r="B162" s="64"/>
      <c r="C162" s="64"/>
      <c r="D162" s="64"/>
      <c r="E162" s="11"/>
      <c r="F162" s="64"/>
      <c r="G162" s="64"/>
      <c r="H162" s="64"/>
      <c r="I162" s="64"/>
    </row>
    <row r="163" spans="1:9" x14ac:dyDescent="0.2">
      <c r="A163" s="64"/>
      <c r="B163" s="64"/>
      <c r="C163" s="64"/>
      <c r="D163" s="64"/>
      <c r="E163" s="11"/>
      <c r="F163" s="64"/>
      <c r="G163" s="64"/>
      <c r="H163" s="64"/>
      <c r="I163" s="64"/>
    </row>
    <row r="164" spans="1:9" x14ac:dyDescent="0.2">
      <c r="A164" s="64"/>
      <c r="B164" s="64"/>
      <c r="C164" s="64"/>
      <c r="D164" s="64"/>
      <c r="E164" s="11"/>
      <c r="F164" s="64"/>
      <c r="G164" s="64"/>
      <c r="H164" s="64"/>
      <c r="I164" s="64"/>
    </row>
    <row r="165" spans="1:9" x14ac:dyDescent="0.2">
      <c r="A165" s="64"/>
      <c r="B165" s="64"/>
      <c r="C165" s="64"/>
      <c r="D165" s="64"/>
      <c r="E165" s="11"/>
      <c r="F165" s="64"/>
      <c r="G165" s="64"/>
      <c r="H165" s="64"/>
      <c r="I165" s="64"/>
    </row>
    <row r="166" spans="1:9" x14ac:dyDescent="0.2">
      <c r="A166" s="64"/>
      <c r="B166" s="64"/>
      <c r="C166" s="64"/>
      <c r="D166" s="64"/>
      <c r="E166" s="11"/>
      <c r="F166" s="64"/>
      <c r="G166" s="64"/>
      <c r="H166" s="64"/>
      <c r="I166" s="64"/>
    </row>
    <row r="167" spans="1:9" x14ac:dyDescent="0.2">
      <c r="A167" s="64"/>
      <c r="B167" s="64"/>
      <c r="C167" s="64"/>
      <c r="D167" s="64"/>
      <c r="E167" s="11"/>
      <c r="F167" s="64"/>
      <c r="G167" s="64"/>
      <c r="H167" s="64"/>
      <c r="I167" s="64"/>
    </row>
    <row r="168" spans="1:9" x14ac:dyDescent="0.2">
      <c r="A168" s="64"/>
      <c r="B168" s="64"/>
      <c r="C168" s="64"/>
      <c r="D168" s="64"/>
      <c r="E168" s="11"/>
      <c r="F168" s="64"/>
      <c r="G168" s="64"/>
      <c r="H168" s="64"/>
      <c r="I168" s="64"/>
    </row>
    <row r="169" spans="1:9" x14ac:dyDescent="0.2">
      <c r="A169" s="64"/>
      <c r="B169" s="64"/>
      <c r="C169" s="64"/>
      <c r="D169" s="64"/>
      <c r="E169" s="11"/>
      <c r="F169" s="64"/>
      <c r="G169" s="64"/>
      <c r="H169" s="64"/>
      <c r="I169" s="64"/>
    </row>
    <row r="170" spans="1:9" x14ac:dyDescent="0.2">
      <c r="A170" s="64"/>
      <c r="B170" s="64"/>
      <c r="C170" s="64"/>
      <c r="D170" s="64"/>
      <c r="E170" s="11"/>
      <c r="F170" s="64"/>
      <c r="G170" s="64"/>
      <c r="H170" s="64"/>
      <c r="I170" s="64"/>
    </row>
    <row r="171" spans="1:9" x14ac:dyDescent="0.2">
      <c r="A171" s="64"/>
      <c r="B171" s="64"/>
      <c r="C171" s="64"/>
      <c r="D171" s="64"/>
      <c r="E171" s="11"/>
      <c r="F171" s="64"/>
      <c r="G171" s="64"/>
      <c r="H171" s="64"/>
      <c r="I171" s="64"/>
    </row>
    <row r="172" spans="1:9" x14ac:dyDescent="0.2">
      <c r="A172" s="64"/>
      <c r="B172" s="64"/>
      <c r="C172" s="64"/>
      <c r="D172" s="64"/>
      <c r="E172" s="11"/>
      <c r="F172" s="64"/>
      <c r="G172" s="64"/>
      <c r="H172" s="64"/>
      <c r="I172" s="64"/>
    </row>
    <row r="173" spans="1:9" x14ac:dyDescent="0.2">
      <c r="A173" s="64"/>
      <c r="B173" s="64"/>
      <c r="C173" s="64"/>
      <c r="D173" s="64"/>
      <c r="E173" s="11"/>
      <c r="F173" s="64"/>
      <c r="G173" s="64"/>
      <c r="H173" s="64"/>
      <c r="I173" s="64"/>
    </row>
    <row r="174" spans="1:9" x14ac:dyDescent="0.2">
      <c r="A174" s="64"/>
      <c r="B174" s="64"/>
      <c r="C174" s="64"/>
      <c r="D174" s="64"/>
      <c r="E174" s="11"/>
      <c r="F174" s="64"/>
      <c r="G174" s="64"/>
      <c r="H174" s="64"/>
      <c r="I174" s="64"/>
    </row>
    <row r="175" spans="1:9" x14ac:dyDescent="0.2">
      <c r="A175" s="64"/>
      <c r="B175" s="64"/>
      <c r="C175" s="64"/>
      <c r="D175" s="64"/>
      <c r="E175" s="11"/>
      <c r="F175" s="64"/>
      <c r="G175" s="64"/>
      <c r="H175" s="64"/>
      <c r="I175" s="64"/>
    </row>
    <row r="176" spans="1:9" x14ac:dyDescent="0.2">
      <c r="A176" s="64"/>
      <c r="B176" s="64"/>
      <c r="C176" s="64"/>
      <c r="D176" s="64"/>
      <c r="E176" s="11"/>
      <c r="F176" s="64"/>
      <c r="G176" s="64"/>
      <c r="H176" s="64"/>
      <c r="I176" s="64"/>
    </row>
    <row r="177" spans="1:9" x14ac:dyDescent="0.2">
      <c r="A177" s="64"/>
      <c r="B177" s="64"/>
      <c r="C177" s="64"/>
      <c r="D177" s="64"/>
      <c r="E177" s="11"/>
      <c r="F177" s="64"/>
      <c r="G177" s="64"/>
      <c r="H177" s="64"/>
      <c r="I177" s="64"/>
    </row>
    <row r="178" spans="1:9" x14ac:dyDescent="0.2">
      <c r="A178" s="64"/>
      <c r="B178" s="64"/>
      <c r="C178" s="64"/>
      <c r="D178" s="64"/>
      <c r="E178" s="11"/>
      <c r="F178" s="64"/>
      <c r="G178" s="64"/>
      <c r="H178" s="64"/>
      <c r="I178" s="64"/>
    </row>
    <row r="179" spans="1:9" x14ac:dyDescent="0.2">
      <c r="A179" s="64"/>
      <c r="B179" s="64"/>
      <c r="C179" s="64"/>
      <c r="D179" s="64"/>
      <c r="E179" s="11"/>
      <c r="F179" s="64"/>
      <c r="G179" s="64"/>
      <c r="H179" s="64"/>
      <c r="I179" s="64"/>
    </row>
    <row r="180" spans="1:9" x14ac:dyDescent="0.2">
      <c r="A180" s="64"/>
      <c r="B180" s="64"/>
      <c r="C180" s="64"/>
      <c r="D180" s="64"/>
      <c r="E180" s="11"/>
      <c r="F180" s="64"/>
      <c r="G180" s="64"/>
      <c r="H180" s="64"/>
      <c r="I180" s="64"/>
    </row>
    <row r="181" spans="1:9" x14ac:dyDescent="0.2">
      <c r="A181" s="64"/>
      <c r="B181" s="64"/>
      <c r="C181" s="64"/>
      <c r="D181" s="64"/>
      <c r="E181" s="11"/>
      <c r="F181" s="64"/>
      <c r="G181" s="64"/>
      <c r="H181" s="64"/>
      <c r="I181" s="64"/>
    </row>
    <row r="182" spans="1:9" x14ac:dyDescent="0.2">
      <c r="A182" s="64"/>
      <c r="B182" s="64"/>
      <c r="C182" s="64"/>
      <c r="D182" s="64"/>
      <c r="E182" s="11"/>
      <c r="F182" s="64"/>
      <c r="G182" s="64"/>
      <c r="H182" s="64"/>
      <c r="I182" s="64"/>
    </row>
    <row r="183" spans="1:9" x14ac:dyDescent="0.2">
      <c r="A183" s="64"/>
      <c r="B183" s="64"/>
      <c r="C183" s="64"/>
      <c r="D183" s="64"/>
      <c r="E183" s="11"/>
      <c r="F183" s="64"/>
      <c r="G183" s="64"/>
      <c r="H183" s="64"/>
      <c r="I183" s="64"/>
    </row>
    <row r="184" spans="1:9" x14ac:dyDescent="0.2">
      <c r="A184" s="64"/>
      <c r="B184" s="64"/>
      <c r="C184" s="64"/>
      <c r="D184" s="64"/>
      <c r="E184" s="11"/>
      <c r="F184" s="64"/>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row r="255" spans="1:9" x14ac:dyDescent="0.2">
      <c r="A255" s="64"/>
      <c r="B255" s="64"/>
      <c r="C255" s="64"/>
      <c r="D255" s="64"/>
      <c r="E255" s="11"/>
      <c r="G255" s="64"/>
      <c r="H255" s="64"/>
      <c r="I255" s="64"/>
    </row>
    <row r="256" spans="1:9" x14ac:dyDescent="0.2">
      <c r="A256" s="64"/>
      <c r="B256" s="64"/>
      <c r="C256" s="64"/>
      <c r="D256" s="64"/>
      <c r="E256" s="11"/>
      <c r="G256" s="64"/>
      <c r="H256" s="64"/>
      <c r="I256" s="64"/>
    </row>
    <row r="257" spans="1:9" x14ac:dyDescent="0.2">
      <c r="A257" s="64"/>
      <c r="B257" s="64"/>
      <c r="C257" s="64"/>
      <c r="D257" s="64"/>
      <c r="E257" s="11"/>
      <c r="G257" s="64"/>
      <c r="H257" s="64"/>
      <c r="I257" s="64"/>
    </row>
    <row r="258" spans="1:9" x14ac:dyDescent="0.2">
      <c r="A258" s="64"/>
      <c r="B258" s="64"/>
      <c r="C258" s="64"/>
      <c r="D258" s="64"/>
      <c r="E258" s="11"/>
      <c r="G258" s="64"/>
      <c r="H258" s="64"/>
      <c r="I258" s="64"/>
    </row>
    <row r="259" spans="1:9" x14ac:dyDescent="0.2">
      <c r="A259" s="64"/>
      <c r="B259" s="64"/>
      <c r="C259" s="64"/>
      <c r="D259" s="64"/>
      <c r="E259" s="11"/>
      <c r="G259" s="64"/>
      <c r="H259" s="64"/>
      <c r="I259" s="64"/>
    </row>
    <row r="260" spans="1:9" x14ac:dyDescent="0.2">
      <c r="A260" s="64"/>
      <c r="B260" s="64"/>
      <c r="C260" s="64"/>
      <c r="D260" s="64"/>
      <c r="E260" s="11"/>
      <c r="G260" s="64"/>
      <c r="H260" s="64"/>
      <c r="I260" s="64"/>
    </row>
    <row r="261" spans="1:9" x14ac:dyDescent="0.2">
      <c r="A261" s="64"/>
      <c r="B261" s="64"/>
      <c r="C261" s="64"/>
      <c r="D261" s="64"/>
      <c r="E261" s="11"/>
      <c r="G261" s="64"/>
      <c r="H261" s="64"/>
      <c r="I261" s="64"/>
    </row>
    <row r="262" spans="1:9" x14ac:dyDescent="0.2">
      <c r="A262" s="64"/>
      <c r="B262" s="64"/>
      <c r="C262" s="64"/>
      <c r="D262" s="64"/>
      <c r="E262" s="11"/>
      <c r="G262" s="64"/>
      <c r="H262" s="64"/>
      <c r="I262" s="64"/>
    </row>
    <row r="263" spans="1:9" x14ac:dyDescent="0.2">
      <c r="A263" s="64"/>
      <c r="B263" s="64"/>
      <c r="C263" s="64"/>
      <c r="D263" s="64"/>
      <c r="E263" s="11"/>
      <c r="G263" s="64"/>
      <c r="H263" s="64"/>
      <c r="I263" s="64"/>
    </row>
    <row r="264" spans="1:9" x14ac:dyDescent="0.2">
      <c r="A264" s="64"/>
      <c r="B264" s="64"/>
      <c r="C264" s="64"/>
      <c r="D264" s="64"/>
      <c r="E264" s="11"/>
      <c r="G264" s="64"/>
      <c r="H264" s="64"/>
      <c r="I264" s="64"/>
    </row>
    <row r="265" spans="1:9" x14ac:dyDescent="0.2">
      <c r="A265" s="64"/>
      <c r="B265" s="64"/>
      <c r="C265" s="64"/>
      <c r="D265" s="64"/>
      <c r="E265" s="11"/>
      <c r="G265" s="64"/>
      <c r="H265" s="64"/>
      <c r="I265" s="64"/>
    </row>
    <row r="266" spans="1:9" x14ac:dyDescent="0.2">
      <c r="A266" s="64"/>
      <c r="B266" s="64"/>
      <c r="C266" s="64"/>
      <c r="D266" s="64"/>
      <c r="E266" s="11"/>
      <c r="G266" s="64"/>
      <c r="H266" s="64"/>
      <c r="I266" s="64"/>
    </row>
    <row r="267" spans="1:9" x14ac:dyDescent="0.2">
      <c r="A267" s="64"/>
      <c r="B267" s="64"/>
      <c r="C267" s="64"/>
      <c r="D267" s="64"/>
      <c r="E267" s="11"/>
      <c r="G267" s="64"/>
      <c r="H267" s="64"/>
      <c r="I267" s="64"/>
    </row>
    <row r="268" spans="1:9" x14ac:dyDescent="0.2">
      <c r="A268" s="64"/>
      <c r="B268" s="64"/>
      <c r="C268" s="64"/>
      <c r="D268" s="64"/>
      <c r="E268" s="11"/>
      <c r="G268" s="64"/>
      <c r="H268" s="64"/>
      <c r="I268" s="64"/>
    </row>
    <row r="269" spans="1:9" x14ac:dyDescent="0.2">
      <c r="A269" s="64"/>
      <c r="B269" s="64"/>
      <c r="C269" s="64"/>
      <c r="D269" s="64"/>
      <c r="E269" s="11"/>
      <c r="G269" s="64"/>
      <c r="H269" s="64"/>
      <c r="I269" s="64"/>
    </row>
    <row r="270" spans="1:9" x14ac:dyDescent="0.2">
      <c r="A270" s="64"/>
      <c r="B270" s="64"/>
      <c r="C270" s="64"/>
      <c r="D270" s="64"/>
      <c r="E270" s="11"/>
      <c r="G270" s="64"/>
      <c r="H270" s="64"/>
      <c r="I270" s="64"/>
    </row>
    <row r="271" spans="1:9" x14ac:dyDescent="0.2">
      <c r="A271" s="64"/>
      <c r="B271" s="64"/>
      <c r="C271" s="64"/>
      <c r="D271" s="64"/>
      <c r="E271" s="11"/>
      <c r="G271" s="64"/>
      <c r="H271" s="64"/>
      <c r="I271" s="64"/>
    </row>
    <row r="272" spans="1:9" x14ac:dyDescent="0.2">
      <c r="A272" s="64"/>
      <c r="B272" s="64"/>
      <c r="C272" s="64"/>
      <c r="D272" s="64"/>
      <c r="E272" s="11"/>
      <c r="G272" s="64"/>
      <c r="H272" s="64"/>
      <c r="I272" s="64"/>
    </row>
    <row r="273" spans="1:9" x14ac:dyDescent="0.2">
      <c r="A273" s="64"/>
      <c r="B273" s="64"/>
      <c r="C273" s="64"/>
      <c r="D273" s="64"/>
      <c r="E273" s="11"/>
      <c r="G273" s="64"/>
      <c r="H273" s="64"/>
      <c r="I273" s="64"/>
    </row>
    <row r="274" spans="1:9" x14ac:dyDescent="0.2">
      <c r="A274" s="64"/>
      <c r="B274" s="64"/>
      <c r="C274" s="64"/>
      <c r="D274" s="64"/>
      <c r="E274" s="11"/>
      <c r="G274" s="64"/>
      <c r="H274" s="64"/>
      <c r="I274" s="64"/>
    </row>
    <row r="275" spans="1:9" x14ac:dyDescent="0.2">
      <c r="A275" s="64"/>
      <c r="B275" s="64"/>
      <c r="C275" s="64"/>
      <c r="D275" s="64"/>
      <c r="E275" s="11"/>
      <c r="G275" s="64"/>
      <c r="H275" s="64"/>
      <c r="I275" s="64"/>
    </row>
    <row r="276" spans="1:9" x14ac:dyDescent="0.2">
      <c r="A276" s="64"/>
      <c r="B276" s="64"/>
      <c r="C276" s="64"/>
      <c r="D276" s="64"/>
      <c r="E276" s="11"/>
      <c r="G276" s="64"/>
      <c r="H276" s="64"/>
      <c r="I276" s="64"/>
    </row>
    <row r="277" spans="1:9" x14ac:dyDescent="0.2">
      <c r="A277" s="64"/>
      <c r="B277" s="64"/>
      <c r="C277" s="64"/>
      <c r="D277" s="64"/>
      <c r="E277" s="11"/>
      <c r="G277" s="64"/>
      <c r="H277" s="64"/>
      <c r="I277" s="64"/>
    </row>
    <row r="278" spans="1:9" x14ac:dyDescent="0.2">
      <c r="A278" s="64"/>
      <c r="B278" s="64"/>
      <c r="C278" s="64"/>
      <c r="D278" s="64"/>
      <c r="E278" s="11"/>
      <c r="G278" s="64"/>
      <c r="H278" s="64"/>
      <c r="I278" s="64"/>
    </row>
    <row r="279" spans="1:9" x14ac:dyDescent="0.2">
      <c r="A279" s="64"/>
      <c r="B279" s="64"/>
      <c r="C279" s="64"/>
      <c r="D279" s="64"/>
      <c r="E279" s="11"/>
      <c r="G279" s="64"/>
      <c r="H279" s="64"/>
      <c r="I279" s="64"/>
    </row>
    <row r="280" spans="1:9" x14ac:dyDescent="0.2">
      <c r="A280" s="64"/>
      <c r="B280" s="64"/>
      <c r="C280" s="64"/>
      <c r="D280" s="64"/>
      <c r="E280" s="11"/>
      <c r="G280" s="64"/>
      <c r="H280" s="64"/>
      <c r="I280" s="64"/>
    </row>
    <row r="281" spans="1:9" x14ac:dyDescent="0.2">
      <c r="A281" s="64"/>
      <c r="B281" s="64"/>
      <c r="C281" s="64"/>
      <c r="D281" s="64"/>
      <c r="E281" s="11"/>
      <c r="G281" s="64"/>
      <c r="H281" s="64"/>
      <c r="I281" s="64"/>
    </row>
    <row r="282" spans="1:9" x14ac:dyDescent="0.2">
      <c r="A282" s="64"/>
      <c r="B282" s="64"/>
      <c r="C282" s="64"/>
      <c r="D282" s="64"/>
      <c r="E282" s="11"/>
      <c r="G282" s="64"/>
      <c r="H282" s="64"/>
      <c r="I282" s="64"/>
    </row>
    <row r="283" spans="1:9" x14ac:dyDescent="0.2">
      <c r="A283" s="64"/>
      <c r="B283" s="64"/>
      <c r="C283" s="64"/>
      <c r="D283" s="64"/>
      <c r="E283" s="11"/>
      <c r="G283" s="64"/>
      <c r="H283" s="64"/>
      <c r="I283" s="64"/>
    </row>
    <row r="284" spans="1:9" x14ac:dyDescent="0.2">
      <c r="A284" s="64"/>
      <c r="B284" s="64"/>
      <c r="C284" s="64"/>
      <c r="D284" s="64"/>
      <c r="E284" s="11"/>
      <c r="G284" s="64"/>
      <c r="H284" s="64"/>
      <c r="I284" s="64"/>
    </row>
    <row r="285" spans="1:9" x14ac:dyDescent="0.2">
      <c r="A285" s="64"/>
      <c r="B285" s="64"/>
      <c r="C285" s="64"/>
      <c r="D285" s="64"/>
      <c r="E285" s="11"/>
      <c r="G285" s="64"/>
      <c r="H285" s="64"/>
      <c r="I285" s="64"/>
    </row>
    <row r="286" spans="1:9" x14ac:dyDescent="0.2">
      <c r="A286" s="64"/>
      <c r="B286" s="64"/>
      <c r="C286" s="64"/>
      <c r="D286" s="64"/>
      <c r="E286" s="11"/>
      <c r="G286" s="64"/>
      <c r="H286" s="64"/>
      <c r="I286" s="64"/>
    </row>
  </sheetData>
  <mergeCells count="2">
    <mergeCell ref="A1:F1"/>
    <mergeCell ref="A29:E29"/>
  </mergeCells>
  <conditionalFormatting sqref="D21">
    <cfRule type="cellIs" dxfId="23" priority="4" stopIfTrue="1" operator="between">
      <formula>0.009</formula>
      <formula>-0.009</formula>
    </cfRule>
  </conditionalFormatting>
  <conditionalFormatting sqref="E5:E6">
    <cfRule type="cellIs" dxfId="22" priority="5" stopIfTrue="1" operator="between">
      <formula>0.009</formula>
      <formula>-0.009</formula>
    </cfRule>
  </conditionalFormatting>
  <conditionalFormatting sqref="E8:E22">
    <cfRule type="cellIs" dxfId="21" priority="3" stopIfTrue="1" operator="between">
      <formula>0.009</formula>
      <formula>-0.009</formula>
    </cfRule>
  </conditionalFormatting>
  <conditionalFormatting sqref="F2:F3 E24:E25">
    <cfRule type="cellIs" dxfId="20" priority="6" stopIfTrue="1" operator="between">
      <formula>0.009</formula>
      <formula>-0.009</formula>
    </cfRule>
  </conditionalFormatting>
  <conditionalFormatting sqref="F26:F48">
    <cfRule type="cellIs" dxfId="19" priority="2" stopIfTrue="1" operator="between">
      <formula>0.009</formula>
      <formula>-0.009</formula>
    </cfRule>
  </conditionalFormatting>
  <conditionalFormatting sqref="F185:F65536">
    <cfRule type="cellIs" dxfId="1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83"/>
  <sheetViews>
    <sheetView workbookViewId="0">
      <selection sqref="A1:F1"/>
    </sheetView>
  </sheetViews>
  <sheetFormatPr defaultColWidth="9.140625" defaultRowHeight="11.25" x14ac:dyDescent="0.2"/>
  <cols>
    <col min="1" max="1" width="32.42578125" style="7" bestFit="1" customWidth="1"/>
    <col min="2" max="2" width="71.42578125" style="7" customWidth="1"/>
    <col min="3" max="3" width="24.5703125" style="7" bestFit="1" customWidth="1"/>
    <col min="4" max="4" width="15.42578125" style="7" bestFit="1" customWidth="1"/>
    <col min="5" max="5" width="30" style="10" customWidth="1"/>
    <col min="6" max="6" width="14.5703125" style="11" bestFit="1" customWidth="1"/>
    <col min="7" max="16384" width="9.140625" style="7"/>
  </cols>
  <sheetData>
    <row r="1" spans="1:8" s="1" customFormat="1" ht="15" customHeight="1" x14ac:dyDescent="0.2">
      <c r="A1" s="99" t="s">
        <v>943</v>
      </c>
      <c r="B1" s="100"/>
      <c r="C1" s="100"/>
      <c r="D1" s="100"/>
      <c r="E1" s="100"/>
      <c r="F1" s="100"/>
    </row>
    <row r="2" spans="1:8" s="1" customFormat="1" ht="12" x14ac:dyDescent="0.2">
      <c r="E2" s="5"/>
      <c r="F2" s="9"/>
    </row>
    <row r="3" spans="1:8" s="1" customFormat="1" ht="12" x14ac:dyDescent="0.2">
      <c r="A3" s="8" t="s">
        <v>7</v>
      </c>
      <c r="B3" s="2"/>
      <c r="C3" s="3"/>
      <c r="D3" s="3"/>
      <c r="E3" s="4"/>
      <c r="F3" s="9"/>
    </row>
    <row r="4" spans="1:8" s="1" customFormat="1" ht="23.25" customHeight="1" x14ac:dyDescent="0.2">
      <c r="A4" s="6" t="s">
        <v>2</v>
      </c>
      <c r="B4" s="6" t="s">
        <v>0</v>
      </c>
      <c r="C4" s="13" t="s">
        <v>1</v>
      </c>
      <c r="D4" s="53" t="s">
        <v>6</v>
      </c>
      <c r="E4" s="12" t="s">
        <v>3</v>
      </c>
    </row>
    <row r="5" spans="1:8" x14ac:dyDescent="0.2">
      <c r="A5" s="16" t="s">
        <v>39</v>
      </c>
      <c r="B5" s="17"/>
      <c r="C5" s="17"/>
      <c r="D5" s="18"/>
      <c r="E5" s="19"/>
      <c r="F5" s="7"/>
    </row>
    <row r="6" spans="1:8" x14ac:dyDescent="0.2">
      <c r="A6" s="21" t="s">
        <v>932</v>
      </c>
      <c r="B6" s="62" t="s">
        <v>931</v>
      </c>
      <c r="C6" s="24">
        <v>3700987.46</v>
      </c>
      <c r="D6" s="22">
        <v>65141.317150000003</v>
      </c>
      <c r="E6" s="23">
        <v>50.064123079758602</v>
      </c>
      <c r="F6" s="7"/>
    </row>
    <row r="7" spans="1:8" x14ac:dyDescent="0.2">
      <c r="A7" s="21" t="s">
        <v>923</v>
      </c>
      <c r="B7" s="65" t="s">
        <v>939</v>
      </c>
      <c r="C7" s="24">
        <v>48296596.839000002</v>
      </c>
      <c r="D7" s="22">
        <v>31355.068299999999</v>
      </c>
      <c r="E7" s="23">
        <v>24.097824042009499</v>
      </c>
      <c r="F7" s="7"/>
    </row>
    <row r="8" spans="1:8" x14ac:dyDescent="0.2">
      <c r="A8" s="21" t="s">
        <v>924</v>
      </c>
      <c r="B8" s="65" t="s">
        <v>940</v>
      </c>
      <c r="C8" s="24">
        <v>92651708.665999994</v>
      </c>
      <c r="D8" s="22">
        <v>31308.124179999999</v>
      </c>
      <c r="E8" s="23">
        <v>24.061745308812601</v>
      </c>
      <c r="F8" s="7"/>
    </row>
    <row r="9" spans="1:8" ht="22.5" x14ac:dyDescent="0.2">
      <c r="A9" s="21" t="s">
        <v>928</v>
      </c>
      <c r="B9" s="62" t="s">
        <v>927</v>
      </c>
      <c r="C9" s="24">
        <v>1210.933</v>
      </c>
      <c r="D9" s="22">
        <v>182.81971239999999</v>
      </c>
      <c r="E9" s="23">
        <v>0.140505427022973</v>
      </c>
      <c r="F9" s="7"/>
    </row>
    <row r="10" spans="1:8" ht="22.5" x14ac:dyDescent="0.2">
      <c r="A10" s="21" t="s">
        <v>934</v>
      </c>
      <c r="B10" s="62" t="s">
        <v>933</v>
      </c>
      <c r="C10" s="24">
        <v>1483902.88</v>
      </c>
      <c r="D10" s="22">
        <v>1.48390288E-3</v>
      </c>
      <c r="E10" s="23">
        <v>1.1404481774855901E-6</v>
      </c>
      <c r="F10" s="7"/>
    </row>
    <row r="11" spans="1:8" ht="22.5" x14ac:dyDescent="0.2">
      <c r="A11" s="21" t="s">
        <v>930</v>
      </c>
      <c r="B11" s="62" t="s">
        <v>929</v>
      </c>
      <c r="C11" s="24">
        <v>1370528.45</v>
      </c>
      <c r="D11" s="22">
        <v>1.3705284499999999E-3</v>
      </c>
      <c r="E11" s="23">
        <v>1.0533146704281999E-6</v>
      </c>
      <c r="F11" s="7"/>
    </row>
    <row r="12" spans="1:8" x14ac:dyDescent="0.2">
      <c r="A12" s="20" t="s">
        <v>29</v>
      </c>
      <c r="B12" s="20"/>
      <c r="C12" s="20"/>
      <c r="D12" s="25">
        <f>SUM(D6:D11)</f>
        <v>127987.33219683132</v>
      </c>
      <c r="E12" s="26">
        <f>SUM(E6:E11)</f>
        <v>98.364200051366524</v>
      </c>
      <c r="F12" s="14"/>
      <c r="G12" s="14"/>
      <c r="H12" s="14"/>
    </row>
    <row r="13" spans="1:8" x14ac:dyDescent="0.2">
      <c r="A13" s="21"/>
      <c r="B13" s="21"/>
      <c r="C13" s="21"/>
      <c r="D13" s="22"/>
      <c r="E13" s="23"/>
      <c r="F13" s="7"/>
    </row>
    <row r="14" spans="1:8" x14ac:dyDescent="0.2">
      <c r="A14" s="20" t="s">
        <v>40</v>
      </c>
      <c r="B14" s="20"/>
      <c r="C14" s="20"/>
      <c r="D14" s="25">
        <f>D12</f>
        <v>127987.33219683132</v>
      </c>
      <c r="E14" s="26">
        <f>E12</f>
        <v>98.364200051366524</v>
      </c>
      <c r="F14" s="14"/>
      <c r="G14" s="14"/>
      <c r="H14" s="14"/>
    </row>
    <row r="15" spans="1:8" x14ac:dyDescent="0.2">
      <c r="A15" s="20"/>
      <c r="B15" s="20"/>
      <c r="C15" s="20"/>
      <c r="D15" s="25"/>
      <c r="E15" s="26"/>
      <c r="F15" s="14"/>
      <c r="G15" s="14"/>
      <c r="H15" s="14"/>
    </row>
    <row r="16" spans="1:8" x14ac:dyDescent="0.2">
      <c r="A16" s="20" t="s">
        <v>42</v>
      </c>
      <c r="B16" s="20"/>
      <c r="C16" s="20"/>
      <c r="D16" s="25">
        <f>D18-(D12)</f>
        <v>2128.4336305686738</v>
      </c>
      <c r="E16" s="26">
        <f>E18-(E12)</f>
        <v>1.6357999486334762</v>
      </c>
      <c r="F16" s="14"/>
      <c r="G16" s="14"/>
      <c r="H16" s="14"/>
    </row>
    <row r="17" spans="1:8" x14ac:dyDescent="0.2">
      <c r="A17" s="20"/>
      <c r="B17" s="20"/>
      <c r="C17" s="20"/>
      <c r="D17" s="25"/>
      <c r="E17" s="26"/>
      <c r="F17" s="14"/>
      <c r="G17" s="14"/>
      <c r="H17" s="14"/>
    </row>
    <row r="18" spans="1:8" x14ac:dyDescent="0.2">
      <c r="A18" s="27" t="s">
        <v>41</v>
      </c>
      <c r="B18" s="27"/>
      <c r="C18" s="27"/>
      <c r="D18" s="28">
        <v>130115.7658274</v>
      </c>
      <c r="E18" s="29">
        <v>100</v>
      </c>
      <c r="F18" s="14"/>
      <c r="G18" s="14"/>
      <c r="H18" s="14"/>
    </row>
    <row r="19" spans="1:8" x14ac:dyDescent="0.2">
      <c r="F19" s="15" t="s">
        <v>916</v>
      </c>
    </row>
    <row r="20" spans="1:8" x14ac:dyDescent="0.2">
      <c r="A20" s="14" t="s">
        <v>360</v>
      </c>
    </row>
    <row r="21" spans="1:8" x14ac:dyDescent="0.2">
      <c r="A21" s="14"/>
    </row>
    <row r="22" spans="1:8" s="64" customFormat="1" ht="34.35" customHeight="1" x14ac:dyDescent="0.2">
      <c r="A22" s="106" t="s">
        <v>942</v>
      </c>
      <c r="B22" s="106"/>
      <c r="C22" s="106"/>
      <c r="D22" s="106"/>
      <c r="E22" s="106"/>
      <c r="F22" s="11"/>
    </row>
    <row r="24" spans="1:8" x14ac:dyDescent="0.2">
      <c r="A24" s="14" t="s">
        <v>44</v>
      </c>
    </row>
    <row r="25" spans="1:8" x14ac:dyDescent="0.2">
      <c r="A25" s="14" t="s">
        <v>45</v>
      </c>
    </row>
    <row r="26" spans="1:8" x14ac:dyDescent="0.2">
      <c r="A26" s="14" t="s">
        <v>46</v>
      </c>
      <c r="B26" s="14"/>
      <c r="C26" s="30" t="s">
        <v>48</v>
      </c>
      <c r="D26" s="14" t="s">
        <v>47</v>
      </c>
    </row>
    <row r="27" spans="1:8" x14ac:dyDescent="0.2">
      <c r="A27" s="7" t="s">
        <v>49</v>
      </c>
      <c r="C27" s="31">
        <v>158.23849999999999</v>
      </c>
      <c r="D27" s="31">
        <v>161.05719999999999</v>
      </c>
    </row>
    <row r="28" spans="1:8" x14ac:dyDescent="0.2">
      <c r="A28" s="7" t="s">
        <v>50</v>
      </c>
      <c r="C28" s="31">
        <v>43.761899999999997</v>
      </c>
      <c r="D28" s="31">
        <v>42.798499999999997</v>
      </c>
    </row>
    <row r="29" spans="1:8" x14ac:dyDescent="0.2">
      <c r="A29" s="7" t="s">
        <v>51</v>
      </c>
      <c r="C29" s="31">
        <v>177.7209</v>
      </c>
      <c r="D29" s="31">
        <v>181.6969</v>
      </c>
    </row>
    <row r="30" spans="1:8" x14ac:dyDescent="0.2">
      <c r="A30" s="7" t="s">
        <v>52</v>
      </c>
      <c r="C30" s="31">
        <v>51.449599999999997</v>
      </c>
      <c r="D30" s="31">
        <v>50.543399999999998</v>
      </c>
    </row>
    <row r="32" spans="1:8" x14ac:dyDescent="0.2">
      <c r="A32" s="14" t="s">
        <v>54</v>
      </c>
    </row>
    <row r="33" spans="1:9" x14ac:dyDescent="0.2">
      <c r="A33" s="101" t="s">
        <v>58</v>
      </c>
      <c r="B33" s="102"/>
      <c r="C33" s="33" t="s">
        <v>59</v>
      </c>
    </row>
    <row r="34" spans="1:9" x14ac:dyDescent="0.2">
      <c r="A34" s="97" t="s">
        <v>50</v>
      </c>
      <c r="B34" s="98"/>
      <c r="C34" s="34">
        <v>1.7</v>
      </c>
    </row>
    <row r="35" spans="1:9" x14ac:dyDescent="0.2">
      <c r="A35" s="97" t="s">
        <v>52</v>
      </c>
      <c r="B35" s="98"/>
      <c r="C35" s="34">
        <v>2</v>
      </c>
    </row>
    <row r="36" spans="1:9" x14ac:dyDescent="0.2">
      <c r="A36" s="7" t="s">
        <v>60</v>
      </c>
    </row>
    <row r="37" spans="1:9" x14ac:dyDescent="0.2">
      <c r="A37" s="7" t="s">
        <v>53</v>
      </c>
    </row>
    <row r="39" spans="1:9" x14ac:dyDescent="0.2">
      <c r="A39" s="14" t="s">
        <v>361</v>
      </c>
      <c r="D39" s="52">
        <v>0.14118862155459899</v>
      </c>
    </row>
    <row r="41" spans="1:9" x14ac:dyDescent="0.2">
      <c r="A41" s="69" t="s">
        <v>57</v>
      </c>
      <c r="B41" s="64"/>
      <c r="C41" s="64"/>
      <c r="D41" s="70" t="s">
        <v>55</v>
      </c>
    </row>
    <row r="42" spans="1:9" x14ac:dyDescent="0.2">
      <c r="A42" s="71" t="s">
        <v>953</v>
      </c>
      <c r="B42" s="64"/>
      <c r="C42" s="64"/>
      <c r="D42" s="70"/>
    </row>
    <row r="43" spans="1:9" ht="15" x14ac:dyDescent="0.25">
      <c r="A43" s="72" t="s">
        <v>954</v>
      </c>
      <c r="B43" s="64"/>
      <c r="C43" s="64"/>
      <c r="D43" s="70"/>
    </row>
    <row r="45" spans="1:9" x14ac:dyDescent="0.2">
      <c r="A45" s="69" t="s">
        <v>955</v>
      </c>
      <c r="B45" s="64"/>
      <c r="C45" s="64"/>
      <c r="D45" s="64"/>
      <c r="E45" s="11"/>
      <c r="F45" s="64"/>
      <c r="G45" s="64"/>
      <c r="H45" s="64"/>
      <c r="I45" s="64"/>
    </row>
    <row r="46" spans="1:9" x14ac:dyDescent="0.2">
      <c r="A46" s="74"/>
      <c r="B46" s="64"/>
      <c r="C46" s="64"/>
      <c r="D46" s="64"/>
      <c r="E46" s="11"/>
      <c r="F46" s="64"/>
      <c r="G46" s="64"/>
      <c r="H46" s="64"/>
      <c r="I46" s="64"/>
    </row>
    <row r="47" spans="1:9" x14ac:dyDescent="0.2">
      <c r="A47" s="69" t="s">
        <v>959</v>
      </c>
      <c r="B47" s="64"/>
      <c r="C47" s="64"/>
      <c r="D47" s="64"/>
      <c r="E47" s="11"/>
      <c r="F47" s="64"/>
      <c r="G47" s="64"/>
      <c r="H47" s="64"/>
      <c r="I47" s="64"/>
    </row>
    <row r="48" spans="1:9" x14ac:dyDescent="0.2">
      <c r="A48" s="74"/>
      <c r="B48" s="64"/>
      <c r="C48" s="64"/>
      <c r="D48" s="64"/>
      <c r="E48" s="11"/>
      <c r="F48" s="64"/>
      <c r="G48" s="64"/>
      <c r="H48" s="64"/>
      <c r="I48" s="64"/>
    </row>
    <row r="49" spans="1:9" x14ac:dyDescent="0.2">
      <c r="A49" s="64"/>
      <c r="B49" s="64"/>
      <c r="C49" s="64"/>
      <c r="D49" s="64"/>
      <c r="E49" s="11"/>
      <c r="F49" s="64"/>
      <c r="G49" s="64"/>
      <c r="H49" s="64"/>
      <c r="I49" s="64"/>
    </row>
    <row r="50" spans="1:9" x14ac:dyDescent="0.2">
      <c r="A50" s="64"/>
      <c r="B50" s="64"/>
      <c r="C50" s="64"/>
      <c r="D50" s="64"/>
      <c r="E50" s="11"/>
      <c r="F50" s="64"/>
      <c r="G50" s="64"/>
      <c r="H50" s="64"/>
      <c r="I50" s="64"/>
    </row>
    <row r="51" spans="1:9" x14ac:dyDescent="0.2">
      <c r="A51" s="64"/>
      <c r="B51" s="64"/>
      <c r="C51" s="64"/>
      <c r="D51" s="64"/>
      <c r="E51" s="11"/>
      <c r="F51" s="64"/>
      <c r="G51" s="64"/>
      <c r="H51" s="64"/>
      <c r="I51" s="64"/>
    </row>
    <row r="52" spans="1:9" x14ac:dyDescent="0.2">
      <c r="A52" s="64"/>
      <c r="B52" s="64"/>
      <c r="C52" s="64"/>
      <c r="D52" s="64"/>
      <c r="E52" s="11"/>
      <c r="F52" s="64"/>
      <c r="G52" s="64"/>
      <c r="H52" s="64"/>
      <c r="I52" s="64"/>
    </row>
    <row r="53" spans="1:9" x14ac:dyDescent="0.2">
      <c r="A53" s="64"/>
      <c r="B53" s="64"/>
      <c r="C53" s="64"/>
      <c r="D53" s="64"/>
      <c r="E53" s="11"/>
      <c r="F53" s="64"/>
      <c r="G53" s="64"/>
      <c r="H53" s="64"/>
      <c r="I53" s="64"/>
    </row>
    <row r="54" spans="1:9" x14ac:dyDescent="0.2">
      <c r="A54" s="64"/>
      <c r="B54" s="64"/>
      <c r="C54" s="64"/>
      <c r="D54" s="64"/>
      <c r="E54" s="11"/>
      <c r="F54" s="64"/>
      <c r="G54" s="64"/>
      <c r="H54" s="64"/>
      <c r="I54" s="64"/>
    </row>
    <row r="55" spans="1:9" x14ac:dyDescent="0.2">
      <c r="A55" s="64"/>
      <c r="B55" s="64"/>
      <c r="C55" s="64"/>
      <c r="D55" s="64"/>
      <c r="E55" s="11"/>
      <c r="F55" s="64"/>
      <c r="G55" s="64"/>
      <c r="H55" s="64"/>
      <c r="I55" s="64"/>
    </row>
    <row r="56" spans="1:9" x14ac:dyDescent="0.2">
      <c r="A56" s="64"/>
      <c r="B56" s="64"/>
      <c r="C56" s="64"/>
      <c r="D56" s="64"/>
      <c r="E56" s="11"/>
      <c r="F56" s="64"/>
      <c r="G56" s="64"/>
      <c r="H56" s="64"/>
      <c r="I56" s="64"/>
    </row>
    <row r="57" spans="1:9" x14ac:dyDescent="0.2">
      <c r="A57" s="64"/>
      <c r="B57" s="64"/>
      <c r="C57" s="64"/>
      <c r="D57" s="64"/>
      <c r="E57" s="11"/>
      <c r="F57" s="64"/>
      <c r="G57" s="64"/>
      <c r="H57" s="64"/>
      <c r="I57" s="64"/>
    </row>
    <row r="58" spans="1:9" x14ac:dyDescent="0.2">
      <c r="A58" s="64"/>
      <c r="B58" s="64"/>
      <c r="C58" s="64"/>
      <c r="D58" s="64"/>
      <c r="E58" s="11"/>
      <c r="F58" s="64"/>
      <c r="G58" s="64"/>
      <c r="H58" s="64"/>
      <c r="I58" s="64"/>
    </row>
    <row r="59" spans="1:9" x14ac:dyDescent="0.2">
      <c r="A59" s="64"/>
      <c r="B59" s="64"/>
      <c r="C59" s="64"/>
      <c r="D59" s="64"/>
      <c r="E59" s="11"/>
      <c r="F59" s="64"/>
      <c r="G59" s="64"/>
      <c r="H59" s="64"/>
      <c r="I59" s="64"/>
    </row>
    <row r="60" spans="1:9" x14ac:dyDescent="0.2">
      <c r="A60" s="64"/>
      <c r="B60" s="64"/>
      <c r="C60" s="64"/>
      <c r="D60" s="64"/>
      <c r="E60" s="11"/>
      <c r="F60" s="64"/>
      <c r="G60" s="64"/>
      <c r="H60" s="64"/>
      <c r="I60" s="64"/>
    </row>
    <row r="61" spans="1:9" x14ac:dyDescent="0.2">
      <c r="A61" s="64"/>
      <c r="B61" s="64"/>
      <c r="C61" s="64"/>
      <c r="D61" s="64"/>
      <c r="E61" s="11"/>
      <c r="F61" s="64"/>
      <c r="G61" s="64"/>
      <c r="H61" s="64"/>
      <c r="I61" s="64"/>
    </row>
    <row r="62" spans="1:9" x14ac:dyDescent="0.2">
      <c r="A62" s="64"/>
      <c r="B62" s="64"/>
      <c r="C62" s="64"/>
      <c r="D62" s="64"/>
      <c r="E62" s="11"/>
      <c r="F62" s="64"/>
      <c r="G62" s="64"/>
      <c r="H62" s="64"/>
      <c r="I62" s="64"/>
    </row>
    <row r="63" spans="1:9" x14ac:dyDescent="0.2">
      <c r="A63" s="64"/>
      <c r="B63" s="64"/>
      <c r="C63" s="64"/>
      <c r="D63" s="64"/>
      <c r="E63" s="11"/>
      <c r="F63" s="64"/>
      <c r="G63" s="64"/>
      <c r="H63" s="64"/>
      <c r="I63" s="64"/>
    </row>
    <row r="64" spans="1:9" x14ac:dyDescent="0.2">
      <c r="A64" s="64"/>
      <c r="B64" s="64"/>
      <c r="C64" s="64"/>
      <c r="D64" s="64"/>
      <c r="E64" s="11"/>
      <c r="F64" s="64"/>
      <c r="G64" s="64"/>
      <c r="H64" s="64"/>
      <c r="I64" s="64"/>
    </row>
    <row r="65" spans="1:9" x14ac:dyDescent="0.2">
      <c r="A65" s="69" t="s">
        <v>986</v>
      </c>
      <c r="B65" s="64"/>
      <c r="C65" s="64"/>
      <c r="D65" s="64"/>
      <c r="E65" s="11"/>
      <c r="F65" s="64"/>
      <c r="G65" s="64"/>
      <c r="H65" s="64"/>
      <c r="I65" s="64"/>
    </row>
    <row r="66" spans="1:9" x14ac:dyDescent="0.2">
      <c r="A66" s="64"/>
      <c r="B66" s="64"/>
      <c r="C66" s="64"/>
      <c r="D66" s="64"/>
      <c r="E66" s="11"/>
      <c r="F66" s="64"/>
      <c r="G66" s="64"/>
      <c r="H66" s="64"/>
      <c r="I66" s="64"/>
    </row>
    <row r="67" spans="1:9" x14ac:dyDescent="0.2">
      <c r="A67" s="69" t="s">
        <v>960</v>
      </c>
      <c r="B67" s="64"/>
      <c r="C67" s="64"/>
      <c r="D67" s="64"/>
      <c r="E67" s="11"/>
      <c r="F67" s="64"/>
      <c r="G67" s="64"/>
      <c r="H67" s="64"/>
      <c r="I67" s="64"/>
    </row>
    <row r="68" spans="1:9" x14ac:dyDescent="0.2">
      <c r="A68" s="64"/>
      <c r="B68" s="64"/>
      <c r="C68" s="64"/>
      <c r="D68" s="64"/>
      <c r="E68" s="11"/>
      <c r="F68" s="64"/>
      <c r="G68" s="64"/>
      <c r="H68" s="64"/>
      <c r="I68" s="64"/>
    </row>
    <row r="69" spans="1:9" x14ac:dyDescent="0.2">
      <c r="A69" s="64"/>
      <c r="B69" s="64"/>
      <c r="C69" s="64"/>
      <c r="D69" s="64"/>
      <c r="E69" s="11"/>
      <c r="F69" s="64"/>
      <c r="G69" s="64"/>
      <c r="H69" s="64"/>
      <c r="I69" s="64"/>
    </row>
    <row r="70" spans="1:9" x14ac:dyDescent="0.2">
      <c r="A70" s="64"/>
      <c r="B70" s="64"/>
      <c r="C70" s="64"/>
      <c r="D70" s="64"/>
      <c r="E70" s="11"/>
      <c r="F70" s="64"/>
      <c r="G70" s="64"/>
      <c r="H70" s="64"/>
      <c r="I70" s="64"/>
    </row>
    <row r="71" spans="1:9" x14ac:dyDescent="0.2">
      <c r="A71" s="64"/>
      <c r="B71" s="64"/>
      <c r="C71" s="64"/>
      <c r="D71" s="64"/>
      <c r="E71" s="11"/>
      <c r="F71" s="64"/>
      <c r="G71" s="64"/>
      <c r="H71" s="64"/>
      <c r="I71" s="64"/>
    </row>
    <row r="72" spans="1:9" x14ac:dyDescent="0.2">
      <c r="A72" s="64"/>
      <c r="B72" s="64"/>
      <c r="C72" s="64"/>
      <c r="D72" s="64"/>
      <c r="E72" s="11"/>
      <c r="F72" s="64"/>
      <c r="G72" s="64"/>
      <c r="H72" s="64"/>
      <c r="I72" s="64"/>
    </row>
    <row r="73" spans="1:9" x14ac:dyDescent="0.2">
      <c r="A73" s="64"/>
      <c r="B73" s="64"/>
      <c r="C73" s="64"/>
      <c r="D73" s="64"/>
      <c r="E73" s="11"/>
      <c r="F73" s="64"/>
      <c r="G73" s="64"/>
      <c r="H73" s="64"/>
      <c r="I73" s="64"/>
    </row>
    <row r="74" spans="1:9" x14ac:dyDescent="0.2">
      <c r="A74" s="64"/>
      <c r="B74" s="64"/>
      <c r="C74" s="64"/>
      <c r="D74" s="64"/>
      <c r="E74" s="11"/>
      <c r="F74" s="64"/>
      <c r="G74" s="64"/>
      <c r="H74" s="64"/>
      <c r="I74" s="64"/>
    </row>
    <row r="75" spans="1:9" x14ac:dyDescent="0.2">
      <c r="A75" s="64"/>
      <c r="B75" s="64"/>
      <c r="C75" s="64"/>
      <c r="D75" s="64"/>
      <c r="E75" s="11"/>
      <c r="F75" s="64"/>
      <c r="G75" s="64"/>
      <c r="H75" s="64"/>
      <c r="I75" s="64"/>
    </row>
    <row r="76" spans="1:9" x14ac:dyDescent="0.2">
      <c r="A76" s="64"/>
      <c r="B76" s="64"/>
      <c r="C76" s="64"/>
      <c r="D76" s="64"/>
      <c r="E76" s="11"/>
      <c r="F76" s="64"/>
      <c r="G76" s="64"/>
      <c r="H76" s="64"/>
      <c r="I76" s="64"/>
    </row>
    <row r="77" spans="1:9" x14ac:dyDescent="0.2">
      <c r="A77" s="64"/>
      <c r="B77" s="64"/>
      <c r="C77" s="64"/>
      <c r="D77" s="64"/>
      <c r="E77" s="11"/>
      <c r="F77" s="64"/>
      <c r="G77" s="64"/>
      <c r="H77" s="64"/>
      <c r="I77" s="64"/>
    </row>
    <row r="78" spans="1:9" x14ac:dyDescent="0.2">
      <c r="A78" s="64"/>
      <c r="B78" s="64"/>
      <c r="C78" s="64"/>
      <c r="D78" s="64"/>
      <c r="E78" s="11"/>
      <c r="F78" s="64"/>
      <c r="G78" s="64"/>
      <c r="H78" s="64"/>
      <c r="I78" s="64"/>
    </row>
    <row r="79" spans="1:9" x14ac:dyDescent="0.2">
      <c r="A79" s="64"/>
      <c r="B79" s="77"/>
      <c r="C79" s="77"/>
      <c r="D79" s="77"/>
      <c r="E79" s="77"/>
      <c r="F79" s="64"/>
      <c r="G79" s="64"/>
      <c r="H79" s="64"/>
      <c r="I79" s="64"/>
    </row>
    <row r="80" spans="1:9" x14ac:dyDescent="0.2">
      <c r="A80" s="64"/>
      <c r="B80" s="64"/>
      <c r="C80" s="64"/>
      <c r="D80" s="64"/>
      <c r="E80" s="11"/>
      <c r="F80" s="64"/>
      <c r="G80" s="64"/>
      <c r="H80" s="64"/>
      <c r="I80" s="64"/>
    </row>
    <row r="81" spans="1:9" x14ac:dyDescent="0.2">
      <c r="A81" s="64"/>
      <c r="B81" s="64"/>
      <c r="C81" s="64"/>
      <c r="D81" s="64"/>
      <c r="E81" s="11"/>
      <c r="F81" s="64"/>
      <c r="G81" s="64"/>
      <c r="H81" s="64"/>
      <c r="I81" s="64"/>
    </row>
    <row r="82" spans="1:9" x14ac:dyDescent="0.2">
      <c r="A82" s="64"/>
      <c r="B82" s="64"/>
      <c r="C82" s="64"/>
      <c r="D82" s="64"/>
      <c r="E82" s="11"/>
      <c r="F82" s="64"/>
      <c r="G82" s="64"/>
      <c r="H82" s="64"/>
      <c r="I82" s="64"/>
    </row>
    <row r="83" spans="1:9" x14ac:dyDescent="0.2">
      <c r="A83" s="64"/>
      <c r="B83" s="64"/>
      <c r="C83" s="64"/>
      <c r="D83" s="64"/>
      <c r="E83" s="11"/>
      <c r="F83" s="64"/>
      <c r="G83" s="64"/>
      <c r="H83" s="64"/>
      <c r="I83" s="64"/>
    </row>
    <row r="84" spans="1:9" x14ac:dyDescent="0.2">
      <c r="A84" s="78" t="s">
        <v>987</v>
      </c>
      <c r="B84" s="64"/>
      <c r="C84" s="64"/>
      <c r="D84" s="64"/>
      <c r="E84" s="11"/>
      <c r="F84" s="64"/>
      <c r="G84" s="64"/>
      <c r="H84" s="64"/>
      <c r="I84" s="64"/>
    </row>
    <row r="85" spans="1:9" x14ac:dyDescent="0.2">
      <c r="A85" s="64"/>
      <c r="B85" s="64"/>
      <c r="C85" s="64"/>
      <c r="D85" s="64"/>
      <c r="E85" s="11"/>
      <c r="F85" s="64"/>
      <c r="G85" s="64"/>
      <c r="H85" s="64"/>
      <c r="I85" s="64"/>
    </row>
    <row r="86" spans="1:9" x14ac:dyDescent="0.2">
      <c r="A86" s="64" t="s">
        <v>958</v>
      </c>
      <c r="B86" s="64"/>
      <c r="C86" s="64"/>
      <c r="D86" s="64"/>
      <c r="E86" s="11"/>
      <c r="F86" s="64"/>
      <c r="G86" s="64"/>
      <c r="H86" s="64"/>
      <c r="I86" s="64"/>
    </row>
    <row r="87" spans="1:9" x14ac:dyDescent="0.2">
      <c r="A87" s="64"/>
      <c r="B87" s="64"/>
      <c r="C87" s="64"/>
      <c r="D87" s="64"/>
      <c r="E87" s="11"/>
      <c r="F87" s="64"/>
      <c r="G87" s="64"/>
      <c r="H87" s="64"/>
      <c r="I87" s="64"/>
    </row>
    <row r="88" spans="1:9" x14ac:dyDescent="0.2">
      <c r="A88" s="64"/>
      <c r="B88" s="64"/>
      <c r="C88" s="64"/>
      <c r="D88" s="64"/>
      <c r="E88" s="11"/>
      <c r="F88" s="64"/>
      <c r="G88" s="64"/>
      <c r="H88" s="64"/>
      <c r="I88" s="64"/>
    </row>
    <row r="89" spans="1:9" x14ac:dyDescent="0.2">
      <c r="A89" s="64"/>
      <c r="B89" s="64"/>
      <c r="C89" s="64"/>
      <c r="D89" s="64"/>
      <c r="E89" s="11"/>
      <c r="F89" s="64"/>
      <c r="G89" s="64"/>
      <c r="H89" s="64"/>
      <c r="I89" s="64"/>
    </row>
    <row r="90" spans="1:9" x14ac:dyDescent="0.2">
      <c r="A90" s="64"/>
      <c r="B90" s="64"/>
      <c r="C90" s="64"/>
      <c r="D90" s="64"/>
      <c r="E90" s="11"/>
      <c r="F90" s="64"/>
      <c r="G90" s="64"/>
      <c r="H90" s="64"/>
      <c r="I90" s="64"/>
    </row>
    <row r="91" spans="1:9" x14ac:dyDescent="0.2">
      <c r="A91" s="64"/>
      <c r="B91" s="64"/>
      <c r="C91" s="64"/>
      <c r="D91" s="64"/>
      <c r="E91" s="11"/>
      <c r="F91" s="64"/>
      <c r="G91" s="64"/>
      <c r="H91" s="64"/>
      <c r="I91" s="64"/>
    </row>
    <row r="92" spans="1:9" x14ac:dyDescent="0.2">
      <c r="A92" s="64"/>
      <c r="B92" s="64"/>
      <c r="C92" s="64"/>
      <c r="D92" s="64"/>
      <c r="E92" s="11"/>
      <c r="F92" s="64"/>
      <c r="G92" s="64"/>
      <c r="H92" s="64"/>
      <c r="I92" s="64"/>
    </row>
    <row r="93" spans="1:9" x14ac:dyDescent="0.2">
      <c r="A93" s="64"/>
      <c r="B93" s="64"/>
      <c r="C93" s="64"/>
      <c r="D93" s="64"/>
      <c r="E93" s="11"/>
      <c r="F93" s="64"/>
      <c r="G93" s="64"/>
      <c r="H93" s="64"/>
      <c r="I93" s="64"/>
    </row>
    <row r="94" spans="1:9" x14ac:dyDescent="0.2">
      <c r="A94" s="64"/>
      <c r="B94" s="64"/>
      <c r="C94" s="64"/>
      <c r="D94" s="64"/>
      <c r="E94" s="11"/>
      <c r="F94" s="64"/>
      <c r="G94" s="64"/>
      <c r="H94" s="64"/>
      <c r="I94" s="64"/>
    </row>
    <row r="95" spans="1:9" x14ac:dyDescent="0.2">
      <c r="A95" s="64"/>
      <c r="B95" s="64"/>
      <c r="C95" s="64"/>
      <c r="D95" s="64"/>
      <c r="E95" s="11"/>
      <c r="F95" s="64"/>
      <c r="G95" s="64"/>
      <c r="H95" s="64"/>
      <c r="I95" s="64"/>
    </row>
    <row r="96" spans="1:9" x14ac:dyDescent="0.2">
      <c r="A96" s="64"/>
      <c r="B96" s="64"/>
      <c r="C96" s="64"/>
      <c r="D96" s="64"/>
      <c r="E96" s="11"/>
      <c r="F96" s="64"/>
      <c r="G96" s="64"/>
      <c r="H96" s="64"/>
      <c r="I96" s="64"/>
    </row>
    <row r="97" spans="1:9" x14ac:dyDescent="0.2">
      <c r="A97" s="64"/>
      <c r="B97" s="64"/>
      <c r="C97" s="64"/>
      <c r="D97" s="64"/>
      <c r="E97" s="11"/>
      <c r="F97" s="64"/>
      <c r="G97" s="64"/>
      <c r="H97" s="64"/>
      <c r="I97" s="64"/>
    </row>
    <row r="98" spans="1:9" x14ac:dyDescent="0.2">
      <c r="A98" s="64"/>
      <c r="B98" s="64"/>
      <c r="C98" s="64"/>
      <c r="D98" s="64"/>
      <c r="E98" s="11"/>
      <c r="F98" s="64"/>
      <c r="G98" s="64"/>
      <c r="H98" s="64"/>
      <c r="I98" s="64"/>
    </row>
    <row r="99" spans="1:9" x14ac:dyDescent="0.2">
      <c r="A99" s="64"/>
      <c r="B99" s="64"/>
      <c r="C99" s="64"/>
      <c r="D99" s="64"/>
      <c r="E99" s="11"/>
      <c r="F99" s="64"/>
      <c r="G99" s="64"/>
      <c r="H99" s="64"/>
      <c r="I99" s="64"/>
    </row>
    <row r="100" spans="1:9" x14ac:dyDescent="0.2">
      <c r="A100" s="64"/>
      <c r="B100" s="64"/>
      <c r="C100" s="64"/>
      <c r="D100" s="64"/>
      <c r="E100" s="11"/>
      <c r="F100" s="64"/>
      <c r="G100" s="64"/>
      <c r="H100" s="64"/>
      <c r="I100" s="64"/>
    </row>
    <row r="101" spans="1:9" x14ac:dyDescent="0.2">
      <c r="A101" s="64"/>
      <c r="B101" s="64"/>
      <c r="C101" s="64"/>
      <c r="D101" s="64"/>
      <c r="E101" s="11"/>
      <c r="F101" s="64"/>
      <c r="G101" s="64"/>
      <c r="H101" s="64"/>
      <c r="I101" s="64"/>
    </row>
    <row r="102" spans="1:9" x14ac:dyDescent="0.2">
      <c r="A102" s="64"/>
      <c r="B102" s="64"/>
      <c r="C102" s="64"/>
      <c r="D102" s="64"/>
      <c r="E102" s="11"/>
      <c r="F102" s="64"/>
      <c r="G102" s="64"/>
      <c r="H102" s="64"/>
      <c r="I102" s="64"/>
    </row>
    <row r="103" spans="1:9" x14ac:dyDescent="0.2">
      <c r="A103" s="64"/>
      <c r="B103" s="64"/>
      <c r="C103" s="64"/>
      <c r="D103" s="64"/>
      <c r="E103" s="11"/>
      <c r="F103" s="64"/>
      <c r="G103" s="64"/>
      <c r="H103" s="64"/>
      <c r="I103" s="64"/>
    </row>
    <row r="104" spans="1:9" x14ac:dyDescent="0.2">
      <c r="A104" s="64"/>
      <c r="B104" s="64"/>
      <c r="C104" s="64"/>
      <c r="D104" s="64"/>
      <c r="E104" s="11"/>
      <c r="F104" s="64"/>
      <c r="G104" s="64"/>
      <c r="H104" s="64"/>
      <c r="I104" s="64"/>
    </row>
    <row r="105" spans="1:9" x14ac:dyDescent="0.2">
      <c r="A105" s="64"/>
      <c r="B105" s="64"/>
      <c r="C105" s="64"/>
      <c r="D105" s="64"/>
      <c r="E105" s="11"/>
      <c r="F105" s="64"/>
      <c r="G105" s="64"/>
      <c r="H105" s="64"/>
      <c r="I105" s="64"/>
    </row>
    <row r="106" spans="1:9" x14ac:dyDescent="0.2">
      <c r="A106" s="64"/>
      <c r="B106" s="64"/>
      <c r="C106" s="64"/>
      <c r="D106" s="64"/>
      <c r="E106" s="11"/>
      <c r="F106" s="64"/>
      <c r="G106" s="64"/>
      <c r="H106" s="64"/>
      <c r="I106" s="64"/>
    </row>
    <row r="107" spans="1:9" x14ac:dyDescent="0.2">
      <c r="A107" s="64"/>
      <c r="B107" s="64"/>
      <c r="C107" s="64"/>
      <c r="D107" s="64"/>
      <c r="E107" s="11"/>
      <c r="F107" s="64"/>
      <c r="G107" s="64"/>
      <c r="H107" s="64"/>
      <c r="I107" s="64"/>
    </row>
    <row r="108" spans="1:9" x14ac:dyDescent="0.2">
      <c r="A108" s="64"/>
      <c r="B108" s="64"/>
      <c r="C108" s="64"/>
      <c r="D108" s="64"/>
      <c r="E108" s="11"/>
      <c r="F108" s="64"/>
      <c r="G108" s="64"/>
      <c r="H108" s="64"/>
      <c r="I108" s="64"/>
    </row>
    <row r="109" spans="1:9" x14ac:dyDescent="0.2">
      <c r="A109" s="64"/>
      <c r="B109" s="64"/>
      <c r="C109" s="64"/>
      <c r="D109" s="64"/>
      <c r="E109" s="11"/>
      <c r="F109" s="64"/>
      <c r="G109" s="64"/>
      <c r="H109" s="64"/>
      <c r="I109" s="64"/>
    </row>
    <row r="110" spans="1:9" x14ac:dyDescent="0.2">
      <c r="A110" s="64"/>
      <c r="B110" s="64"/>
      <c r="C110" s="64"/>
      <c r="D110" s="64"/>
      <c r="E110" s="11"/>
      <c r="F110" s="64"/>
      <c r="G110" s="64"/>
      <c r="H110" s="64"/>
      <c r="I110" s="64"/>
    </row>
    <row r="111" spans="1:9" x14ac:dyDescent="0.2">
      <c r="A111" s="64"/>
      <c r="B111" s="64"/>
      <c r="C111" s="64"/>
      <c r="D111" s="64"/>
      <c r="E111" s="11"/>
      <c r="F111" s="64"/>
      <c r="G111" s="64"/>
      <c r="H111" s="64"/>
      <c r="I111" s="64"/>
    </row>
    <row r="112" spans="1:9" x14ac:dyDescent="0.2">
      <c r="A112" s="64"/>
      <c r="B112" s="64"/>
      <c r="C112" s="64"/>
      <c r="D112" s="64"/>
      <c r="E112" s="11"/>
      <c r="F112" s="64"/>
      <c r="G112" s="64"/>
      <c r="H112" s="64"/>
      <c r="I112" s="64"/>
    </row>
    <row r="113" spans="1:9" x14ac:dyDescent="0.2">
      <c r="A113" s="64"/>
      <c r="B113" s="64"/>
      <c r="C113" s="64"/>
      <c r="D113" s="64"/>
      <c r="E113" s="11"/>
      <c r="F113" s="64"/>
      <c r="G113" s="64"/>
      <c r="H113" s="64"/>
      <c r="I113" s="64"/>
    </row>
    <row r="114" spans="1:9" x14ac:dyDescent="0.2">
      <c r="A114" s="64"/>
      <c r="B114" s="64"/>
      <c r="C114" s="64"/>
      <c r="D114" s="64"/>
      <c r="E114" s="11"/>
      <c r="F114" s="64"/>
      <c r="G114" s="64"/>
      <c r="H114" s="64"/>
      <c r="I114" s="64"/>
    </row>
    <row r="115" spans="1:9" x14ac:dyDescent="0.2">
      <c r="A115" s="64"/>
      <c r="B115" s="64"/>
      <c r="C115" s="64"/>
      <c r="D115" s="64"/>
      <c r="E115" s="11"/>
      <c r="F115" s="64"/>
      <c r="G115" s="64"/>
      <c r="H115" s="64"/>
      <c r="I115" s="64"/>
    </row>
    <row r="116" spans="1:9" x14ac:dyDescent="0.2">
      <c r="A116" s="64"/>
      <c r="B116" s="64"/>
      <c r="C116" s="64"/>
      <c r="D116" s="64"/>
      <c r="E116" s="11"/>
      <c r="F116" s="64"/>
      <c r="G116" s="64"/>
      <c r="H116" s="64"/>
      <c r="I116" s="64"/>
    </row>
    <row r="117" spans="1:9" x14ac:dyDescent="0.2">
      <c r="A117" s="64"/>
      <c r="B117" s="64"/>
      <c r="C117" s="64"/>
      <c r="D117" s="64"/>
      <c r="E117" s="11"/>
      <c r="F117" s="64"/>
      <c r="G117" s="64"/>
      <c r="H117" s="64"/>
      <c r="I117" s="64"/>
    </row>
    <row r="118" spans="1:9" x14ac:dyDescent="0.2">
      <c r="A118" s="64"/>
      <c r="B118" s="64"/>
      <c r="C118" s="64"/>
      <c r="D118" s="64"/>
      <c r="E118" s="11"/>
      <c r="F118" s="64"/>
      <c r="G118" s="64"/>
      <c r="H118" s="64"/>
      <c r="I118" s="64"/>
    </row>
    <row r="119" spans="1:9" x14ac:dyDescent="0.2">
      <c r="A119" s="64"/>
      <c r="B119" s="64"/>
      <c r="C119" s="64"/>
      <c r="D119" s="64"/>
      <c r="E119" s="11"/>
      <c r="F119" s="64"/>
      <c r="G119" s="64"/>
      <c r="H119" s="64"/>
      <c r="I119" s="64"/>
    </row>
    <row r="120" spans="1:9" x14ac:dyDescent="0.2">
      <c r="A120" s="64"/>
      <c r="B120" s="64"/>
      <c r="C120" s="64"/>
      <c r="D120" s="64"/>
      <c r="E120" s="11"/>
      <c r="F120" s="64"/>
      <c r="G120" s="64"/>
      <c r="H120" s="64"/>
      <c r="I120" s="64"/>
    </row>
    <row r="121" spans="1:9" x14ac:dyDescent="0.2">
      <c r="A121" s="64"/>
      <c r="B121" s="64"/>
      <c r="C121" s="64"/>
      <c r="D121" s="64"/>
      <c r="E121" s="11"/>
      <c r="F121" s="64"/>
      <c r="G121" s="64"/>
      <c r="H121" s="64"/>
      <c r="I121" s="64"/>
    </row>
    <row r="122" spans="1:9" x14ac:dyDescent="0.2">
      <c r="A122" s="64"/>
      <c r="B122" s="64"/>
      <c r="C122" s="64"/>
      <c r="D122" s="64"/>
      <c r="E122" s="11"/>
      <c r="F122" s="64"/>
      <c r="G122" s="64"/>
      <c r="H122" s="64"/>
      <c r="I122" s="64"/>
    </row>
    <row r="123" spans="1:9" x14ac:dyDescent="0.2">
      <c r="A123" s="64"/>
      <c r="B123" s="64"/>
      <c r="C123" s="64"/>
      <c r="D123" s="64"/>
      <c r="E123" s="11"/>
      <c r="F123" s="64"/>
      <c r="G123" s="64"/>
      <c r="H123" s="64"/>
      <c r="I123" s="64"/>
    </row>
    <row r="124" spans="1:9" x14ac:dyDescent="0.2">
      <c r="A124" s="64"/>
      <c r="B124" s="64"/>
      <c r="C124" s="64"/>
      <c r="D124" s="64"/>
      <c r="E124" s="11"/>
      <c r="F124" s="64"/>
      <c r="G124" s="64"/>
      <c r="H124" s="64"/>
      <c r="I124" s="64"/>
    </row>
    <row r="125" spans="1:9" x14ac:dyDescent="0.2">
      <c r="A125" s="64"/>
      <c r="B125" s="64"/>
      <c r="C125" s="64"/>
      <c r="D125" s="64"/>
      <c r="E125" s="11"/>
      <c r="F125" s="64"/>
      <c r="G125" s="64"/>
      <c r="H125" s="64"/>
      <c r="I125" s="64"/>
    </row>
    <row r="126" spans="1:9" x14ac:dyDescent="0.2">
      <c r="A126" s="64"/>
      <c r="B126" s="64"/>
      <c r="C126" s="64"/>
      <c r="D126" s="64"/>
      <c r="E126" s="11"/>
      <c r="F126" s="64"/>
      <c r="G126" s="64"/>
      <c r="H126" s="64"/>
      <c r="I126" s="64"/>
    </row>
    <row r="127" spans="1:9" x14ac:dyDescent="0.2">
      <c r="A127" s="64"/>
      <c r="B127" s="64"/>
      <c r="C127" s="64"/>
      <c r="D127" s="64"/>
      <c r="E127" s="11"/>
      <c r="F127" s="64"/>
      <c r="G127" s="64"/>
      <c r="H127" s="64"/>
      <c r="I127" s="64"/>
    </row>
    <row r="128" spans="1:9" x14ac:dyDescent="0.2">
      <c r="A128" s="64"/>
      <c r="B128" s="64"/>
      <c r="C128" s="64"/>
      <c r="D128" s="64"/>
      <c r="E128" s="11"/>
      <c r="F128" s="64"/>
      <c r="G128" s="64"/>
      <c r="H128" s="64"/>
      <c r="I128" s="64"/>
    </row>
    <row r="129" spans="1:9" x14ac:dyDescent="0.2">
      <c r="A129" s="64"/>
      <c r="B129" s="64"/>
      <c r="C129" s="64"/>
      <c r="D129" s="64"/>
      <c r="E129" s="11"/>
      <c r="F129" s="64"/>
      <c r="G129" s="64"/>
      <c r="H129" s="64"/>
      <c r="I129" s="64"/>
    </row>
    <row r="130" spans="1:9" x14ac:dyDescent="0.2">
      <c r="A130" s="64"/>
      <c r="B130" s="64"/>
      <c r="C130" s="64"/>
      <c r="D130" s="64"/>
      <c r="E130" s="11"/>
      <c r="F130" s="64"/>
      <c r="G130" s="64"/>
      <c r="H130" s="64"/>
      <c r="I130" s="64"/>
    </row>
    <row r="131" spans="1:9" x14ac:dyDescent="0.2">
      <c r="A131" s="64"/>
      <c r="B131" s="64"/>
      <c r="C131" s="64"/>
      <c r="D131" s="64"/>
      <c r="E131" s="11"/>
      <c r="F131" s="64"/>
      <c r="G131" s="64"/>
      <c r="H131" s="64"/>
      <c r="I131" s="64"/>
    </row>
    <row r="132" spans="1:9" x14ac:dyDescent="0.2">
      <c r="A132" s="64"/>
      <c r="B132" s="64"/>
      <c r="C132" s="64"/>
      <c r="D132" s="64"/>
      <c r="E132" s="11"/>
      <c r="F132" s="64"/>
      <c r="G132" s="64"/>
      <c r="H132" s="64"/>
      <c r="I132" s="64"/>
    </row>
    <row r="133" spans="1:9" x14ac:dyDescent="0.2">
      <c r="A133" s="64"/>
      <c r="B133" s="64"/>
      <c r="C133" s="64"/>
      <c r="D133" s="64"/>
      <c r="E133" s="11"/>
      <c r="F133" s="64"/>
      <c r="G133" s="64"/>
      <c r="H133" s="64"/>
      <c r="I133" s="64"/>
    </row>
    <row r="134" spans="1:9" x14ac:dyDescent="0.2">
      <c r="A134" s="64"/>
      <c r="B134" s="64"/>
      <c r="C134" s="64"/>
      <c r="D134" s="64"/>
      <c r="E134" s="11"/>
      <c r="F134" s="64"/>
      <c r="G134" s="64"/>
      <c r="H134" s="64"/>
      <c r="I134" s="64"/>
    </row>
    <row r="135" spans="1:9" x14ac:dyDescent="0.2">
      <c r="A135" s="64"/>
      <c r="B135" s="64"/>
      <c r="C135" s="64"/>
      <c r="D135" s="64"/>
      <c r="E135" s="11"/>
      <c r="F135" s="64"/>
      <c r="G135" s="64"/>
      <c r="H135" s="64"/>
      <c r="I135" s="64"/>
    </row>
    <row r="136" spans="1:9" x14ac:dyDescent="0.2">
      <c r="A136" s="64"/>
      <c r="B136" s="64"/>
      <c r="C136" s="64"/>
      <c r="D136" s="64"/>
      <c r="E136" s="11"/>
      <c r="F136" s="64"/>
      <c r="G136" s="64"/>
      <c r="H136" s="64"/>
      <c r="I136" s="64"/>
    </row>
    <row r="137" spans="1:9" x14ac:dyDescent="0.2">
      <c r="A137" s="64"/>
      <c r="B137" s="64"/>
      <c r="C137" s="64"/>
      <c r="D137" s="64"/>
      <c r="E137" s="11"/>
      <c r="F137" s="64"/>
      <c r="G137" s="64"/>
      <c r="H137" s="64"/>
      <c r="I137" s="64"/>
    </row>
    <row r="138" spans="1:9" x14ac:dyDescent="0.2">
      <c r="A138" s="64"/>
      <c r="B138" s="64"/>
      <c r="C138" s="64"/>
      <c r="D138" s="64"/>
      <c r="E138" s="11"/>
      <c r="F138" s="64"/>
      <c r="G138" s="64"/>
      <c r="H138" s="64"/>
      <c r="I138" s="64"/>
    </row>
    <row r="139" spans="1:9" x14ac:dyDescent="0.2">
      <c r="A139" s="64"/>
      <c r="B139" s="64"/>
      <c r="C139" s="64"/>
      <c r="D139" s="64"/>
      <c r="E139" s="11"/>
      <c r="F139" s="64"/>
      <c r="G139" s="64"/>
      <c r="H139" s="64"/>
      <c r="I139" s="64"/>
    </row>
    <row r="140" spans="1:9" x14ac:dyDescent="0.2">
      <c r="A140" s="64"/>
      <c r="B140" s="64"/>
      <c r="C140" s="64"/>
      <c r="D140" s="64"/>
      <c r="E140" s="11"/>
      <c r="F140" s="64"/>
      <c r="G140" s="64"/>
      <c r="H140" s="64"/>
      <c r="I140" s="64"/>
    </row>
    <row r="141" spans="1:9" x14ac:dyDescent="0.2">
      <c r="A141" s="64"/>
      <c r="B141" s="64"/>
      <c r="C141" s="64"/>
      <c r="D141" s="64"/>
      <c r="E141" s="11"/>
      <c r="F141" s="64"/>
      <c r="G141" s="64"/>
      <c r="H141" s="64"/>
      <c r="I141" s="64"/>
    </row>
    <row r="142" spans="1:9" x14ac:dyDescent="0.2">
      <c r="A142" s="64"/>
      <c r="B142" s="64"/>
      <c r="C142" s="64"/>
      <c r="D142" s="64"/>
      <c r="E142" s="11"/>
      <c r="F142" s="64"/>
      <c r="G142" s="64"/>
      <c r="H142" s="64"/>
      <c r="I142" s="64"/>
    </row>
    <row r="143" spans="1:9" x14ac:dyDescent="0.2">
      <c r="A143" s="64"/>
      <c r="B143" s="64"/>
      <c r="C143" s="64"/>
      <c r="D143" s="64"/>
      <c r="E143" s="11"/>
      <c r="F143" s="64"/>
      <c r="G143" s="64"/>
      <c r="H143" s="64"/>
      <c r="I143" s="64"/>
    </row>
    <row r="144" spans="1:9" x14ac:dyDescent="0.2">
      <c r="A144" s="64"/>
      <c r="B144" s="64"/>
      <c r="C144" s="64"/>
      <c r="D144" s="64"/>
      <c r="E144" s="11"/>
      <c r="F144" s="64"/>
      <c r="G144" s="64"/>
      <c r="H144" s="64"/>
      <c r="I144" s="64"/>
    </row>
    <row r="145" spans="1:9" x14ac:dyDescent="0.2">
      <c r="A145" s="64"/>
      <c r="B145" s="64"/>
      <c r="C145" s="64"/>
      <c r="D145" s="64"/>
      <c r="E145" s="11"/>
      <c r="F145" s="64"/>
      <c r="G145" s="64"/>
      <c r="H145" s="64"/>
      <c r="I145" s="64"/>
    </row>
    <row r="146" spans="1:9" x14ac:dyDescent="0.2">
      <c r="A146" s="64"/>
      <c r="B146" s="64"/>
      <c r="C146" s="64"/>
      <c r="D146" s="64"/>
      <c r="E146" s="11"/>
      <c r="F146" s="64"/>
      <c r="G146" s="64"/>
      <c r="H146" s="64"/>
      <c r="I146" s="64"/>
    </row>
    <row r="147" spans="1:9" x14ac:dyDescent="0.2">
      <c r="A147" s="64"/>
      <c r="B147" s="64"/>
      <c r="C147" s="64"/>
      <c r="D147" s="64"/>
      <c r="E147" s="11"/>
      <c r="F147" s="64"/>
      <c r="G147" s="64"/>
      <c r="H147" s="64"/>
      <c r="I147" s="64"/>
    </row>
    <row r="148" spans="1:9" x14ac:dyDescent="0.2">
      <c r="A148" s="64"/>
      <c r="B148" s="64"/>
      <c r="C148" s="64"/>
      <c r="D148" s="64"/>
      <c r="E148" s="11"/>
      <c r="F148" s="64"/>
      <c r="G148" s="64"/>
      <c r="H148" s="64"/>
      <c r="I148" s="64"/>
    </row>
    <row r="149" spans="1:9" x14ac:dyDescent="0.2">
      <c r="A149" s="64"/>
      <c r="B149" s="64"/>
      <c r="C149" s="64"/>
      <c r="D149" s="64"/>
      <c r="E149" s="11"/>
      <c r="F149" s="64"/>
      <c r="G149" s="64"/>
      <c r="H149" s="64"/>
      <c r="I149" s="64"/>
    </row>
    <row r="150" spans="1:9" x14ac:dyDescent="0.2">
      <c r="A150" s="64"/>
      <c r="B150" s="64"/>
      <c r="C150" s="64"/>
      <c r="D150" s="64"/>
      <c r="E150" s="11"/>
      <c r="F150" s="64"/>
      <c r="G150" s="64"/>
      <c r="H150" s="64"/>
      <c r="I150" s="64"/>
    </row>
    <row r="151" spans="1:9" x14ac:dyDescent="0.2">
      <c r="A151" s="64"/>
      <c r="B151" s="64"/>
      <c r="C151" s="64"/>
      <c r="D151" s="64"/>
      <c r="E151" s="11"/>
      <c r="F151" s="64"/>
      <c r="G151" s="64"/>
      <c r="H151" s="64"/>
      <c r="I151" s="64"/>
    </row>
    <row r="152" spans="1:9" x14ac:dyDescent="0.2">
      <c r="A152" s="64"/>
      <c r="B152" s="64"/>
      <c r="C152" s="64"/>
      <c r="D152" s="64"/>
      <c r="E152" s="11"/>
      <c r="F152" s="64"/>
      <c r="G152" s="64"/>
      <c r="H152" s="64"/>
      <c r="I152" s="64"/>
    </row>
    <row r="153" spans="1:9" x14ac:dyDescent="0.2">
      <c r="A153" s="64"/>
      <c r="B153" s="64"/>
      <c r="C153" s="64"/>
      <c r="D153" s="64"/>
      <c r="E153" s="11"/>
      <c r="F153" s="64"/>
      <c r="G153" s="64"/>
      <c r="H153" s="64"/>
      <c r="I153" s="64"/>
    </row>
    <row r="154" spans="1:9" x14ac:dyDescent="0.2">
      <c r="A154" s="64"/>
      <c r="B154" s="64"/>
      <c r="C154" s="64"/>
      <c r="D154" s="64"/>
      <c r="E154" s="11"/>
      <c r="F154" s="64"/>
      <c r="G154" s="64"/>
      <c r="H154" s="64"/>
      <c r="I154" s="64"/>
    </row>
    <row r="155" spans="1:9" x14ac:dyDescent="0.2">
      <c r="A155" s="64"/>
      <c r="B155" s="64"/>
      <c r="C155" s="64"/>
      <c r="D155" s="64"/>
      <c r="E155" s="11"/>
      <c r="F155" s="64"/>
      <c r="G155" s="64"/>
      <c r="H155" s="64"/>
      <c r="I155" s="64"/>
    </row>
    <row r="156" spans="1:9" x14ac:dyDescent="0.2">
      <c r="A156" s="64"/>
      <c r="B156" s="64"/>
      <c r="C156" s="64"/>
      <c r="D156" s="64"/>
      <c r="E156" s="11"/>
      <c r="F156" s="64"/>
      <c r="G156" s="64"/>
      <c r="H156" s="64"/>
      <c r="I156" s="64"/>
    </row>
    <row r="157" spans="1:9" x14ac:dyDescent="0.2">
      <c r="A157" s="64"/>
      <c r="B157" s="64"/>
      <c r="C157" s="64"/>
      <c r="D157" s="64"/>
      <c r="E157" s="11"/>
      <c r="F157" s="64"/>
      <c r="G157" s="64"/>
      <c r="H157" s="64"/>
      <c r="I157" s="64"/>
    </row>
    <row r="158" spans="1:9" x14ac:dyDescent="0.2">
      <c r="A158" s="64"/>
      <c r="B158" s="64"/>
      <c r="C158" s="64"/>
      <c r="D158" s="64"/>
      <c r="E158" s="11"/>
      <c r="F158" s="64"/>
      <c r="G158" s="64"/>
      <c r="H158" s="64"/>
      <c r="I158" s="64"/>
    </row>
    <row r="159" spans="1:9" x14ac:dyDescent="0.2">
      <c r="A159" s="64"/>
      <c r="B159" s="64"/>
      <c r="C159" s="64"/>
      <c r="D159" s="64"/>
      <c r="E159" s="11"/>
      <c r="F159" s="64"/>
      <c r="G159" s="64"/>
      <c r="H159" s="64"/>
      <c r="I159" s="64"/>
    </row>
    <row r="160" spans="1:9" x14ac:dyDescent="0.2">
      <c r="A160" s="64"/>
      <c r="B160" s="64"/>
      <c r="C160" s="64"/>
      <c r="D160" s="64"/>
      <c r="E160" s="11"/>
      <c r="F160" s="64"/>
      <c r="G160" s="64"/>
      <c r="H160" s="64"/>
      <c r="I160" s="64"/>
    </row>
    <row r="161" spans="1:9" x14ac:dyDescent="0.2">
      <c r="A161" s="64"/>
      <c r="B161" s="64"/>
      <c r="C161" s="64"/>
      <c r="D161" s="64"/>
      <c r="E161" s="11"/>
      <c r="F161" s="64"/>
      <c r="G161" s="64"/>
      <c r="H161" s="64"/>
      <c r="I161" s="64"/>
    </row>
    <row r="162" spans="1:9" x14ac:dyDescent="0.2">
      <c r="A162" s="64"/>
      <c r="B162" s="64"/>
      <c r="C162" s="64"/>
      <c r="D162" s="64"/>
      <c r="E162" s="11"/>
      <c r="F162" s="64"/>
      <c r="G162" s="64"/>
      <c r="H162" s="64"/>
      <c r="I162" s="64"/>
    </row>
    <row r="163" spans="1:9" x14ac:dyDescent="0.2">
      <c r="A163" s="64"/>
      <c r="B163" s="64"/>
      <c r="C163" s="64"/>
      <c r="D163" s="64"/>
      <c r="E163" s="11"/>
      <c r="F163" s="64"/>
      <c r="G163" s="64"/>
      <c r="H163" s="64"/>
      <c r="I163" s="64"/>
    </row>
    <row r="164" spans="1:9" x14ac:dyDescent="0.2">
      <c r="A164" s="64"/>
      <c r="B164" s="64"/>
      <c r="C164" s="64"/>
      <c r="D164" s="64"/>
      <c r="E164" s="11"/>
      <c r="F164" s="64"/>
      <c r="G164" s="64"/>
      <c r="H164" s="64"/>
      <c r="I164" s="64"/>
    </row>
    <row r="165" spans="1:9" x14ac:dyDescent="0.2">
      <c r="A165" s="64"/>
      <c r="B165" s="64"/>
      <c r="C165" s="64"/>
      <c r="D165" s="64"/>
      <c r="E165" s="11"/>
      <c r="F165" s="64"/>
      <c r="G165" s="64"/>
      <c r="H165" s="64"/>
      <c r="I165" s="64"/>
    </row>
    <row r="166" spans="1:9" x14ac:dyDescent="0.2">
      <c r="A166" s="64"/>
      <c r="B166" s="64"/>
      <c r="C166" s="64"/>
      <c r="D166" s="64"/>
      <c r="E166" s="11"/>
      <c r="F166" s="64"/>
      <c r="G166" s="64"/>
      <c r="H166" s="64"/>
      <c r="I166" s="64"/>
    </row>
    <row r="167" spans="1:9" x14ac:dyDescent="0.2">
      <c r="A167" s="64"/>
      <c r="B167" s="64"/>
      <c r="C167" s="64"/>
      <c r="D167" s="64"/>
      <c r="E167" s="11"/>
      <c r="F167" s="64"/>
      <c r="G167" s="64"/>
      <c r="H167" s="64"/>
      <c r="I167" s="64"/>
    </row>
    <row r="168" spans="1:9" x14ac:dyDescent="0.2">
      <c r="A168" s="64"/>
      <c r="B168" s="64"/>
      <c r="C168" s="64"/>
      <c r="D168" s="64"/>
      <c r="E168" s="11"/>
      <c r="F168" s="64"/>
      <c r="G168" s="64"/>
      <c r="H168" s="64"/>
      <c r="I168" s="64"/>
    </row>
    <row r="169" spans="1:9" x14ac:dyDescent="0.2">
      <c r="A169" s="64"/>
      <c r="B169" s="64"/>
      <c r="C169" s="64"/>
      <c r="D169" s="64"/>
      <c r="E169" s="11"/>
      <c r="F169" s="64"/>
      <c r="G169" s="64"/>
      <c r="H169" s="64"/>
      <c r="I169" s="64"/>
    </row>
    <row r="170" spans="1:9" x14ac:dyDescent="0.2">
      <c r="A170" s="64"/>
      <c r="B170" s="64"/>
      <c r="C170" s="64"/>
      <c r="D170" s="64"/>
      <c r="E170" s="11"/>
      <c r="F170" s="64"/>
      <c r="G170" s="64"/>
      <c r="H170" s="64"/>
      <c r="I170" s="64"/>
    </row>
    <row r="171" spans="1:9" x14ac:dyDescent="0.2">
      <c r="A171" s="64"/>
      <c r="B171" s="64"/>
      <c r="C171" s="64"/>
      <c r="D171" s="64"/>
      <c r="E171" s="11"/>
      <c r="F171" s="64"/>
      <c r="G171" s="64"/>
      <c r="H171" s="64"/>
      <c r="I171" s="64"/>
    </row>
    <row r="172" spans="1:9" x14ac:dyDescent="0.2">
      <c r="A172" s="64"/>
      <c r="B172" s="64"/>
      <c r="C172" s="64"/>
      <c r="D172" s="64"/>
      <c r="E172" s="11"/>
      <c r="F172" s="64"/>
      <c r="G172" s="64"/>
      <c r="H172" s="64"/>
      <c r="I172" s="64"/>
    </row>
    <row r="173" spans="1:9" x14ac:dyDescent="0.2">
      <c r="A173" s="64"/>
      <c r="B173" s="64"/>
      <c r="C173" s="64"/>
      <c r="D173" s="64"/>
      <c r="E173" s="11"/>
      <c r="F173" s="64"/>
      <c r="G173" s="64"/>
      <c r="H173" s="64"/>
      <c r="I173" s="64"/>
    </row>
    <row r="174" spans="1:9" x14ac:dyDescent="0.2">
      <c r="A174" s="64"/>
      <c r="B174" s="64"/>
      <c r="C174" s="64"/>
      <c r="D174" s="64"/>
      <c r="E174" s="11"/>
      <c r="F174" s="64"/>
      <c r="G174" s="64"/>
      <c r="H174" s="64"/>
      <c r="I174" s="64"/>
    </row>
    <row r="175" spans="1:9" x14ac:dyDescent="0.2">
      <c r="A175" s="64"/>
      <c r="B175" s="64"/>
      <c r="C175" s="64"/>
      <c r="D175" s="64"/>
      <c r="E175" s="11"/>
      <c r="F175" s="64"/>
      <c r="G175" s="64"/>
      <c r="H175" s="64"/>
      <c r="I175" s="64"/>
    </row>
    <row r="176" spans="1:9" x14ac:dyDescent="0.2">
      <c r="A176" s="64"/>
      <c r="B176" s="64"/>
      <c r="C176" s="64"/>
      <c r="D176" s="64"/>
      <c r="E176" s="11"/>
      <c r="F176" s="64"/>
      <c r="G176" s="64"/>
      <c r="H176" s="64"/>
      <c r="I176" s="64"/>
    </row>
    <row r="177" spans="1:9" x14ac:dyDescent="0.2">
      <c r="A177" s="64"/>
      <c r="B177" s="64"/>
      <c r="C177" s="64"/>
      <c r="D177" s="64"/>
      <c r="E177" s="11"/>
      <c r="F177" s="64"/>
      <c r="G177" s="64"/>
      <c r="H177" s="64"/>
      <c r="I177" s="64"/>
    </row>
    <row r="178" spans="1:9" x14ac:dyDescent="0.2">
      <c r="A178" s="64"/>
      <c r="B178" s="64"/>
      <c r="C178" s="64"/>
      <c r="D178" s="64"/>
      <c r="E178" s="11"/>
      <c r="F178" s="64"/>
      <c r="G178" s="64"/>
      <c r="H178" s="64"/>
      <c r="I178" s="64"/>
    </row>
    <row r="179" spans="1:9" x14ac:dyDescent="0.2">
      <c r="A179" s="64"/>
      <c r="B179" s="64"/>
      <c r="C179" s="64"/>
      <c r="D179" s="64"/>
      <c r="E179" s="11"/>
      <c r="F179" s="64"/>
      <c r="G179" s="64"/>
      <c r="H179" s="64"/>
      <c r="I179" s="64"/>
    </row>
    <row r="180" spans="1:9" x14ac:dyDescent="0.2">
      <c r="A180" s="64"/>
      <c r="B180" s="64"/>
      <c r="C180" s="64"/>
      <c r="D180" s="64"/>
      <c r="E180" s="11"/>
      <c r="F180" s="64"/>
      <c r="G180" s="64"/>
      <c r="H180" s="64"/>
      <c r="I180" s="64"/>
    </row>
    <row r="181" spans="1:9" x14ac:dyDescent="0.2">
      <c r="A181" s="64"/>
      <c r="B181" s="64"/>
      <c r="C181" s="64"/>
      <c r="D181" s="64"/>
      <c r="E181" s="11"/>
      <c r="F181" s="64"/>
      <c r="G181" s="64"/>
      <c r="H181" s="64"/>
      <c r="I181" s="64"/>
    </row>
    <row r="182" spans="1:9" x14ac:dyDescent="0.2">
      <c r="A182" s="64"/>
      <c r="B182" s="64"/>
      <c r="C182" s="64"/>
      <c r="D182" s="64"/>
      <c r="E182" s="11"/>
      <c r="G182" s="64"/>
      <c r="H182" s="64"/>
      <c r="I182" s="64"/>
    </row>
    <row r="183" spans="1:9" x14ac:dyDescent="0.2">
      <c r="A183" s="64"/>
      <c r="B183" s="64"/>
      <c r="C183" s="64"/>
      <c r="D183" s="64"/>
      <c r="E183" s="11"/>
      <c r="G183" s="64"/>
      <c r="H183" s="64"/>
      <c r="I183" s="64"/>
    </row>
    <row r="184" spans="1:9" x14ac:dyDescent="0.2">
      <c r="A184" s="64"/>
      <c r="B184" s="64"/>
      <c r="C184" s="64"/>
      <c r="D184" s="64"/>
      <c r="E184" s="11"/>
      <c r="G184" s="64"/>
      <c r="H184" s="64"/>
      <c r="I184" s="64"/>
    </row>
    <row r="185" spans="1:9" x14ac:dyDescent="0.2">
      <c r="A185" s="64"/>
      <c r="B185" s="64"/>
      <c r="C185" s="64"/>
      <c r="D185" s="64"/>
      <c r="E185" s="11"/>
      <c r="G185" s="64"/>
      <c r="H185" s="64"/>
      <c r="I185" s="64"/>
    </row>
    <row r="186" spans="1:9" x14ac:dyDescent="0.2">
      <c r="A186" s="64"/>
      <c r="B186" s="64"/>
      <c r="C186" s="64"/>
      <c r="D186" s="64"/>
      <c r="E186" s="11"/>
      <c r="G186" s="64"/>
      <c r="H186" s="64"/>
      <c r="I186" s="64"/>
    </row>
    <row r="187" spans="1:9" x14ac:dyDescent="0.2">
      <c r="A187" s="64"/>
      <c r="B187" s="64"/>
      <c r="C187" s="64"/>
      <c r="D187" s="64"/>
      <c r="E187" s="11"/>
      <c r="G187" s="64"/>
      <c r="H187" s="64"/>
      <c r="I187" s="64"/>
    </row>
    <row r="188" spans="1:9" x14ac:dyDescent="0.2">
      <c r="A188" s="64"/>
      <c r="B188" s="64"/>
      <c r="C188" s="64"/>
      <c r="D188" s="64"/>
      <c r="E188" s="11"/>
      <c r="G188" s="64"/>
      <c r="H188" s="64"/>
      <c r="I188" s="64"/>
    </row>
    <row r="189" spans="1:9" x14ac:dyDescent="0.2">
      <c r="A189" s="64"/>
      <c r="B189" s="64"/>
      <c r="C189" s="64"/>
      <c r="D189" s="64"/>
      <c r="E189" s="11"/>
      <c r="G189" s="64"/>
      <c r="H189" s="64"/>
      <c r="I189" s="64"/>
    </row>
    <row r="190" spans="1:9" x14ac:dyDescent="0.2">
      <c r="A190" s="64"/>
      <c r="B190" s="64"/>
      <c r="C190" s="64"/>
      <c r="D190" s="64"/>
      <c r="E190" s="11"/>
      <c r="G190" s="64"/>
      <c r="H190" s="64"/>
      <c r="I190" s="64"/>
    </row>
    <row r="191" spans="1:9" x14ac:dyDescent="0.2">
      <c r="A191" s="64"/>
      <c r="B191" s="64"/>
      <c r="C191" s="64"/>
      <c r="D191" s="64"/>
      <c r="E191" s="11"/>
      <c r="G191" s="64"/>
      <c r="H191" s="64"/>
      <c r="I191" s="64"/>
    </row>
    <row r="192" spans="1:9" x14ac:dyDescent="0.2">
      <c r="A192" s="64"/>
      <c r="B192" s="64"/>
      <c r="C192" s="64"/>
      <c r="D192" s="64"/>
      <c r="E192" s="11"/>
      <c r="G192" s="64"/>
      <c r="H192" s="64"/>
      <c r="I192" s="64"/>
    </row>
    <row r="193" spans="1:9" x14ac:dyDescent="0.2">
      <c r="A193" s="64"/>
      <c r="B193" s="64"/>
      <c r="C193" s="64"/>
      <c r="D193" s="64"/>
      <c r="E193" s="11"/>
      <c r="G193" s="64"/>
      <c r="H193" s="64"/>
      <c r="I193" s="64"/>
    </row>
    <row r="194" spans="1:9" x14ac:dyDescent="0.2">
      <c r="A194" s="64"/>
      <c r="B194" s="64"/>
      <c r="C194" s="64"/>
      <c r="D194" s="64"/>
      <c r="E194" s="11"/>
      <c r="G194" s="64"/>
      <c r="H194" s="64"/>
      <c r="I194" s="64"/>
    </row>
    <row r="195" spans="1:9" x14ac:dyDescent="0.2">
      <c r="A195" s="64"/>
      <c r="B195" s="64"/>
      <c r="C195" s="64"/>
      <c r="D195" s="64"/>
      <c r="E195" s="11"/>
      <c r="G195" s="64"/>
      <c r="H195" s="64"/>
      <c r="I195" s="64"/>
    </row>
    <row r="196" spans="1:9" x14ac:dyDescent="0.2">
      <c r="A196" s="64"/>
      <c r="B196" s="64"/>
      <c r="C196" s="64"/>
      <c r="D196" s="64"/>
      <c r="E196" s="11"/>
      <c r="G196" s="64"/>
      <c r="H196" s="64"/>
      <c r="I196" s="64"/>
    </row>
    <row r="197" spans="1:9" x14ac:dyDescent="0.2">
      <c r="A197" s="64"/>
      <c r="B197" s="64"/>
      <c r="C197" s="64"/>
      <c r="D197" s="64"/>
      <c r="E197" s="11"/>
      <c r="G197" s="64"/>
      <c r="H197" s="64"/>
      <c r="I197" s="64"/>
    </row>
    <row r="198" spans="1:9" x14ac:dyDescent="0.2">
      <c r="A198" s="64"/>
      <c r="B198" s="64"/>
      <c r="C198" s="64"/>
      <c r="D198" s="64"/>
      <c r="E198" s="11"/>
      <c r="G198" s="64"/>
      <c r="H198" s="64"/>
      <c r="I198" s="64"/>
    </row>
    <row r="199" spans="1:9" x14ac:dyDescent="0.2">
      <c r="A199" s="64"/>
      <c r="B199" s="64"/>
      <c r="C199" s="64"/>
      <c r="D199" s="64"/>
      <c r="E199" s="11"/>
      <c r="G199" s="64"/>
      <c r="H199" s="64"/>
      <c r="I199" s="64"/>
    </row>
    <row r="200" spans="1:9" x14ac:dyDescent="0.2">
      <c r="A200" s="64"/>
      <c r="B200" s="64"/>
      <c r="C200" s="64"/>
      <c r="D200" s="64"/>
      <c r="E200" s="11"/>
      <c r="G200" s="64"/>
      <c r="H200" s="64"/>
      <c r="I200" s="64"/>
    </row>
    <row r="201" spans="1:9" x14ac:dyDescent="0.2">
      <c r="A201" s="64"/>
      <c r="B201" s="64"/>
      <c r="C201" s="64"/>
      <c r="D201" s="64"/>
      <c r="E201" s="11"/>
      <c r="G201" s="64"/>
      <c r="H201" s="64"/>
      <c r="I201" s="64"/>
    </row>
    <row r="202" spans="1:9" x14ac:dyDescent="0.2">
      <c r="A202" s="64"/>
      <c r="B202" s="64"/>
      <c r="C202" s="64"/>
      <c r="D202" s="64"/>
      <c r="E202" s="11"/>
      <c r="G202" s="64"/>
      <c r="H202" s="64"/>
      <c r="I202" s="64"/>
    </row>
    <row r="203" spans="1:9" x14ac:dyDescent="0.2">
      <c r="A203" s="64"/>
      <c r="B203" s="64"/>
      <c r="C203" s="64"/>
      <c r="D203" s="64"/>
      <c r="E203" s="11"/>
      <c r="G203" s="64"/>
      <c r="H203" s="64"/>
      <c r="I203" s="64"/>
    </row>
    <row r="204" spans="1:9" x14ac:dyDescent="0.2">
      <c r="A204" s="64"/>
      <c r="B204" s="64"/>
      <c r="C204" s="64"/>
      <c r="D204" s="64"/>
      <c r="E204" s="11"/>
      <c r="G204" s="64"/>
      <c r="H204" s="64"/>
      <c r="I204" s="64"/>
    </row>
    <row r="205" spans="1:9" x14ac:dyDescent="0.2">
      <c r="A205" s="64"/>
      <c r="B205" s="64"/>
      <c r="C205" s="64"/>
      <c r="D205" s="64"/>
      <c r="E205" s="11"/>
      <c r="G205" s="64"/>
      <c r="H205" s="64"/>
      <c r="I205" s="64"/>
    </row>
    <row r="206" spans="1:9" x14ac:dyDescent="0.2">
      <c r="A206" s="64"/>
      <c r="B206" s="64"/>
      <c r="C206" s="64"/>
      <c r="D206" s="64"/>
      <c r="E206" s="11"/>
      <c r="G206" s="64"/>
      <c r="H206" s="64"/>
      <c r="I206" s="64"/>
    </row>
    <row r="207" spans="1:9" x14ac:dyDescent="0.2">
      <c r="A207" s="64"/>
      <c r="B207" s="64"/>
      <c r="C207" s="64"/>
      <c r="D207" s="64"/>
      <c r="E207" s="11"/>
      <c r="G207" s="64"/>
      <c r="H207" s="64"/>
      <c r="I207" s="64"/>
    </row>
    <row r="208" spans="1:9" x14ac:dyDescent="0.2">
      <c r="A208" s="64"/>
      <c r="B208" s="64"/>
      <c r="C208" s="64"/>
      <c r="D208" s="64"/>
      <c r="E208" s="11"/>
      <c r="G208" s="64"/>
      <c r="H208" s="64"/>
      <c r="I208" s="64"/>
    </row>
    <row r="209" spans="1:9" x14ac:dyDescent="0.2">
      <c r="A209" s="64"/>
      <c r="B209" s="64"/>
      <c r="C209" s="64"/>
      <c r="D209" s="64"/>
      <c r="E209" s="11"/>
      <c r="G209" s="64"/>
      <c r="H209" s="64"/>
      <c r="I209" s="64"/>
    </row>
    <row r="210" spans="1:9" x14ac:dyDescent="0.2">
      <c r="A210" s="64"/>
      <c r="B210" s="64"/>
      <c r="C210" s="64"/>
      <c r="D210" s="64"/>
      <c r="E210" s="11"/>
      <c r="G210" s="64"/>
      <c r="H210" s="64"/>
      <c r="I210" s="64"/>
    </row>
    <row r="211" spans="1:9" x14ac:dyDescent="0.2">
      <c r="A211" s="64"/>
      <c r="B211" s="64"/>
      <c r="C211" s="64"/>
      <c r="D211" s="64"/>
      <c r="E211" s="11"/>
      <c r="G211" s="64"/>
      <c r="H211" s="64"/>
      <c r="I211" s="64"/>
    </row>
    <row r="212" spans="1:9" x14ac:dyDescent="0.2">
      <c r="A212" s="64"/>
      <c r="B212" s="64"/>
      <c r="C212" s="64"/>
      <c r="D212" s="64"/>
      <c r="E212" s="11"/>
      <c r="G212" s="64"/>
      <c r="H212" s="64"/>
      <c r="I212" s="64"/>
    </row>
    <row r="213" spans="1:9" x14ac:dyDescent="0.2">
      <c r="A213" s="64"/>
      <c r="B213" s="64"/>
      <c r="C213" s="64"/>
      <c r="D213" s="64"/>
      <c r="E213" s="11"/>
      <c r="G213" s="64"/>
      <c r="H213" s="64"/>
      <c r="I213" s="64"/>
    </row>
    <row r="214" spans="1:9" x14ac:dyDescent="0.2">
      <c r="A214" s="64"/>
      <c r="B214" s="64"/>
      <c r="C214" s="64"/>
      <c r="D214" s="64"/>
      <c r="E214" s="11"/>
      <c r="G214" s="64"/>
      <c r="H214" s="64"/>
      <c r="I214" s="64"/>
    </row>
    <row r="215" spans="1:9" x14ac:dyDescent="0.2">
      <c r="A215" s="64"/>
      <c r="B215" s="64"/>
      <c r="C215" s="64"/>
      <c r="D215" s="64"/>
      <c r="E215" s="11"/>
      <c r="G215" s="64"/>
      <c r="H215" s="64"/>
      <c r="I215" s="64"/>
    </row>
    <row r="216" spans="1:9" x14ac:dyDescent="0.2">
      <c r="A216" s="64"/>
      <c r="B216" s="64"/>
      <c r="C216" s="64"/>
      <c r="D216" s="64"/>
      <c r="E216" s="11"/>
      <c r="G216" s="64"/>
      <c r="H216" s="64"/>
      <c r="I216" s="64"/>
    </row>
    <row r="217" spans="1:9" x14ac:dyDescent="0.2">
      <c r="A217" s="64"/>
      <c r="B217" s="64"/>
      <c r="C217" s="64"/>
      <c r="D217" s="64"/>
      <c r="E217" s="11"/>
      <c r="G217" s="64"/>
      <c r="H217" s="64"/>
      <c r="I217" s="64"/>
    </row>
    <row r="218" spans="1:9" x14ac:dyDescent="0.2">
      <c r="A218" s="64"/>
      <c r="B218" s="64"/>
      <c r="C218" s="64"/>
      <c r="D218" s="64"/>
      <c r="E218" s="11"/>
      <c r="G218" s="64"/>
      <c r="H218" s="64"/>
      <c r="I218" s="64"/>
    </row>
    <row r="219" spans="1:9" x14ac:dyDescent="0.2">
      <c r="A219" s="64"/>
      <c r="B219" s="64"/>
      <c r="C219" s="64"/>
      <c r="D219" s="64"/>
      <c r="E219" s="11"/>
      <c r="G219" s="64"/>
      <c r="H219" s="64"/>
      <c r="I219" s="64"/>
    </row>
    <row r="220" spans="1:9" x14ac:dyDescent="0.2">
      <c r="A220" s="64"/>
      <c r="B220" s="64"/>
      <c r="C220" s="64"/>
      <c r="D220" s="64"/>
      <c r="E220" s="11"/>
      <c r="G220" s="64"/>
      <c r="H220" s="64"/>
      <c r="I220" s="64"/>
    </row>
    <row r="221" spans="1:9" x14ac:dyDescent="0.2">
      <c r="A221" s="64"/>
      <c r="B221" s="64"/>
      <c r="C221" s="64"/>
      <c r="D221" s="64"/>
      <c r="E221" s="11"/>
      <c r="G221" s="64"/>
      <c r="H221" s="64"/>
      <c r="I221" s="64"/>
    </row>
    <row r="222" spans="1:9" x14ac:dyDescent="0.2">
      <c r="A222" s="64"/>
      <c r="B222" s="64"/>
      <c r="C222" s="64"/>
      <c r="D222" s="64"/>
      <c r="E222" s="11"/>
      <c r="G222" s="64"/>
      <c r="H222" s="64"/>
      <c r="I222" s="64"/>
    </row>
    <row r="223" spans="1:9" x14ac:dyDescent="0.2">
      <c r="A223" s="64"/>
      <c r="B223" s="64"/>
      <c r="C223" s="64"/>
      <c r="D223" s="64"/>
      <c r="E223" s="11"/>
      <c r="G223" s="64"/>
      <c r="H223" s="64"/>
      <c r="I223" s="64"/>
    </row>
    <row r="224" spans="1:9" x14ac:dyDescent="0.2">
      <c r="A224" s="64"/>
      <c r="B224" s="64"/>
      <c r="C224" s="64"/>
      <c r="D224" s="64"/>
      <c r="E224" s="11"/>
      <c r="G224" s="64"/>
      <c r="H224" s="64"/>
      <c r="I224" s="64"/>
    </row>
    <row r="225" spans="1:9" x14ac:dyDescent="0.2">
      <c r="A225" s="64"/>
      <c r="B225" s="64"/>
      <c r="C225" s="64"/>
      <c r="D225" s="64"/>
      <c r="E225" s="11"/>
      <c r="G225" s="64"/>
      <c r="H225" s="64"/>
      <c r="I225" s="64"/>
    </row>
    <row r="226" spans="1:9" x14ac:dyDescent="0.2">
      <c r="A226" s="64"/>
      <c r="B226" s="64"/>
      <c r="C226" s="64"/>
      <c r="D226" s="64"/>
      <c r="E226" s="11"/>
      <c r="G226" s="64"/>
      <c r="H226" s="64"/>
      <c r="I226" s="64"/>
    </row>
    <row r="227" spans="1:9" x14ac:dyDescent="0.2">
      <c r="A227" s="64"/>
      <c r="B227" s="64"/>
      <c r="C227" s="64"/>
      <c r="D227" s="64"/>
      <c r="E227" s="11"/>
      <c r="G227" s="64"/>
      <c r="H227" s="64"/>
      <c r="I227" s="64"/>
    </row>
    <row r="228" spans="1:9" x14ac:dyDescent="0.2">
      <c r="A228" s="64"/>
      <c r="B228" s="64"/>
      <c r="C228" s="64"/>
      <c r="D228" s="64"/>
      <c r="E228" s="11"/>
      <c r="G228" s="64"/>
      <c r="H228" s="64"/>
      <c r="I228" s="64"/>
    </row>
    <row r="229" spans="1:9" x14ac:dyDescent="0.2">
      <c r="A229" s="64"/>
      <c r="B229" s="64"/>
      <c r="C229" s="64"/>
      <c r="D229" s="64"/>
      <c r="E229" s="11"/>
      <c r="G229" s="64"/>
      <c r="H229" s="64"/>
      <c r="I229" s="64"/>
    </row>
    <row r="230" spans="1:9" x14ac:dyDescent="0.2">
      <c r="A230" s="64"/>
      <c r="B230" s="64"/>
      <c r="C230" s="64"/>
      <c r="D230" s="64"/>
      <c r="E230" s="11"/>
      <c r="G230" s="64"/>
      <c r="H230" s="64"/>
      <c r="I230" s="64"/>
    </row>
    <row r="231" spans="1:9" x14ac:dyDescent="0.2">
      <c r="A231" s="64"/>
      <c r="B231" s="64"/>
      <c r="C231" s="64"/>
      <c r="D231" s="64"/>
      <c r="E231" s="11"/>
      <c r="G231" s="64"/>
      <c r="H231" s="64"/>
      <c r="I231" s="64"/>
    </row>
    <row r="232" spans="1:9" x14ac:dyDescent="0.2">
      <c r="A232" s="64"/>
      <c r="B232" s="64"/>
      <c r="C232" s="64"/>
      <c r="D232" s="64"/>
      <c r="E232" s="11"/>
      <c r="G232" s="64"/>
      <c r="H232" s="64"/>
      <c r="I232" s="64"/>
    </row>
    <row r="233" spans="1:9" x14ac:dyDescent="0.2">
      <c r="A233" s="64"/>
      <c r="B233" s="64"/>
      <c r="C233" s="64"/>
      <c r="D233" s="64"/>
      <c r="E233" s="11"/>
      <c r="G233" s="64"/>
      <c r="H233" s="64"/>
      <c r="I233" s="64"/>
    </row>
    <row r="234" spans="1:9" x14ac:dyDescent="0.2">
      <c r="A234" s="64"/>
      <c r="B234" s="64"/>
      <c r="C234" s="64"/>
      <c r="D234" s="64"/>
      <c r="E234" s="11"/>
      <c r="G234" s="64"/>
      <c r="H234" s="64"/>
      <c r="I234" s="64"/>
    </row>
    <row r="235" spans="1:9" x14ac:dyDescent="0.2">
      <c r="A235" s="64"/>
      <c r="B235" s="64"/>
      <c r="C235" s="64"/>
      <c r="D235" s="64"/>
      <c r="E235" s="11"/>
      <c r="G235" s="64"/>
      <c r="H235" s="64"/>
      <c r="I235" s="64"/>
    </row>
    <row r="236" spans="1:9" x14ac:dyDescent="0.2">
      <c r="A236" s="64"/>
      <c r="B236" s="64"/>
      <c r="C236" s="64"/>
      <c r="D236" s="64"/>
      <c r="E236" s="11"/>
      <c r="G236" s="64"/>
      <c r="H236" s="64"/>
      <c r="I236" s="64"/>
    </row>
    <row r="237" spans="1:9" x14ac:dyDescent="0.2">
      <c r="A237" s="64"/>
      <c r="B237" s="64"/>
      <c r="C237" s="64"/>
      <c r="D237" s="64"/>
      <c r="E237" s="11"/>
      <c r="G237" s="64"/>
      <c r="H237" s="64"/>
      <c r="I237" s="64"/>
    </row>
    <row r="238" spans="1:9" x14ac:dyDescent="0.2">
      <c r="A238" s="64"/>
      <c r="B238" s="64"/>
      <c r="C238" s="64"/>
      <c r="D238" s="64"/>
      <c r="E238" s="11"/>
      <c r="G238" s="64"/>
      <c r="H238" s="64"/>
      <c r="I238" s="64"/>
    </row>
    <row r="239" spans="1:9" x14ac:dyDescent="0.2">
      <c r="A239" s="64"/>
      <c r="B239" s="64"/>
      <c r="C239" s="64"/>
      <c r="D239" s="64"/>
      <c r="E239" s="11"/>
      <c r="G239" s="64"/>
      <c r="H239" s="64"/>
      <c r="I239" s="64"/>
    </row>
    <row r="240" spans="1:9" x14ac:dyDescent="0.2">
      <c r="A240" s="64"/>
      <c r="B240" s="64"/>
      <c r="C240" s="64"/>
      <c r="D240" s="64"/>
      <c r="E240" s="11"/>
      <c r="G240" s="64"/>
      <c r="H240" s="64"/>
      <c r="I240" s="64"/>
    </row>
    <row r="241" spans="1:9" x14ac:dyDescent="0.2">
      <c r="A241" s="64"/>
      <c r="B241" s="64"/>
      <c r="C241" s="64"/>
      <c r="D241" s="64"/>
      <c r="E241" s="11"/>
      <c r="G241" s="64"/>
      <c r="H241" s="64"/>
      <c r="I241" s="64"/>
    </row>
    <row r="242" spans="1:9" x14ac:dyDescent="0.2">
      <c r="A242" s="64"/>
      <c r="B242" s="64"/>
      <c r="C242" s="64"/>
      <c r="D242" s="64"/>
      <c r="E242" s="11"/>
      <c r="G242" s="64"/>
      <c r="H242" s="64"/>
      <c r="I242" s="64"/>
    </row>
    <row r="243" spans="1:9" x14ac:dyDescent="0.2">
      <c r="A243" s="64"/>
      <c r="B243" s="64"/>
      <c r="C243" s="64"/>
      <c r="D243" s="64"/>
      <c r="E243" s="11"/>
      <c r="G243" s="64"/>
      <c r="H243" s="64"/>
      <c r="I243" s="64"/>
    </row>
    <row r="244" spans="1:9" x14ac:dyDescent="0.2">
      <c r="A244" s="64"/>
      <c r="B244" s="64"/>
      <c r="C244" s="64"/>
      <c r="D244" s="64"/>
      <c r="E244" s="11"/>
      <c r="G244" s="64"/>
      <c r="H244" s="64"/>
      <c r="I244" s="64"/>
    </row>
    <row r="245" spans="1:9" x14ac:dyDescent="0.2">
      <c r="A245" s="64"/>
      <c r="B245" s="64"/>
      <c r="C245" s="64"/>
      <c r="D245" s="64"/>
      <c r="E245" s="11"/>
      <c r="G245" s="64"/>
      <c r="H245" s="64"/>
      <c r="I245" s="64"/>
    </row>
    <row r="246" spans="1:9" x14ac:dyDescent="0.2">
      <c r="A246" s="64"/>
      <c r="B246" s="64"/>
      <c r="C246" s="64"/>
      <c r="D246" s="64"/>
      <c r="E246" s="11"/>
      <c r="G246" s="64"/>
      <c r="H246" s="64"/>
      <c r="I246" s="64"/>
    </row>
    <row r="247" spans="1:9" x14ac:dyDescent="0.2">
      <c r="A247" s="64"/>
      <c r="B247" s="64"/>
      <c r="C247" s="64"/>
      <c r="D247" s="64"/>
      <c r="E247" s="11"/>
      <c r="G247" s="64"/>
      <c r="H247" s="64"/>
      <c r="I247" s="64"/>
    </row>
    <row r="248" spans="1:9" x14ac:dyDescent="0.2">
      <c r="A248" s="64"/>
      <c r="B248" s="64"/>
      <c r="C248" s="64"/>
      <c r="D248" s="64"/>
      <c r="E248" s="11"/>
      <c r="G248" s="64"/>
      <c r="H248" s="64"/>
      <c r="I248" s="64"/>
    </row>
    <row r="249" spans="1:9" x14ac:dyDescent="0.2">
      <c r="A249" s="64"/>
      <c r="B249" s="64"/>
      <c r="C249" s="64"/>
      <c r="D249" s="64"/>
      <c r="E249" s="11"/>
      <c r="G249" s="64"/>
      <c r="H249" s="64"/>
      <c r="I249" s="64"/>
    </row>
    <row r="250" spans="1:9" x14ac:dyDescent="0.2">
      <c r="A250" s="64"/>
      <c r="B250" s="64"/>
      <c r="C250" s="64"/>
      <c r="D250" s="64"/>
      <c r="E250" s="11"/>
      <c r="G250" s="64"/>
      <c r="H250" s="64"/>
      <c r="I250" s="64"/>
    </row>
    <row r="251" spans="1:9" x14ac:dyDescent="0.2">
      <c r="A251" s="64"/>
      <c r="B251" s="64"/>
      <c r="C251" s="64"/>
      <c r="D251" s="64"/>
      <c r="E251" s="11"/>
      <c r="G251" s="64"/>
      <c r="H251" s="64"/>
      <c r="I251" s="64"/>
    </row>
    <row r="252" spans="1:9" x14ac:dyDescent="0.2">
      <c r="A252" s="64"/>
      <c r="B252" s="64"/>
      <c r="C252" s="64"/>
      <c r="D252" s="64"/>
      <c r="E252" s="11"/>
      <c r="G252" s="64"/>
      <c r="H252" s="64"/>
      <c r="I252" s="64"/>
    </row>
    <row r="253" spans="1:9" x14ac:dyDescent="0.2">
      <c r="A253" s="64"/>
      <c r="B253" s="64"/>
      <c r="C253" s="64"/>
      <c r="D253" s="64"/>
      <c r="E253" s="11"/>
      <c r="G253" s="64"/>
      <c r="H253" s="64"/>
      <c r="I253" s="64"/>
    </row>
    <row r="254" spans="1:9" x14ac:dyDescent="0.2">
      <c r="A254" s="64"/>
      <c r="B254" s="64"/>
      <c r="C254" s="64"/>
      <c r="D254" s="64"/>
      <c r="E254" s="11"/>
      <c r="G254" s="64"/>
      <c r="H254" s="64"/>
      <c r="I254" s="64"/>
    </row>
    <row r="255" spans="1:9" x14ac:dyDescent="0.2">
      <c r="A255" s="64"/>
      <c r="B255" s="64"/>
      <c r="C255" s="64"/>
      <c r="D255" s="64"/>
      <c r="E255" s="11"/>
      <c r="G255" s="64"/>
      <c r="H255" s="64"/>
      <c r="I255" s="64"/>
    </row>
    <row r="256" spans="1:9" x14ac:dyDescent="0.2">
      <c r="A256" s="64"/>
      <c r="B256" s="64"/>
      <c r="C256" s="64"/>
      <c r="D256" s="64"/>
      <c r="E256" s="11"/>
      <c r="G256" s="64"/>
      <c r="H256" s="64"/>
      <c r="I256" s="64"/>
    </row>
    <row r="257" spans="1:9" x14ac:dyDescent="0.2">
      <c r="A257" s="64"/>
      <c r="B257" s="64"/>
      <c r="C257" s="64"/>
      <c r="D257" s="64"/>
      <c r="E257" s="11"/>
      <c r="G257" s="64"/>
      <c r="H257" s="64"/>
      <c r="I257" s="64"/>
    </row>
    <row r="258" spans="1:9" x14ac:dyDescent="0.2">
      <c r="A258" s="64"/>
      <c r="B258" s="64"/>
      <c r="C258" s="64"/>
      <c r="D258" s="64"/>
      <c r="E258" s="11"/>
      <c r="G258" s="64"/>
      <c r="H258" s="64"/>
      <c r="I258" s="64"/>
    </row>
    <row r="259" spans="1:9" x14ac:dyDescent="0.2">
      <c r="A259" s="64"/>
      <c r="B259" s="64"/>
      <c r="C259" s="64"/>
      <c r="D259" s="64"/>
      <c r="E259" s="11"/>
      <c r="G259" s="64"/>
      <c r="H259" s="64"/>
      <c r="I259" s="64"/>
    </row>
    <row r="260" spans="1:9" x14ac:dyDescent="0.2">
      <c r="A260" s="64"/>
      <c r="B260" s="64"/>
      <c r="C260" s="64"/>
      <c r="D260" s="64"/>
      <c r="E260" s="11"/>
      <c r="G260" s="64"/>
      <c r="H260" s="64"/>
      <c r="I260" s="64"/>
    </row>
    <row r="261" spans="1:9" x14ac:dyDescent="0.2">
      <c r="A261" s="64"/>
      <c r="B261" s="64"/>
      <c r="C261" s="64"/>
      <c r="D261" s="64"/>
      <c r="E261" s="11"/>
      <c r="G261" s="64"/>
      <c r="H261" s="64"/>
      <c r="I261" s="64"/>
    </row>
    <row r="262" spans="1:9" x14ac:dyDescent="0.2">
      <c r="A262" s="64"/>
      <c r="B262" s="64"/>
      <c r="C262" s="64"/>
      <c r="D262" s="64"/>
      <c r="E262" s="11"/>
      <c r="G262" s="64"/>
      <c r="H262" s="64"/>
      <c r="I262" s="64"/>
    </row>
    <row r="263" spans="1:9" x14ac:dyDescent="0.2">
      <c r="A263" s="64"/>
      <c r="B263" s="64"/>
      <c r="C263" s="64"/>
      <c r="D263" s="64"/>
      <c r="E263" s="11"/>
      <c r="G263" s="64"/>
      <c r="H263" s="64"/>
      <c r="I263" s="64"/>
    </row>
    <row r="264" spans="1:9" x14ac:dyDescent="0.2">
      <c r="A264" s="64"/>
      <c r="B264" s="64"/>
      <c r="C264" s="64"/>
      <c r="D264" s="64"/>
      <c r="E264" s="11"/>
      <c r="G264" s="64"/>
      <c r="H264" s="64"/>
      <c r="I264" s="64"/>
    </row>
    <row r="265" spans="1:9" x14ac:dyDescent="0.2">
      <c r="A265" s="64"/>
      <c r="B265" s="64"/>
      <c r="C265" s="64"/>
      <c r="D265" s="64"/>
      <c r="E265" s="11"/>
      <c r="G265" s="64"/>
      <c r="H265" s="64"/>
      <c r="I265" s="64"/>
    </row>
    <row r="266" spans="1:9" x14ac:dyDescent="0.2">
      <c r="A266" s="64"/>
      <c r="B266" s="64"/>
      <c r="C266" s="64"/>
      <c r="D266" s="64"/>
      <c r="E266" s="11"/>
      <c r="G266" s="64"/>
      <c r="H266" s="64"/>
      <c r="I266" s="64"/>
    </row>
    <row r="267" spans="1:9" x14ac:dyDescent="0.2">
      <c r="A267" s="64"/>
      <c r="B267" s="64"/>
      <c r="C267" s="64"/>
      <c r="D267" s="64"/>
      <c r="E267" s="11"/>
      <c r="G267" s="64"/>
      <c r="H267" s="64"/>
      <c r="I267" s="64"/>
    </row>
    <row r="268" spans="1:9" x14ac:dyDescent="0.2">
      <c r="A268" s="64"/>
      <c r="B268" s="64"/>
      <c r="C268" s="64"/>
      <c r="D268" s="64"/>
      <c r="E268" s="11"/>
      <c r="G268" s="64"/>
      <c r="H268" s="64"/>
      <c r="I268" s="64"/>
    </row>
    <row r="269" spans="1:9" x14ac:dyDescent="0.2">
      <c r="A269" s="64"/>
      <c r="B269" s="64"/>
      <c r="C269" s="64"/>
      <c r="D269" s="64"/>
      <c r="E269" s="11"/>
      <c r="G269" s="64"/>
      <c r="H269" s="64"/>
      <c r="I269" s="64"/>
    </row>
    <row r="270" spans="1:9" x14ac:dyDescent="0.2">
      <c r="A270" s="64"/>
      <c r="B270" s="64"/>
      <c r="C270" s="64"/>
      <c r="D270" s="64"/>
      <c r="E270" s="11"/>
      <c r="G270" s="64"/>
      <c r="H270" s="64"/>
      <c r="I270" s="64"/>
    </row>
    <row r="271" spans="1:9" x14ac:dyDescent="0.2">
      <c r="A271" s="64"/>
      <c r="B271" s="64"/>
      <c r="C271" s="64"/>
      <c r="D271" s="64"/>
      <c r="E271" s="11"/>
      <c r="G271" s="64"/>
      <c r="H271" s="64"/>
      <c r="I271" s="64"/>
    </row>
    <row r="272" spans="1:9" x14ac:dyDescent="0.2">
      <c r="A272" s="64"/>
      <c r="B272" s="64"/>
      <c r="C272" s="64"/>
      <c r="D272" s="64"/>
      <c r="E272" s="11"/>
      <c r="G272" s="64"/>
      <c r="H272" s="64"/>
      <c r="I272" s="64"/>
    </row>
    <row r="273" spans="1:9" x14ac:dyDescent="0.2">
      <c r="A273" s="64"/>
      <c r="B273" s="64"/>
      <c r="C273" s="64"/>
      <c r="D273" s="64"/>
      <c r="E273" s="11"/>
      <c r="G273" s="64"/>
      <c r="H273" s="64"/>
      <c r="I273" s="64"/>
    </row>
    <row r="274" spans="1:9" x14ac:dyDescent="0.2">
      <c r="A274" s="64"/>
      <c r="B274" s="64"/>
      <c r="C274" s="64"/>
      <c r="D274" s="64"/>
      <c r="E274" s="11"/>
      <c r="G274" s="64"/>
      <c r="H274" s="64"/>
      <c r="I274" s="64"/>
    </row>
    <row r="275" spans="1:9" x14ac:dyDescent="0.2">
      <c r="A275" s="64"/>
      <c r="B275" s="64"/>
      <c r="C275" s="64"/>
      <c r="D275" s="64"/>
      <c r="E275" s="11"/>
      <c r="G275" s="64"/>
      <c r="H275" s="64"/>
      <c r="I275" s="64"/>
    </row>
    <row r="276" spans="1:9" x14ac:dyDescent="0.2">
      <c r="A276" s="64"/>
      <c r="B276" s="64"/>
      <c r="C276" s="64"/>
      <c r="D276" s="64"/>
      <c r="E276" s="11"/>
      <c r="G276" s="64"/>
      <c r="H276" s="64"/>
      <c r="I276" s="64"/>
    </row>
    <row r="277" spans="1:9" x14ac:dyDescent="0.2">
      <c r="A277" s="64"/>
      <c r="B277" s="64"/>
      <c r="C277" s="64"/>
      <c r="D277" s="64"/>
      <c r="E277" s="11"/>
      <c r="G277" s="64"/>
      <c r="H277" s="64"/>
      <c r="I277" s="64"/>
    </row>
    <row r="278" spans="1:9" x14ac:dyDescent="0.2">
      <c r="A278" s="64"/>
      <c r="B278" s="64"/>
      <c r="C278" s="64"/>
      <c r="D278" s="64"/>
      <c r="E278" s="11"/>
      <c r="G278" s="64"/>
      <c r="H278" s="64"/>
      <c r="I278" s="64"/>
    </row>
    <row r="279" spans="1:9" x14ac:dyDescent="0.2">
      <c r="A279" s="64"/>
      <c r="B279" s="64"/>
      <c r="C279" s="64"/>
      <c r="D279" s="64"/>
      <c r="E279" s="11"/>
      <c r="G279" s="64"/>
      <c r="H279" s="64"/>
      <c r="I279" s="64"/>
    </row>
    <row r="280" spans="1:9" x14ac:dyDescent="0.2">
      <c r="A280" s="64"/>
      <c r="B280" s="64"/>
      <c r="C280" s="64"/>
      <c r="D280" s="64"/>
      <c r="E280" s="11"/>
      <c r="G280" s="64"/>
      <c r="H280" s="64"/>
      <c r="I280" s="64"/>
    </row>
    <row r="281" spans="1:9" x14ac:dyDescent="0.2">
      <c r="A281" s="64"/>
      <c r="B281" s="64"/>
      <c r="C281" s="64"/>
      <c r="D281" s="64"/>
      <c r="E281" s="11"/>
      <c r="G281" s="64"/>
      <c r="H281" s="64"/>
      <c r="I281" s="64"/>
    </row>
    <row r="282" spans="1:9" x14ac:dyDescent="0.2">
      <c r="A282" s="64"/>
      <c r="B282" s="64"/>
      <c r="C282" s="64"/>
      <c r="D282" s="64"/>
      <c r="E282" s="11"/>
      <c r="G282" s="64"/>
      <c r="H282" s="64"/>
      <c r="I282" s="64"/>
    </row>
    <row r="283" spans="1:9" x14ac:dyDescent="0.2">
      <c r="A283" s="64"/>
      <c r="B283" s="64"/>
      <c r="C283" s="64"/>
      <c r="D283" s="64"/>
      <c r="E283" s="11"/>
      <c r="G283" s="64"/>
      <c r="H283" s="64"/>
      <c r="I283" s="64"/>
    </row>
  </sheetData>
  <mergeCells count="5">
    <mergeCell ref="A1:F1"/>
    <mergeCell ref="A33:B33"/>
    <mergeCell ref="A34:B34"/>
    <mergeCell ref="A35:B35"/>
    <mergeCell ref="A22:E22"/>
  </mergeCells>
  <conditionalFormatting sqref="F2:F3 E5:E18">
    <cfRule type="cellIs" dxfId="17" priority="3" stopIfTrue="1" operator="between">
      <formula>0.009</formula>
      <formula>-0.009</formula>
    </cfRule>
  </conditionalFormatting>
  <conditionalFormatting sqref="F19:F44">
    <cfRule type="cellIs" dxfId="16" priority="2" stopIfTrue="1" operator="between">
      <formula>0.009</formula>
      <formula>-0.009</formula>
    </cfRule>
  </conditionalFormatting>
  <conditionalFormatting sqref="F182:F65536">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71"/>
  <sheetViews>
    <sheetView zoomScaleNormal="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5703125" style="10" customWidth="1"/>
    <col min="6" max="6" width="13.5703125" style="11" bestFit="1" customWidth="1"/>
    <col min="7" max="7" width="11" style="10" customWidth="1"/>
    <col min="8" max="8" width="9.42578125" style="7"/>
    <col min="9" max="9" width="9.42578125" style="7" customWidth="1"/>
    <col min="10" max="10" width="9" style="7" customWidth="1"/>
    <col min="11" max="13" width="9.42578125" style="7" customWidth="1"/>
    <col min="14" max="16384" width="9.42578125" style="7"/>
  </cols>
  <sheetData>
    <row r="1" spans="1:7" s="1" customFormat="1" ht="15" customHeight="1" x14ac:dyDescent="0.2">
      <c r="A1" s="99" t="s">
        <v>1352</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990</v>
      </c>
      <c r="D3" s="13" t="s">
        <v>1</v>
      </c>
      <c r="E3" s="53" t="s">
        <v>6</v>
      </c>
      <c r="F3" s="12" t="s">
        <v>3</v>
      </c>
      <c r="G3" s="12" t="s">
        <v>5</v>
      </c>
    </row>
    <row r="4" spans="1:7" s="1" customFormat="1" ht="39.75" customHeight="1" x14ac:dyDescent="0.2">
      <c r="A4" s="16" t="s">
        <v>25</v>
      </c>
      <c r="B4" s="17"/>
      <c r="C4" s="17"/>
      <c r="D4" s="17"/>
      <c r="E4" s="18"/>
      <c r="F4" s="19"/>
      <c r="G4" s="18"/>
    </row>
    <row r="5" spans="1:7" x14ac:dyDescent="0.2">
      <c r="A5" s="20" t="s">
        <v>26</v>
      </c>
      <c r="B5" s="21"/>
      <c r="C5" s="21"/>
      <c r="D5" s="21"/>
      <c r="E5" s="22"/>
      <c r="F5" s="23"/>
      <c r="G5" s="22"/>
    </row>
    <row r="6" spans="1:7" x14ac:dyDescent="0.2">
      <c r="A6" s="21" t="s">
        <v>1353</v>
      </c>
      <c r="B6" s="21" t="s">
        <v>1354</v>
      </c>
      <c r="C6" s="62" t="s">
        <v>1355</v>
      </c>
      <c r="D6" s="24">
        <v>682</v>
      </c>
      <c r="E6" s="22">
        <v>0</v>
      </c>
      <c r="F6" s="23">
        <v>100</v>
      </c>
      <c r="G6" s="22">
        <v>0</v>
      </c>
    </row>
    <row r="7" spans="1:7" x14ac:dyDescent="0.2">
      <c r="A7" s="20" t="s">
        <v>29</v>
      </c>
      <c r="B7" s="20"/>
      <c r="C7" s="20"/>
      <c r="D7" s="20"/>
      <c r="E7" s="25">
        <v>0</v>
      </c>
      <c r="F7" s="26">
        <v>100</v>
      </c>
      <c r="G7" s="25"/>
    </row>
    <row r="8" spans="1:7" x14ac:dyDescent="0.2">
      <c r="A8" s="21"/>
      <c r="B8" s="21"/>
      <c r="C8" s="21"/>
      <c r="D8" s="21"/>
      <c r="E8" s="22"/>
      <c r="F8" s="23"/>
      <c r="G8" s="22"/>
    </row>
    <row r="9" spans="1:7" x14ac:dyDescent="0.2">
      <c r="A9" s="20" t="s">
        <v>40</v>
      </c>
      <c r="B9" s="20"/>
      <c r="C9" s="20"/>
      <c r="D9" s="20"/>
      <c r="E9" s="25">
        <v>0</v>
      </c>
      <c r="F9" s="26">
        <v>100</v>
      </c>
      <c r="G9" s="25"/>
    </row>
    <row r="10" spans="1:7" x14ac:dyDescent="0.2">
      <c r="A10" s="20"/>
      <c r="B10" s="20"/>
      <c r="C10" s="20"/>
      <c r="D10" s="20"/>
      <c r="E10" s="25"/>
      <c r="F10" s="26"/>
      <c r="G10" s="25"/>
    </row>
    <row r="11" spans="1:7" x14ac:dyDescent="0.2">
      <c r="A11" s="20" t="s">
        <v>42</v>
      </c>
      <c r="B11" s="20"/>
      <c r="C11" s="20"/>
      <c r="D11" s="20"/>
      <c r="E11" s="93">
        <v>0</v>
      </c>
      <c r="F11" s="93">
        <v>0</v>
      </c>
      <c r="G11" s="25"/>
    </row>
    <row r="12" spans="1:7" x14ac:dyDescent="0.2">
      <c r="A12" s="20"/>
      <c r="B12" s="20"/>
      <c r="C12" s="20"/>
      <c r="D12" s="20"/>
      <c r="E12" s="25"/>
      <c r="F12" s="26"/>
      <c r="G12" s="25"/>
    </row>
    <row r="13" spans="1:7" x14ac:dyDescent="0.2">
      <c r="A13" s="27" t="s">
        <v>41</v>
      </c>
      <c r="B13" s="27"/>
      <c r="C13" s="27"/>
      <c r="D13" s="27"/>
      <c r="E13" s="28">
        <v>0</v>
      </c>
      <c r="F13" s="29">
        <v>100</v>
      </c>
      <c r="G13" s="28"/>
    </row>
    <row r="15" spans="1:7" x14ac:dyDescent="0.2">
      <c r="A15" s="14" t="s">
        <v>43</v>
      </c>
    </row>
    <row r="16" spans="1:7" x14ac:dyDescent="0.2">
      <c r="A16" s="14" t="s">
        <v>1356</v>
      </c>
    </row>
    <row r="17" spans="1:7" ht="23.25" customHeight="1" x14ac:dyDescent="0.2">
      <c r="A17" s="107" t="s">
        <v>1357</v>
      </c>
      <c r="B17" s="107"/>
      <c r="C17" s="107"/>
      <c r="D17" s="107"/>
      <c r="E17" s="107"/>
      <c r="F17" s="107"/>
      <c r="G17" s="107"/>
    </row>
    <row r="19" spans="1:7" x14ac:dyDescent="0.2">
      <c r="A19" s="14" t="s">
        <v>44</v>
      </c>
    </row>
    <row r="20" spans="1:7" x14ac:dyDescent="0.2">
      <c r="A20" s="14" t="s">
        <v>45</v>
      </c>
    </row>
    <row r="21" spans="1:7" x14ac:dyDescent="0.2">
      <c r="A21" s="14" t="s">
        <v>46</v>
      </c>
      <c r="B21" s="14"/>
      <c r="C21" s="30" t="s">
        <v>48</v>
      </c>
      <c r="D21" s="14" t="s">
        <v>47</v>
      </c>
    </row>
    <row r="22" spans="1:7" x14ac:dyDescent="0.2">
      <c r="A22" s="7" t="s">
        <v>49</v>
      </c>
      <c r="C22" s="31">
        <v>0</v>
      </c>
      <c r="D22" s="31">
        <v>0</v>
      </c>
    </row>
    <row r="23" spans="1:7" x14ac:dyDescent="0.2">
      <c r="A23" s="7" t="s">
        <v>50</v>
      </c>
      <c r="C23" s="31">
        <v>0</v>
      </c>
      <c r="D23" s="31">
        <v>0</v>
      </c>
    </row>
    <row r="24" spans="1:7" x14ac:dyDescent="0.2">
      <c r="A24" s="7" t="s">
        <v>51</v>
      </c>
      <c r="C24" s="31">
        <v>0</v>
      </c>
      <c r="D24" s="31">
        <v>0</v>
      </c>
    </row>
    <row r="25" spans="1:7" ht="15" customHeight="1" x14ac:dyDescent="0.2">
      <c r="A25" s="7" t="s">
        <v>52</v>
      </c>
      <c r="C25" s="31">
        <v>0</v>
      </c>
      <c r="D25" s="31">
        <v>0</v>
      </c>
    </row>
    <row r="26" spans="1:7" x14ac:dyDescent="0.2">
      <c r="C26" s="31"/>
      <c r="D26" s="31"/>
    </row>
    <row r="27" spans="1:7" ht="12.6" customHeight="1" x14ac:dyDescent="0.2">
      <c r="A27" s="7" t="s">
        <v>53</v>
      </c>
    </row>
    <row r="29" spans="1:7" ht="15" x14ac:dyDescent="0.25">
      <c r="A29" s="108" t="s">
        <v>1377</v>
      </c>
      <c r="B29" s="109"/>
      <c r="C29" s="109"/>
      <c r="D29" s="30" t="s">
        <v>55</v>
      </c>
    </row>
    <row r="31" spans="1:7" ht="15" x14ac:dyDescent="0.25">
      <c r="A31" s="14" t="s">
        <v>1358</v>
      </c>
      <c r="B31"/>
      <c r="C31"/>
    </row>
    <row r="34" spans="1:7" ht="27" customHeight="1" x14ac:dyDescent="0.2"/>
    <row r="36" spans="1:7" ht="23.1"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20"/>
  <sheetViews>
    <sheetView zoomScaleNormal="100" workbookViewId="0">
      <selection sqref="A1:G1"/>
    </sheetView>
  </sheetViews>
  <sheetFormatPr defaultColWidth="9.425781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42578125" style="7"/>
  </cols>
  <sheetData>
    <row r="1" spans="1:9" s="1" customFormat="1" ht="15" x14ac:dyDescent="0.2">
      <c r="A1" s="99" t="s">
        <v>1359</v>
      </c>
      <c r="B1" s="100"/>
      <c r="C1" s="100"/>
      <c r="D1" s="100"/>
      <c r="E1" s="100"/>
      <c r="F1" s="100"/>
      <c r="G1" s="100"/>
    </row>
    <row r="2" spans="1:9" s="1" customFormat="1" ht="12" x14ac:dyDescent="0.2">
      <c r="A2" s="36"/>
      <c r="E2" s="5"/>
      <c r="F2" s="9"/>
      <c r="G2" s="10"/>
    </row>
    <row r="3" spans="1:9" s="1" customFormat="1" ht="12" x14ac:dyDescent="0.2">
      <c r="A3" s="8" t="s">
        <v>7</v>
      </c>
      <c r="B3" s="2"/>
      <c r="C3" s="3"/>
      <c r="D3" s="3"/>
      <c r="E3" s="4"/>
      <c r="F3" s="9"/>
      <c r="G3" s="10"/>
    </row>
    <row r="4" spans="1:9" s="1" customFormat="1" ht="33.75" x14ac:dyDescent="0.2">
      <c r="A4" s="6" t="s">
        <v>2</v>
      </c>
      <c r="B4" s="6" t="s">
        <v>0</v>
      </c>
      <c r="C4" s="13" t="s">
        <v>990</v>
      </c>
      <c r="D4" s="13" t="s">
        <v>1</v>
      </c>
      <c r="E4" s="53" t="s">
        <v>6</v>
      </c>
      <c r="F4" s="12" t="s">
        <v>3</v>
      </c>
      <c r="G4" s="12" t="s">
        <v>5</v>
      </c>
    </row>
    <row r="5" spans="1:9" x14ac:dyDescent="0.2">
      <c r="A5" s="20" t="s">
        <v>42</v>
      </c>
      <c r="B5" s="20"/>
      <c r="C5" s="20"/>
      <c r="D5" s="20"/>
      <c r="E5" s="25">
        <v>3653.9258034999998</v>
      </c>
      <c r="F5" s="26">
        <v>100</v>
      </c>
      <c r="G5" s="25"/>
      <c r="H5" s="14"/>
      <c r="I5" s="14"/>
    </row>
    <row r="6" spans="1:9" x14ac:dyDescent="0.2">
      <c r="A6" s="20"/>
      <c r="B6" s="20"/>
      <c r="C6" s="20"/>
      <c r="D6" s="20"/>
      <c r="E6" s="25"/>
      <c r="F6" s="26"/>
      <c r="G6" s="25"/>
      <c r="H6" s="14"/>
      <c r="I6" s="14"/>
    </row>
    <row r="7" spans="1:9" x14ac:dyDescent="0.2">
      <c r="A7" s="27" t="s">
        <v>41</v>
      </c>
      <c r="B7" s="27"/>
      <c r="C7" s="27"/>
      <c r="D7" s="27"/>
      <c r="E7" s="28">
        <v>3653.9258035000003</v>
      </c>
      <c r="F7" s="29">
        <v>100</v>
      </c>
      <c r="G7" s="28"/>
      <c r="H7" s="14"/>
      <c r="I7" s="14"/>
    </row>
    <row r="8" spans="1:9" x14ac:dyDescent="0.2">
      <c r="F8" s="15"/>
    </row>
    <row r="9" spans="1:9" x14ac:dyDescent="0.2">
      <c r="A9" s="14" t="s">
        <v>44</v>
      </c>
    </row>
    <row r="10" spans="1:9" x14ac:dyDescent="0.2">
      <c r="A10" s="14" t="s">
        <v>45</v>
      </c>
    </row>
    <row r="11" spans="1:9" x14ac:dyDescent="0.2">
      <c r="A11" s="14" t="s">
        <v>46</v>
      </c>
      <c r="B11" s="14"/>
      <c r="C11" s="30" t="s">
        <v>48</v>
      </c>
      <c r="D11" s="14" t="s">
        <v>47</v>
      </c>
    </row>
    <row r="12" spans="1:9" x14ac:dyDescent="0.2">
      <c r="A12" s="7" t="s">
        <v>1193</v>
      </c>
      <c r="C12" s="31">
        <v>5149.4098999999997</v>
      </c>
      <c r="D12" s="31">
        <v>15041.1687</v>
      </c>
    </row>
    <row r="13" spans="1:9" x14ac:dyDescent="0.2">
      <c r="A13" s="7" t="s">
        <v>1195</v>
      </c>
      <c r="C13" s="31">
        <v>1301.4838999999999</v>
      </c>
      <c r="D13" s="31">
        <v>3801.5693999999999</v>
      </c>
    </row>
    <row r="14" spans="1:9" x14ac:dyDescent="0.2">
      <c r="A14" s="7" t="s">
        <v>1196</v>
      </c>
      <c r="C14" s="31">
        <v>1436.9029</v>
      </c>
      <c r="D14" s="31">
        <v>4197.1214</v>
      </c>
    </row>
    <row r="15" spans="1:9" x14ac:dyDescent="0.2">
      <c r="A15" s="7" t="s">
        <v>1197</v>
      </c>
      <c r="C15" s="31">
        <v>1494.8231000000001</v>
      </c>
      <c r="D15" s="31">
        <v>4366.3035</v>
      </c>
    </row>
    <row r="16" spans="1:9" x14ac:dyDescent="0.2">
      <c r="A16" s="7" t="s">
        <v>1360</v>
      </c>
      <c r="C16" s="31">
        <v>4256.4772999999996</v>
      </c>
      <c r="D16" s="31">
        <v>12430</v>
      </c>
    </row>
    <row r="17" spans="1:7" x14ac:dyDescent="0.2">
      <c r="A17" s="7" t="s">
        <v>1198</v>
      </c>
      <c r="C17" s="31">
        <v>5168.6697999999997</v>
      </c>
      <c r="D17" s="31">
        <v>15097.4259</v>
      </c>
    </row>
    <row r="18" spans="1:7" x14ac:dyDescent="0.2">
      <c r="A18" s="7" t="s">
        <v>1200</v>
      </c>
      <c r="C18" s="31">
        <v>1240.3343</v>
      </c>
      <c r="D18" s="31">
        <v>3622.9544000000001</v>
      </c>
    </row>
    <row r="19" spans="1:7" x14ac:dyDescent="0.2">
      <c r="A19" s="7" t="s">
        <v>1201</v>
      </c>
      <c r="C19" s="31">
        <v>1465.75</v>
      </c>
      <c r="D19" s="31">
        <v>4281.3828000000003</v>
      </c>
    </row>
    <row r="20" spans="1:7" x14ac:dyDescent="0.2">
      <c r="A20" s="7" t="s">
        <v>1202</v>
      </c>
      <c r="C20" s="31">
        <v>1526.9039</v>
      </c>
      <c r="D20" s="31">
        <v>4460.0101000000004</v>
      </c>
    </row>
    <row r="22" spans="1:7" x14ac:dyDescent="0.2">
      <c r="A22" s="7" t="s">
        <v>53</v>
      </c>
    </row>
    <row r="24" spans="1:7" x14ac:dyDescent="0.2">
      <c r="A24" s="14" t="s">
        <v>54</v>
      </c>
      <c r="D24" s="30" t="s">
        <v>55</v>
      </c>
    </row>
    <row r="26" spans="1:7" x14ac:dyDescent="0.2">
      <c r="A26" s="14" t="s">
        <v>1089</v>
      </c>
      <c r="D26" s="32">
        <v>4.3683085271177498E-11</v>
      </c>
      <c r="E26" s="10" t="s">
        <v>56</v>
      </c>
    </row>
    <row r="28" spans="1:7" ht="15" customHeight="1" x14ac:dyDescent="0.25">
      <c r="A28" s="108" t="s">
        <v>57</v>
      </c>
      <c r="B28" s="109"/>
      <c r="C28" s="109"/>
      <c r="D28" s="30">
        <v>1</v>
      </c>
    </row>
    <row r="29" spans="1:7" ht="15" x14ac:dyDescent="0.25">
      <c r="A29" s="35" t="s">
        <v>1361</v>
      </c>
    </row>
    <row r="31" spans="1:7" ht="25.5" customHeight="1" x14ac:dyDescent="0.25">
      <c r="A31" s="110" t="s">
        <v>1362</v>
      </c>
      <c r="B31" s="111"/>
      <c r="C31" s="111"/>
      <c r="D31" s="111"/>
      <c r="E31" s="111"/>
      <c r="F31" s="111"/>
      <c r="G31" s="111"/>
    </row>
    <row r="33" spans="1:7" ht="82.35" customHeight="1" x14ac:dyDescent="0.2">
      <c r="A33" s="107" t="s">
        <v>1363</v>
      </c>
      <c r="B33" s="107"/>
      <c r="C33" s="107"/>
      <c r="D33" s="107"/>
      <c r="E33" s="107"/>
      <c r="F33" s="107"/>
      <c r="G33" s="107"/>
    </row>
    <row r="34" spans="1:7" x14ac:dyDescent="0.2">
      <c r="A34" s="94" t="s">
        <v>1364</v>
      </c>
    </row>
    <row r="35" spans="1:7" x14ac:dyDescent="0.2">
      <c r="A35" s="94" t="s">
        <v>1361</v>
      </c>
    </row>
    <row r="36" spans="1:7" x14ac:dyDescent="0.2">
      <c r="A36" s="94"/>
    </row>
    <row r="37" spans="1:7" ht="69" customHeight="1" x14ac:dyDescent="0.25">
      <c r="A37" s="110" t="s">
        <v>1365</v>
      </c>
      <c r="B37" s="111"/>
      <c r="C37" s="111"/>
      <c r="D37" s="111"/>
      <c r="E37" s="111"/>
      <c r="F37" s="111"/>
      <c r="G37" s="111"/>
    </row>
    <row r="39" spans="1:7" ht="46.35" customHeight="1" x14ac:dyDescent="0.25">
      <c r="A39" s="110" t="s">
        <v>1366</v>
      </c>
      <c r="B39" s="111"/>
      <c r="C39" s="111"/>
      <c r="D39" s="111"/>
      <c r="E39" s="111"/>
      <c r="F39" s="111"/>
      <c r="G39" s="111"/>
    </row>
    <row r="40" spans="1:7" x14ac:dyDescent="0.2">
      <c r="A40" s="94" t="s">
        <v>1367</v>
      </c>
    </row>
    <row r="42" spans="1:7" ht="25.5" customHeight="1" x14ac:dyDescent="0.25">
      <c r="A42" s="110" t="s">
        <v>1368</v>
      </c>
      <c r="B42" s="111"/>
      <c r="C42" s="111"/>
      <c r="D42" s="111"/>
      <c r="E42" s="111"/>
      <c r="F42" s="111"/>
      <c r="G42" s="111"/>
    </row>
    <row r="44" spans="1:7" ht="33.75" customHeight="1" x14ac:dyDescent="0.25">
      <c r="A44" s="110" t="s">
        <v>1369</v>
      </c>
      <c r="B44" s="111"/>
      <c r="C44" s="111"/>
      <c r="D44" s="111"/>
      <c r="E44" s="111"/>
      <c r="F44" s="111"/>
      <c r="G44" s="111"/>
    </row>
    <row r="45" spans="1:7" x14ac:dyDescent="0.2">
      <c r="A45" s="14"/>
    </row>
    <row r="46" spans="1:7" x14ac:dyDescent="0.2">
      <c r="A46" s="14" t="s">
        <v>1370</v>
      </c>
    </row>
    <row r="47" spans="1:7" x14ac:dyDescent="0.2">
      <c r="A47" s="14"/>
    </row>
    <row r="48" spans="1:7" x14ac:dyDescent="0.2">
      <c r="A48" s="69" t="s">
        <v>959</v>
      </c>
    </row>
    <row r="49" spans="1:1" x14ac:dyDescent="0.2">
      <c r="A49" s="74"/>
    </row>
    <row r="50" spans="1:1" x14ac:dyDescent="0.2">
      <c r="A50" s="64"/>
    </row>
    <row r="51" spans="1:1" x14ac:dyDescent="0.2">
      <c r="A51" s="64"/>
    </row>
    <row r="52" spans="1:1" x14ac:dyDescent="0.2">
      <c r="A52" s="64"/>
    </row>
    <row r="53" spans="1:1" x14ac:dyDescent="0.2">
      <c r="A53" s="64"/>
    </row>
    <row r="54" spans="1:1" x14ac:dyDescent="0.2">
      <c r="A54" s="64"/>
    </row>
    <row r="55" spans="1:1" x14ac:dyDescent="0.2">
      <c r="A55" s="64"/>
    </row>
    <row r="56" spans="1:1" x14ac:dyDescent="0.2">
      <c r="A56" s="64"/>
    </row>
    <row r="57" spans="1:1" x14ac:dyDescent="0.2">
      <c r="A57" s="64"/>
    </row>
    <row r="58" spans="1:1" x14ac:dyDescent="0.2">
      <c r="A58" s="64"/>
    </row>
    <row r="59" spans="1:1" x14ac:dyDescent="0.2">
      <c r="A59" s="64"/>
    </row>
    <row r="60" spans="1:1" x14ac:dyDescent="0.2">
      <c r="A60" s="64"/>
    </row>
    <row r="61" spans="1:1" x14ac:dyDescent="0.2">
      <c r="A61" s="64"/>
    </row>
    <row r="62" spans="1:1" x14ac:dyDescent="0.2">
      <c r="A62" s="69" t="s">
        <v>1371</v>
      </c>
    </row>
    <row r="63" spans="1:1" x14ac:dyDescent="0.2">
      <c r="A63" s="64"/>
    </row>
    <row r="64" spans="1:1" x14ac:dyDescent="0.2">
      <c r="A64" s="69" t="s">
        <v>960</v>
      </c>
    </row>
    <row r="65" spans="1:1" x14ac:dyDescent="0.2">
      <c r="A65" s="64"/>
    </row>
    <row r="66" spans="1:1" x14ac:dyDescent="0.2">
      <c r="A66" s="64"/>
    </row>
    <row r="67" spans="1:1" x14ac:dyDescent="0.2">
      <c r="A67" s="64"/>
    </row>
    <row r="68" spans="1:1" x14ac:dyDescent="0.2">
      <c r="A68" s="64"/>
    </row>
    <row r="69" spans="1:1" x14ac:dyDescent="0.2">
      <c r="A69" s="64"/>
    </row>
    <row r="70" spans="1:1" x14ac:dyDescent="0.2">
      <c r="A70" s="64"/>
    </row>
    <row r="71" spans="1:1" x14ac:dyDescent="0.2">
      <c r="A71" s="64"/>
    </row>
    <row r="72" spans="1:1" x14ac:dyDescent="0.2">
      <c r="A72" s="64"/>
    </row>
    <row r="73" spans="1:1" x14ac:dyDescent="0.2">
      <c r="A73" s="64"/>
    </row>
    <row r="74" spans="1:1" x14ac:dyDescent="0.2">
      <c r="A74" s="64"/>
    </row>
    <row r="75" spans="1:1" x14ac:dyDescent="0.2">
      <c r="A75" s="64"/>
    </row>
    <row r="76" spans="1:1" x14ac:dyDescent="0.2">
      <c r="A76" s="64"/>
    </row>
    <row r="77" spans="1:1" x14ac:dyDescent="0.2">
      <c r="A77" s="64"/>
    </row>
    <row r="78" spans="1:1" x14ac:dyDescent="0.2">
      <c r="A78" s="7" t="s">
        <v>958</v>
      </c>
    </row>
    <row r="79" spans="1:1" x14ac:dyDescent="0.2">
      <c r="A79" s="64"/>
    </row>
    <row r="80" spans="1:1" x14ac:dyDescent="0.2">
      <c r="A80" s="64"/>
    </row>
    <row r="81" spans="1:9" x14ac:dyDescent="0.2">
      <c r="A81" s="74"/>
    </row>
    <row r="82" spans="1:9" x14ac:dyDescent="0.2">
      <c r="A82" s="74"/>
    </row>
    <row r="83" spans="1:9" ht="37.5" customHeight="1" x14ac:dyDescent="0.2">
      <c r="A83" s="105" t="s">
        <v>942</v>
      </c>
      <c r="B83" s="105"/>
      <c r="C83" s="105"/>
      <c r="D83" s="105"/>
      <c r="E83" s="105"/>
      <c r="F83" s="105"/>
      <c r="G83" s="105"/>
    </row>
    <row r="84" spans="1:9" x14ac:dyDescent="0.2">
      <c r="A84" s="14"/>
    </row>
    <row r="85" spans="1:9" s="1" customFormat="1" ht="15" x14ac:dyDescent="0.2">
      <c r="A85" s="99" t="s">
        <v>1372</v>
      </c>
      <c r="B85" s="100"/>
      <c r="C85" s="100"/>
      <c r="D85" s="100"/>
      <c r="E85" s="100"/>
      <c r="F85" s="100"/>
      <c r="G85" s="100"/>
    </row>
    <row r="86" spans="1:9" x14ac:dyDescent="0.2">
      <c r="A86" s="8" t="s">
        <v>7</v>
      </c>
    </row>
    <row r="87" spans="1:9" s="1" customFormat="1" ht="33.75" x14ac:dyDescent="0.2">
      <c r="A87" s="6" t="s">
        <v>2</v>
      </c>
      <c r="B87" s="6" t="s">
        <v>0</v>
      </c>
      <c r="C87" s="13" t="s">
        <v>990</v>
      </c>
      <c r="D87" s="13" t="s">
        <v>1</v>
      </c>
      <c r="E87" s="53" t="s">
        <v>6</v>
      </c>
      <c r="F87" s="12" t="s">
        <v>3</v>
      </c>
      <c r="G87" s="12" t="s">
        <v>5</v>
      </c>
    </row>
    <row r="88" spans="1:9" x14ac:dyDescent="0.2">
      <c r="A88" s="16" t="s">
        <v>25</v>
      </c>
      <c r="B88" s="17"/>
      <c r="C88" s="17"/>
      <c r="D88" s="17"/>
      <c r="E88" s="18"/>
      <c r="F88" s="19"/>
      <c r="G88" s="18"/>
    </row>
    <row r="89" spans="1:9" x14ac:dyDescent="0.2">
      <c r="A89" s="20" t="s">
        <v>26</v>
      </c>
      <c r="B89" s="21"/>
      <c r="C89" s="21"/>
      <c r="D89" s="21"/>
      <c r="E89" s="22"/>
      <c r="F89" s="23"/>
      <c r="G89" s="22"/>
    </row>
    <row r="90" spans="1:9" x14ac:dyDescent="0.2">
      <c r="A90" s="21" t="s">
        <v>1353</v>
      </c>
      <c r="B90" s="21" t="s">
        <v>1354</v>
      </c>
      <c r="C90" s="62" t="s">
        <v>1355</v>
      </c>
      <c r="D90" s="24">
        <v>3523</v>
      </c>
      <c r="E90" s="22">
        <v>0</v>
      </c>
      <c r="F90" s="23">
        <v>100</v>
      </c>
      <c r="G90" s="22"/>
    </row>
    <row r="91" spans="1:9" x14ac:dyDescent="0.2">
      <c r="A91" s="20" t="s">
        <v>29</v>
      </c>
      <c r="B91" s="20"/>
      <c r="C91" s="20"/>
      <c r="D91" s="20"/>
      <c r="E91" s="25">
        <f>SUM(E89:E90)</f>
        <v>0</v>
      </c>
      <c r="F91" s="26">
        <f>SUM(F89:F90)</f>
        <v>100</v>
      </c>
      <c r="G91" s="25"/>
      <c r="H91" s="14"/>
      <c r="I91" s="14"/>
    </row>
    <row r="92" spans="1:9" x14ac:dyDescent="0.2">
      <c r="A92" s="21"/>
      <c r="B92" s="21"/>
      <c r="C92" s="21"/>
      <c r="D92" s="21"/>
      <c r="E92" s="22"/>
      <c r="F92" s="23"/>
      <c r="G92" s="22"/>
    </row>
    <row r="93" spans="1:9" x14ac:dyDescent="0.2">
      <c r="A93" s="20" t="s">
        <v>40</v>
      </c>
      <c r="B93" s="20"/>
      <c r="C93" s="20"/>
      <c r="D93" s="20"/>
      <c r="E93" s="25">
        <f>E91</f>
        <v>0</v>
      </c>
      <c r="F93" s="26">
        <f>F91</f>
        <v>100</v>
      </c>
      <c r="G93" s="25"/>
      <c r="H93" s="14"/>
      <c r="I93" s="14"/>
    </row>
    <row r="94" spans="1:9" x14ac:dyDescent="0.2">
      <c r="A94" s="20"/>
      <c r="B94" s="20"/>
      <c r="C94" s="20"/>
      <c r="D94" s="20"/>
      <c r="E94" s="25"/>
      <c r="F94" s="26"/>
      <c r="G94" s="25"/>
      <c r="H94" s="14"/>
      <c r="I94" s="14"/>
    </row>
    <row r="95" spans="1:9" x14ac:dyDescent="0.2">
      <c r="A95" s="20" t="s">
        <v>42</v>
      </c>
      <c r="B95" s="20"/>
      <c r="C95" s="20"/>
      <c r="D95" s="20"/>
      <c r="E95" s="93">
        <v>0</v>
      </c>
      <c r="F95" s="93">
        <v>0</v>
      </c>
      <c r="G95" s="25"/>
      <c r="H95" s="14"/>
      <c r="I95" s="14"/>
    </row>
    <row r="96" spans="1:9" x14ac:dyDescent="0.2">
      <c r="A96" s="20"/>
      <c r="B96" s="20"/>
      <c r="C96" s="20"/>
      <c r="D96" s="20"/>
      <c r="E96" s="25"/>
      <c r="F96" s="26"/>
      <c r="G96" s="25"/>
      <c r="H96" s="14"/>
      <c r="I96" s="14"/>
    </row>
    <row r="97" spans="1:9" x14ac:dyDescent="0.2">
      <c r="A97" s="27" t="s">
        <v>41</v>
      </c>
      <c r="B97" s="27"/>
      <c r="C97" s="27"/>
      <c r="D97" s="27"/>
      <c r="E97" s="28">
        <v>8.9999999999999996E-7</v>
      </c>
      <c r="F97" s="29">
        <v>100</v>
      </c>
      <c r="G97" s="28"/>
      <c r="H97" s="14"/>
      <c r="I97" s="14"/>
    </row>
    <row r="99" spans="1:9" x14ac:dyDescent="0.2">
      <c r="A99" s="14" t="s">
        <v>43</v>
      </c>
    </row>
    <row r="100" spans="1:9" x14ac:dyDescent="0.2">
      <c r="A100" s="14" t="s">
        <v>1356</v>
      </c>
    </row>
    <row r="101" spans="1:9" ht="25.5" customHeight="1" x14ac:dyDescent="0.25">
      <c r="A101" s="108" t="s">
        <v>1357</v>
      </c>
      <c r="B101" s="109"/>
      <c r="C101" s="109"/>
      <c r="D101" s="109"/>
      <c r="E101" s="109"/>
      <c r="F101" s="109"/>
      <c r="G101" s="109"/>
    </row>
    <row r="103" spans="1:9" x14ac:dyDescent="0.2">
      <c r="A103" s="14" t="s">
        <v>44</v>
      </c>
    </row>
    <row r="104" spans="1:9" x14ac:dyDescent="0.2">
      <c r="A104" s="14" t="s">
        <v>45</v>
      </c>
    </row>
    <row r="105" spans="1:9" x14ac:dyDescent="0.2">
      <c r="A105" s="14" t="s">
        <v>46</v>
      </c>
      <c r="B105" s="14"/>
      <c r="C105" s="30" t="s">
        <v>1373</v>
      </c>
      <c r="D105" s="14" t="s">
        <v>1374</v>
      </c>
    </row>
    <row r="106" spans="1:9" x14ac:dyDescent="0.2">
      <c r="A106" s="7" t="s">
        <v>1193</v>
      </c>
      <c r="C106" s="31">
        <v>0</v>
      </c>
      <c r="D106" s="31">
        <v>0</v>
      </c>
    </row>
    <row r="107" spans="1:9" x14ac:dyDescent="0.2">
      <c r="A107" s="7" t="s">
        <v>1195</v>
      </c>
      <c r="C107" s="31">
        <v>0</v>
      </c>
      <c r="D107" s="31">
        <v>0</v>
      </c>
    </row>
    <row r="108" spans="1:9" x14ac:dyDescent="0.2">
      <c r="A108" s="7" t="s">
        <v>1196</v>
      </c>
      <c r="C108" s="31">
        <v>0</v>
      </c>
      <c r="D108" s="31">
        <v>0</v>
      </c>
    </row>
    <row r="109" spans="1:9" s="10" customFormat="1" x14ac:dyDescent="0.2">
      <c r="A109" s="7" t="s">
        <v>1197</v>
      </c>
      <c r="B109" s="7"/>
      <c r="C109" s="31">
        <v>0</v>
      </c>
      <c r="D109" s="31">
        <v>0</v>
      </c>
      <c r="F109" s="11"/>
      <c r="H109" s="7"/>
      <c r="I109" s="7"/>
    </row>
    <row r="110" spans="1:9" s="10" customFormat="1" x14ac:dyDescent="0.2">
      <c r="A110" s="7" t="s">
        <v>1360</v>
      </c>
      <c r="B110" s="7"/>
      <c r="C110" s="31">
        <v>0</v>
      </c>
      <c r="D110" s="31">
        <v>0</v>
      </c>
      <c r="F110" s="11"/>
      <c r="H110" s="7"/>
      <c r="I110" s="7"/>
    </row>
    <row r="111" spans="1:9" s="10" customFormat="1" x14ac:dyDescent="0.2">
      <c r="A111" s="7" t="s">
        <v>1198</v>
      </c>
      <c r="B111" s="7"/>
      <c r="C111" s="31">
        <v>0</v>
      </c>
      <c r="D111" s="31">
        <v>0</v>
      </c>
      <c r="F111" s="11"/>
      <c r="H111" s="7"/>
      <c r="I111" s="7"/>
    </row>
    <row r="112" spans="1:9" s="10" customFormat="1" x14ac:dyDescent="0.2">
      <c r="A112" s="7" t="s">
        <v>1200</v>
      </c>
      <c r="B112" s="7"/>
      <c r="C112" s="31">
        <v>0</v>
      </c>
      <c r="D112" s="31">
        <v>0</v>
      </c>
      <c r="F112" s="11"/>
      <c r="H112" s="7"/>
      <c r="I112" s="7"/>
    </row>
    <row r="113" spans="1:9" s="10" customFormat="1" x14ac:dyDescent="0.2">
      <c r="A113" s="7" t="s">
        <v>1201</v>
      </c>
      <c r="B113" s="7"/>
      <c r="C113" s="31">
        <v>0</v>
      </c>
      <c r="D113" s="31">
        <v>0</v>
      </c>
      <c r="F113" s="11"/>
      <c r="H113" s="7"/>
      <c r="I113" s="7"/>
    </row>
    <row r="114" spans="1:9" s="10" customFormat="1" x14ac:dyDescent="0.2">
      <c r="A114" s="7" t="s">
        <v>1202</v>
      </c>
      <c r="B114" s="7"/>
      <c r="C114" s="31">
        <v>0</v>
      </c>
      <c r="D114" s="31">
        <v>0</v>
      </c>
      <c r="F114" s="11"/>
      <c r="H114" s="7"/>
      <c r="I114" s="7"/>
    </row>
    <row r="116" spans="1:9" s="10" customFormat="1" x14ac:dyDescent="0.2">
      <c r="A116" s="7" t="s">
        <v>53</v>
      </c>
      <c r="B116" s="7"/>
      <c r="C116" s="7"/>
      <c r="D116" s="7"/>
      <c r="F116" s="11"/>
      <c r="H116" s="7"/>
      <c r="I116" s="7"/>
    </row>
    <row r="119" spans="1:9" s="10" customFormat="1" ht="15" customHeight="1" x14ac:dyDescent="0.25">
      <c r="A119" s="108" t="s">
        <v>1377</v>
      </c>
      <c r="B119" s="109"/>
      <c r="C119" s="109"/>
      <c r="D119" s="30" t="s">
        <v>55</v>
      </c>
      <c r="F119" s="11"/>
      <c r="H119" s="7"/>
      <c r="I119" s="7"/>
    </row>
    <row r="120" spans="1:9" ht="15" x14ac:dyDescent="0.25">
      <c r="A120" s="35"/>
    </row>
  </sheetData>
  <mergeCells count="12">
    <mergeCell ref="A119:C119"/>
    <mergeCell ref="A1:G1"/>
    <mergeCell ref="A28:C28"/>
    <mergeCell ref="A31:G31"/>
    <mergeCell ref="A33:G33"/>
    <mergeCell ref="A37:G37"/>
    <mergeCell ref="A39:G39"/>
    <mergeCell ref="A42:G42"/>
    <mergeCell ref="A44:G44"/>
    <mergeCell ref="A83:G83"/>
    <mergeCell ref="A85:G85"/>
    <mergeCell ref="A101:G101"/>
  </mergeCells>
  <conditionalFormatting sqref="F2:F3 F45:F82 F84 F86">
    <cfRule type="cellIs" dxfId="11" priority="9" stopIfTrue="1" operator="between">
      <formula>0.009</formula>
      <formula>-0.009</formula>
    </cfRule>
  </conditionalFormatting>
  <conditionalFormatting sqref="F5:F30">
    <cfRule type="cellIs" dxfId="10" priority="2" stopIfTrue="1" operator="between">
      <formula>0.009</formula>
      <formula>-0.009</formula>
    </cfRule>
  </conditionalFormatting>
  <conditionalFormatting sqref="F32 F38">
    <cfRule type="cellIs" dxfId="9" priority="7" stopIfTrue="1" operator="between">
      <formula>0.009</formula>
      <formula>-0.009</formula>
    </cfRule>
  </conditionalFormatting>
  <conditionalFormatting sqref="F34:F36">
    <cfRule type="cellIs" dxfId="8" priority="1" stopIfTrue="1" operator="between">
      <formula>0.009</formula>
      <formula>-0.009</formula>
    </cfRule>
  </conditionalFormatting>
  <conditionalFormatting sqref="F40:F41">
    <cfRule type="cellIs" dxfId="7" priority="6" stopIfTrue="1" operator="between">
      <formula>0.009</formula>
      <formula>-0.009</formula>
    </cfRule>
  </conditionalFormatting>
  <conditionalFormatting sqref="F43">
    <cfRule type="cellIs" dxfId="6" priority="8" stopIfTrue="1" operator="between">
      <formula>0.009</formula>
      <formula>-0.009</formula>
    </cfRule>
  </conditionalFormatting>
  <conditionalFormatting sqref="F88:F94">
    <cfRule type="cellIs" dxfId="5" priority="5" stopIfTrue="1" operator="between">
      <formula>0.009</formula>
      <formula>-0.009</formula>
    </cfRule>
  </conditionalFormatting>
  <conditionalFormatting sqref="F96:F100">
    <cfRule type="cellIs" dxfId="4" priority="4" stopIfTrue="1" operator="between">
      <formula>0.009</formula>
      <formula>-0.009</formula>
    </cfRule>
  </conditionalFormatting>
  <conditionalFormatting sqref="F102:F65537">
    <cfRule type="cellIs" dxfId="3" priority="3" stopIfTrue="1" operator="between">
      <formula>0.009</formula>
      <formula>-0.009</formula>
    </cfRule>
  </conditionalFormatting>
  <hyperlinks>
    <hyperlink ref="A40" r:id="rId1" tooltip="https://www.franklintempletonindia.com/download/en-in/valuation-policy/a0e293eb-f28b-4edc-9535-c7d9e7321ddc/fair_valuation_reliance_big_reliance_infra_november_4_2020-kgox4tdb-en-in.pdf" xr:uid="{00000000-0004-0000-2500-000000000000}"/>
    <hyperlink ref="A29" r:id="rId2" xr:uid="{00000000-0004-0000-2500-000001000000}"/>
    <hyperlink ref="A34" r:id="rId3" tooltip="https://www.franklintempletonindia.com/download/en-in/latest%20updates/189ea834-ae3f-48eb-9d73-a9cc9cd9317e/franklin-templeton-update-on-reliance-broadcast-july-23-2020-kcg9m1gq-en-in.pdf" xr:uid="{00000000-0004-0000-2500-000002000000}"/>
    <hyperlink ref="A35" r:id="rId4" xr:uid="{00000000-0004-0000-2500-000003000000}"/>
  </hyperlinks>
  <pageMargins left="0.7" right="0.7" top="0.75" bottom="0.75" header="0.3" footer="0.3"/>
  <pageSetup orientation="portrait" horizontalDpi="90" verticalDpi="90" r:id="rId5"/>
  <headerFooter>
    <oddFooter>&amp;C&amp;1#&amp;"Calibri"&amp;10&amp;K000000PUBLIC</oddFooter>
  </headerFooter>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72"/>
  <sheetViews>
    <sheetView zoomScaleNormal="100" workbookViewId="0">
      <selection sqref="A1:G1"/>
    </sheetView>
  </sheetViews>
  <sheetFormatPr defaultColWidth="9.425781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5703125" style="10" customWidth="1"/>
    <col min="6" max="6" width="13.5703125" style="11" bestFit="1" customWidth="1"/>
    <col min="7" max="7" width="11" style="10" customWidth="1"/>
    <col min="8" max="16384" width="9.42578125" style="7"/>
  </cols>
  <sheetData>
    <row r="1" spans="1:7" s="1" customFormat="1" ht="15" x14ac:dyDescent="0.2">
      <c r="A1" s="99" t="s">
        <v>1375</v>
      </c>
      <c r="B1" s="100"/>
      <c r="C1" s="100"/>
      <c r="D1" s="100"/>
      <c r="E1" s="100"/>
      <c r="F1" s="100"/>
      <c r="G1" s="100"/>
    </row>
    <row r="2" spans="1:7" s="1" customFormat="1" ht="12" x14ac:dyDescent="0.2">
      <c r="A2" s="8" t="s">
        <v>7</v>
      </c>
      <c r="B2" s="7"/>
      <c r="C2" s="7"/>
      <c r="D2" s="7"/>
      <c r="E2" s="10"/>
      <c r="F2" s="11"/>
      <c r="G2" s="10"/>
    </row>
    <row r="3" spans="1:7" s="1" customFormat="1" ht="33.75" x14ac:dyDescent="0.2">
      <c r="A3" s="6" t="s">
        <v>2</v>
      </c>
      <c r="B3" s="6" t="s">
        <v>0</v>
      </c>
      <c r="C3" s="13" t="s">
        <v>990</v>
      </c>
      <c r="D3" s="13" t="s">
        <v>1</v>
      </c>
      <c r="E3" s="95" t="s">
        <v>6</v>
      </c>
      <c r="F3" s="12" t="s">
        <v>3</v>
      </c>
      <c r="G3" s="12" t="s">
        <v>5</v>
      </c>
    </row>
    <row r="4" spans="1:7" s="1" customFormat="1" ht="39.75" customHeight="1" x14ac:dyDescent="0.2">
      <c r="A4" s="16" t="s">
        <v>25</v>
      </c>
      <c r="B4" s="17"/>
      <c r="C4" s="17"/>
      <c r="D4" s="17"/>
      <c r="E4" s="18"/>
      <c r="F4" s="19"/>
      <c r="G4" s="18"/>
    </row>
    <row r="5" spans="1:7" s="1" customFormat="1" ht="14.1" customHeight="1" x14ac:dyDescent="0.2">
      <c r="A5" s="20" t="s">
        <v>26</v>
      </c>
      <c r="B5" s="21"/>
      <c r="C5" s="21"/>
      <c r="D5" s="21"/>
      <c r="E5" s="22"/>
      <c r="F5" s="23"/>
      <c r="G5" s="22"/>
    </row>
    <row r="6" spans="1:7" s="1" customFormat="1" ht="12" x14ac:dyDescent="0.2">
      <c r="A6" s="21" t="s">
        <v>1353</v>
      </c>
      <c r="B6" s="21" t="s">
        <v>1354</v>
      </c>
      <c r="C6" s="62" t="s">
        <v>1355</v>
      </c>
      <c r="D6" s="24">
        <v>1695</v>
      </c>
      <c r="E6" s="22">
        <v>0</v>
      </c>
      <c r="F6" s="23">
        <v>100</v>
      </c>
      <c r="G6" s="22">
        <v>0</v>
      </c>
    </row>
    <row r="7" spans="1:7" x14ac:dyDescent="0.2">
      <c r="A7" s="20" t="s">
        <v>29</v>
      </c>
      <c r="B7" s="20"/>
      <c r="C7" s="20"/>
      <c r="D7" s="20"/>
      <c r="E7" s="25">
        <f>SUM(E5:E6)</f>
        <v>0</v>
      </c>
      <c r="F7" s="26">
        <f>SUM(F5:F6)</f>
        <v>100</v>
      </c>
      <c r="G7" s="25"/>
    </row>
    <row r="8" spans="1:7" x14ac:dyDescent="0.2">
      <c r="A8" s="21"/>
      <c r="B8" s="21"/>
      <c r="C8" s="21"/>
      <c r="D8" s="21"/>
      <c r="E8" s="22"/>
      <c r="F8" s="23"/>
      <c r="G8" s="22"/>
    </row>
    <row r="9" spans="1:7" x14ac:dyDescent="0.2">
      <c r="A9" s="20" t="s">
        <v>40</v>
      </c>
      <c r="B9" s="20"/>
      <c r="C9" s="20"/>
      <c r="D9" s="20"/>
      <c r="E9" s="25">
        <f>E7</f>
        <v>0</v>
      </c>
      <c r="F9" s="26">
        <f>F7</f>
        <v>100</v>
      </c>
      <c r="G9" s="25"/>
    </row>
    <row r="10" spans="1:7" x14ac:dyDescent="0.2">
      <c r="A10" s="20"/>
      <c r="B10" s="20"/>
      <c r="C10" s="20"/>
      <c r="D10" s="20"/>
      <c r="E10" s="25"/>
      <c r="F10" s="26"/>
      <c r="G10" s="25"/>
    </row>
    <row r="11" spans="1:7" x14ac:dyDescent="0.2">
      <c r="A11" s="20" t="s">
        <v>42</v>
      </c>
      <c r="B11" s="20"/>
      <c r="C11" s="20"/>
      <c r="D11" s="20"/>
      <c r="E11" s="93">
        <v>0</v>
      </c>
      <c r="F11" s="93">
        <v>0</v>
      </c>
      <c r="G11" s="25"/>
    </row>
    <row r="12" spans="1:7" x14ac:dyDescent="0.2">
      <c r="A12" s="20"/>
      <c r="B12" s="20"/>
      <c r="C12" s="20"/>
      <c r="D12" s="20"/>
      <c r="E12" s="25"/>
      <c r="F12" s="26"/>
      <c r="G12" s="25"/>
    </row>
    <row r="13" spans="1:7" x14ac:dyDescent="0.2">
      <c r="A13" s="27" t="s">
        <v>41</v>
      </c>
      <c r="B13" s="27"/>
      <c r="C13" s="27"/>
      <c r="D13" s="27"/>
      <c r="E13" s="28">
        <v>3.9999999999999998E-7</v>
      </c>
      <c r="F13" s="29">
        <v>100</v>
      </c>
      <c r="G13" s="28"/>
    </row>
    <row r="15" spans="1:7" x14ac:dyDescent="0.2">
      <c r="A15" s="14" t="s">
        <v>43</v>
      </c>
    </row>
    <row r="16" spans="1:7" x14ac:dyDescent="0.2">
      <c r="A16" s="14" t="s">
        <v>1356</v>
      </c>
    </row>
    <row r="17" spans="1:7" x14ac:dyDescent="0.2">
      <c r="A17" s="112" t="s">
        <v>1357</v>
      </c>
      <c r="B17" s="112"/>
      <c r="C17" s="112"/>
      <c r="D17" s="112"/>
      <c r="E17" s="112"/>
      <c r="F17" s="112"/>
      <c r="G17" s="112"/>
    </row>
    <row r="18" spans="1:7" x14ac:dyDescent="0.2">
      <c r="A18" s="96"/>
      <c r="B18" s="96"/>
      <c r="C18" s="96"/>
      <c r="D18" s="96"/>
      <c r="E18" s="96"/>
      <c r="F18" s="96"/>
      <c r="G18" s="96"/>
    </row>
    <row r="19" spans="1:7" x14ac:dyDescent="0.2">
      <c r="A19" s="14" t="s">
        <v>44</v>
      </c>
    </row>
    <row r="20" spans="1:7" x14ac:dyDescent="0.2">
      <c r="A20" s="14" t="s">
        <v>45</v>
      </c>
    </row>
    <row r="21" spans="1:7" x14ac:dyDescent="0.2">
      <c r="A21" s="14" t="s">
        <v>46</v>
      </c>
      <c r="B21" s="14"/>
      <c r="C21" s="30" t="s">
        <v>48</v>
      </c>
      <c r="D21" s="14" t="s">
        <v>47</v>
      </c>
    </row>
    <row r="22" spans="1:7" x14ac:dyDescent="0.2">
      <c r="A22" s="7" t="s">
        <v>49</v>
      </c>
      <c r="C22" s="31">
        <v>0</v>
      </c>
      <c r="D22" s="31">
        <v>0</v>
      </c>
    </row>
    <row r="23" spans="1:7" x14ac:dyDescent="0.2">
      <c r="A23" s="7" t="s">
        <v>50</v>
      </c>
      <c r="C23" s="31">
        <v>0</v>
      </c>
      <c r="D23" s="31">
        <v>0</v>
      </c>
    </row>
    <row r="24" spans="1:7" x14ac:dyDescent="0.2">
      <c r="A24" s="7" t="s">
        <v>51</v>
      </c>
      <c r="C24" s="31">
        <v>0</v>
      </c>
      <c r="D24" s="31">
        <v>0</v>
      </c>
    </row>
    <row r="25" spans="1:7" ht="15" customHeight="1" x14ac:dyDescent="0.2">
      <c r="A25" s="7" t="s">
        <v>52</v>
      </c>
      <c r="C25" s="31">
        <v>0</v>
      </c>
      <c r="D25" s="31">
        <v>0</v>
      </c>
    </row>
    <row r="27" spans="1:7" ht="24.75" customHeight="1" x14ac:dyDescent="0.2">
      <c r="A27" s="7" t="s">
        <v>53</v>
      </c>
    </row>
    <row r="29" spans="1:7" ht="15" x14ac:dyDescent="0.25">
      <c r="A29" s="108" t="s">
        <v>1377</v>
      </c>
      <c r="B29" s="109"/>
      <c r="C29" s="109"/>
      <c r="D29" s="30" t="s">
        <v>55</v>
      </c>
    </row>
    <row r="31" spans="1:7" x14ac:dyDescent="0.2">
      <c r="A31" s="14" t="s">
        <v>1376</v>
      </c>
    </row>
    <row r="34" spans="1:7" ht="24" customHeight="1" x14ac:dyDescent="0.2"/>
    <row r="36" spans="1:7" ht="28.35" customHeight="1" x14ac:dyDescent="0.2"/>
    <row r="38" spans="1:7" ht="14.1"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24"/>
  <sheetViews>
    <sheetView workbookViewId="0">
      <selection sqref="A1:G1"/>
    </sheetView>
  </sheetViews>
  <sheetFormatPr defaultColWidth="9.42578125" defaultRowHeight="11.25" x14ac:dyDescent="0.2"/>
  <cols>
    <col min="1" max="1" width="38.5703125" style="7" bestFit="1" customWidth="1"/>
    <col min="2" max="2" width="36.42578125"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1205</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97</v>
      </c>
      <c r="B7" s="21" t="s">
        <v>96</v>
      </c>
      <c r="C7" s="21" t="s">
        <v>27</v>
      </c>
      <c r="D7" s="24">
        <v>2000</v>
      </c>
      <c r="E7" s="22">
        <v>2153.8170137000002</v>
      </c>
      <c r="F7" s="23">
        <v>6.6771515682084299</v>
      </c>
      <c r="G7" s="22">
        <v>7.7929000000000004</v>
      </c>
    </row>
    <row r="8" spans="1:9" x14ac:dyDescent="0.2">
      <c r="A8" s="21" t="s">
        <v>99</v>
      </c>
      <c r="B8" s="21" t="s">
        <v>98</v>
      </c>
      <c r="C8" s="21" t="s">
        <v>100</v>
      </c>
      <c r="D8" s="24">
        <v>2000</v>
      </c>
      <c r="E8" s="22">
        <v>2075.5164384</v>
      </c>
      <c r="F8" s="23">
        <v>6.4344081940822004</v>
      </c>
      <c r="G8" s="22">
        <v>7.49</v>
      </c>
    </row>
    <row r="9" spans="1:9" x14ac:dyDescent="0.2">
      <c r="A9" s="21" t="s">
        <v>62</v>
      </c>
      <c r="B9" s="21" t="s">
        <v>61</v>
      </c>
      <c r="C9" s="21" t="s">
        <v>27</v>
      </c>
      <c r="D9" s="24">
        <v>2000</v>
      </c>
      <c r="E9" s="22">
        <v>2036.8286849000001</v>
      </c>
      <c r="F9" s="23">
        <v>6.3144704313522002</v>
      </c>
      <c r="G9" s="22">
        <v>7.4417</v>
      </c>
    </row>
    <row r="10" spans="1:9" x14ac:dyDescent="0.2">
      <c r="A10" s="21" t="s">
        <v>102</v>
      </c>
      <c r="B10" s="21" t="s">
        <v>101</v>
      </c>
      <c r="C10" s="21" t="s">
        <v>103</v>
      </c>
      <c r="D10" s="24">
        <v>1500</v>
      </c>
      <c r="E10" s="22">
        <v>1552.5391233</v>
      </c>
      <c r="F10" s="23">
        <v>4.81310110186151</v>
      </c>
      <c r="G10" s="22">
        <v>7.4416000000000002</v>
      </c>
    </row>
    <row r="11" spans="1:9" x14ac:dyDescent="0.2">
      <c r="A11" s="21" t="s">
        <v>77</v>
      </c>
      <c r="B11" s="21" t="s">
        <v>76</v>
      </c>
      <c r="C11" s="21" t="s">
        <v>28</v>
      </c>
      <c r="D11" s="24">
        <v>1000</v>
      </c>
      <c r="E11" s="22">
        <v>1004.609589</v>
      </c>
      <c r="F11" s="23">
        <v>3.11443843648776</v>
      </c>
      <c r="G11" s="22">
        <v>7.6</v>
      </c>
    </row>
    <row r="12" spans="1:9" x14ac:dyDescent="0.2">
      <c r="A12" s="20" t="s">
        <v>29</v>
      </c>
      <c r="B12" s="20"/>
      <c r="C12" s="20"/>
      <c r="D12" s="20"/>
      <c r="E12" s="25">
        <f>SUM(E6:E11)</f>
        <v>8823.3108493</v>
      </c>
      <c r="F12" s="26">
        <f>SUM(F6:F11)</f>
        <v>27.353569731992099</v>
      </c>
      <c r="G12" s="25"/>
      <c r="H12" s="14"/>
      <c r="I12" s="14"/>
    </row>
    <row r="13" spans="1:9" x14ac:dyDescent="0.2">
      <c r="A13" s="21"/>
      <c r="B13" s="21"/>
      <c r="C13" s="21"/>
      <c r="D13" s="21"/>
      <c r="E13" s="22"/>
      <c r="F13" s="23"/>
      <c r="G13" s="22"/>
    </row>
    <row r="14" spans="1:9" x14ac:dyDescent="0.2">
      <c r="A14" s="20" t="s">
        <v>37</v>
      </c>
      <c r="B14" s="21"/>
      <c r="C14" s="21"/>
      <c r="D14" s="21"/>
      <c r="E14" s="22"/>
      <c r="F14" s="23"/>
      <c r="G14" s="22"/>
    </row>
    <row r="15" spans="1:9" x14ac:dyDescent="0.2">
      <c r="A15" s="21" t="s">
        <v>1206</v>
      </c>
      <c r="B15" s="21" t="s">
        <v>1207</v>
      </c>
      <c r="C15" s="21" t="s">
        <v>38</v>
      </c>
      <c r="D15" s="24">
        <v>7500000</v>
      </c>
      <c r="E15" s="22">
        <v>7826.1812499999996</v>
      </c>
      <c r="F15" s="23">
        <v>24.262320370824</v>
      </c>
      <c r="G15" s="22">
        <v>7.4844931555859402</v>
      </c>
    </row>
    <row r="16" spans="1:9" x14ac:dyDescent="0.2">
      <c r="A16" s="21" t="s">
        <v>1208</v>
      </c>
      <c r="B16" s="21" t="s">
        <v>1209</v>
      </c>
      <c r="C16" s="21" t="s">
        <v>38</v>
      </c>
      <c r="D16" s="24">
        <v>2500000</v>
      </c>
      <c r="E16" s="22">
        <v>2565.1095832999999</v>
      </c>
      <c r="F16" s="23">
        <v>7.9522194168829801</v>
      </c>
      <c r="G16" s="22">
        <v>6.6978620624499898</v>
      </c>
    </row>
    <row r="17" spans="1:9" x14ac:dyDescent="0.2">
      <c r="A17" s="21" t="s">
        <v>1210</v>
      </c>
      <c r="B17" s="21" t="s">
        <v>1211</v>
      </c>
      <c r="C17" s="21" t="s">
        <v>38</v>
      </c>
      <c r="D17" s="24">
        <v>2000000</v>
      </c>
      <c r="E17" s="22">
        <v>2099.7939999999999</v>
      </c>
      <c r="F17" s="23">
        <v>6.5096722288068802</v>
      </c>
      <c r="G17" s="22">
        <v>7.2292805865718197</v>
      </c>
    </row>
    <row r="18" spans="1:9" x14ac:dyDescent="0.2">
      <c r="A18" s="21" t="s">
        <v>1212</v>
      </c>
      <c r="B18" s="21" t="s">
        <v>1213</v>
      </c>
      <c r="C18" s="21" t="s">
        <v>38</v>
      </c>
      <c r="D18" s="24">
        <v>1500000</v>
      </c>
      <c r="E18" s="22">
        <v>1523.5517500000001</v>
      </c>
      <c r="F18" s="23">
        <v>4.7232359536816997</v>
      </c>
      <c r="G18" s="22">
        <v>6.88194542784648</v>
      </c>
    </row>
    <row r="19" spans="1:9" x14ac:dyDescent="0.2">
      <c r="A19" s="21" t="s">
        <v>64</v>
      </c>
      <c r="B19" s="21" t="s">
        <v>63</v>
      </c>
      <c r="C19" s="21" t="s">
        <v>38</v>
      </c>
      <c r="D19" s="24">
        <v>1000000</v>
      </c>
      <c r="E19" s="22">
        <v>1039.5207777999999</v>
      </c>
      <c r="F19" s="23">
        <v>3.22266828960954</v>
      </c>
      <c r="G19" s="22">
        <v>6.9264058460125</v>
      </c>
    </row>
    <row r="20" spans="1:9" x14ac:dyDescent="0.2">
      <c r="A20" s="21" t="s">
        <v>66</v>
      </c>
      <c r="B20" s="21" t="s">
        <v>65</v>
      </c>
      <c r="C20" s="21" t="s">
        <v>38</v>
      </c>
      <c r="D20" s="24">
        <v>1000000</v>
      </c>
      <c r="E20" s="22">
        <v>1038.6097778000001</v>
      </c>
      <c r="F20" s="23">
        <v>3.21984405475582</v>
      </c>
      <c r="G20" s="22">
        <v>6.9056869152000004</v>
      </c>
    </row>
    <row r="21" spans="1:9" x14ac:dyDescent="0.2">
      <c r="A21" s="21" t="s">
        <v>68</v>
      </c>
      <c r="B21" s="21" t="s">
        <v>67</v>
      </c>
      <c r="C21" s="21" t="s">
        <v>38</v>
      </c>
      <c r="D21" s="24">
        <v>1000000</v>
      </c>
      <c r="E21" s="22">
        <v>1037.7087778</v>
      </c>
      <c r="F21" s="23">
        <v>3.2170508213823799</v>
      </c>
      <c r="G21" s="22">
        <v>6.9367558460124998</v>
      </c>
    </row>
    <row r="22" spans="1:9" x14ac:dyDescent="0.2">
      <c r="A22" s="21" t="s">
        <v>89</v>
      </c>
      <c r="B22" s="21" t="s">
        <v>88</v>
      </c>
      <c r="C22" s="21" t="s">
        <v>38</v>
      </c>
      <c r="D22" s="24">
        <v>1000000</v>
      </c>
      <c r="E22" s="22">
        <v>1036.9987778</v>
      </c>
      <c r="F22" s="23">
        <v>3.21484971628233</v>
      </c>
      <c r="G22" s="22">
        <v>6.9216177832000101</v>
      </c>
    </row>
    <row r="23" spans="1:9" x14ac:dyDescent="0.2">
      <c r="A23" s="21" t="s">
        <v>70</v>
      </c>
      <c r="B23" s="21" t="s">
        <v>69</v>
      </c>
      <c r="C23" s="21" t="s">
        <v>38</v>
      </c>
      <c r="D23" s="24">
        <v>1000000</v>
      </c>
      <c r="E23" s="22">
        <v>1034.7577778</v>
      </c>
      <c r="F23" s="23">
        <v>3.2079022845510399</v>
      </c>
      <c r="G23" s="22">
        <v>6.95787119405</v>
      </c>
    </row>
    <row r="24" spans="1:9" x14ac:dyDescent="0.2">
      <c r="A24" s="21" t="s">
        <v>87</v>
      </c>
      <c r="B24" s="21" t="s">
        <v>86</v>
      </c>
      <c r="C24" s="21" t="s">
        <v>38</v>
      </c>
      <c r="D24" s="24">
        <v>1000000</v>
      </c>
      <c r="E24" s="22">
        <v>1032.9667778</v>
      </c>
      <c r="F24" s="23">
        <v>3.20234991943247</v>
      </c>
      <c r="G24" s="22">
        <v>6.9339435378125103</v>
      </c>
    </row>
    <row r="25" spans="1:9" x14ac:dyDescent="0.2">
      <c r="A25" s="21" t="s">
        <v>83</v>
      </c>
      <c r="B25" s="21" t="s">
        <v>82</v>
      </c>
      <c r="C25" s="21" t="s">
        <v>38</v>
      </c>
      <c r="D25" s="24">
        <v>950000</v>
      </c>
      <c r="E25" s="22">
        <v>983.74690280000004</v>
      </c>
      <c r="F25" s="23">
        <v>3.0497610210010802</v>
      </c>
      <c r="G25" s="22">
        <v>6.8957572881999898</v>
      </c>
    </row>
    <row r="26" spans="1:9" x14ac:dyDescent="0.2">
      <c r="A26" s="21" t="s">
        <v>105</v>
      </c>
      <c r="B26" s="21" t="s">
        <v>104</v>
      </c>
      <c r="C26" s="21" t="s">
        <v>38</v>
      </c>
      <c r="D26" s="24">
        <v>454700</v>
      </c>
      <c r="E26" s="22">
        <v>468.1870083</v>
      </c>
      <c r="F26" s="23">
        <v>1.4514490306280901</v>
      </c>
      <c r="G26" s="22">
        <v>6.9122503778124997</v>
      </c>
    </row>
    <row r="27" spans="1:9" x14ac:dyDescent="0.2">
      <c r="A27" s="21" t="s">
        <v>72</v>
      </c>
      <c r="B27" s="21" t="s">
        <v>71</v>
      </c>
      <c r="C27" s="21" t="s">
        <v>38</v>
      </c>
      <c r="D27" s="24">
        <v>419150</v>
      </c>
      <c r="E27" s="22">
        <v>433.37944399999998</v>
      </c>
      <c r="F27" s="23">
        <v>1.34354042879566</v>
      </c>
      <c r="G27" s="22">
        <v>6.9026650312500104</v>
      </c>
    </row>
    <row r="28" spans="1:9" x14ac:dyDescent="0.2">
      <c r="A28" s="21" t="s">
        <v>85</v>
      </c>
      <c r="B28" s="21" t="s">
        <v>84</v>
      </c>
      <c r="C28" s="21" t="s">
        <v>38</v>
      </c>
      <c r="D28" s="24">
        <v>300000</v>
      </c>
      <c r="E28" s="22">
        <v>310.41800000000001</v>
      </c>
      <c r="F28" s="23">
        <v>0.96234175062971605</v>
      </c>
      <c r="G28" s="22">
        <v>6.4595881528124801</v>
      </c>
    </row>
    <row r="29" spans="1:9" x14ac:dyDescent="0.2">
      <c r="A29" s="21" t="s">
        <v>91</v>
      </c>
      <c r="B29" s="21" t="s">
        <v>90</v>
      </c>
      <c r="C29" s="21" t="s">
        <v>38</v>
      </c>
      <c r="D29" s="24">
        <v>208600</v>
      </c>
      <c r="E29" s="22">
        <v>216.06064850000001</v>
      </c>
      <c r="F29" s="23">
        <v>0.66981999342719001</v>
      </c>
      <c r="G29" s="22">
        <v>6.8694855207999996</v>
      </c>
    </row>
    <row r="30" spans="1:9" x14ac:dyDescent="0.2">
      <c r="A30" s="20" t="s">
        <v>29</v>
      </c>
      <c r="B30" s="20"/>
      <c r="C30" s="20"/>
      <c r="D30" s="20"/>
      <c r="E30" s="25">
        <f>SUM(E15:E29)</f>
        <v>22646.991253700002</v>
      </c>
      <c r="F30" s="26">
        <f>SUM(F15:F29)</f>
        <v>70.209025280690881</v>
      </c>
      <c r="G30" s="25"/>
      <c r="H30" s="14"/>
      <c r="I30" s="14"/>
    </row>
    <row r="31" spans="1:9" x14ac:dyDescent="0.2">
      <c r="A31" s="21"/>
      <c r="B31" s="21"/>
      <c r="C31" s="21"/>
      <c r="D31" s="21"/>
      <c r="E31" s="22"/>
      <c r="F31" s="23"/>
      <c r="G31" s="22"/>
    </row>
    <row r="32" spans="1:9" x14ac:dyDescent="0.2">
      <c r="A32" s="20" t="s">
        <v>1066</v>
      </c>
      <c r="B32" s="21"/>
      <c r="C32" s="21"/>
      <c r="D32" s="21"/>
      <c r="E32" s="22"/>
      <c r="F32" s="23"/>
      <c r="G32" s="22"/>
    </row>
    <row r="33" spans="1:9" x14ac:dyDescent="0.2">
      <c r="A33" s="21" t="s">
        <v>1067</v>
      </c>
      <c r="B33" s="21" t="s">
        <v>1068</v>
      </c>
      <c r="C33" s="21" t="s">
        <v>1069</v>
      </c>
      <c r="D33" s="24">
        <v>789.46100000000001</v>
      </c>
      <c r="E33" s="22">
        <v>87.773240299999998</v>
      </c>
      <c r="F33" s="23">
        <v>0.27211003784814197</v>
      </c>
      <c r="G33" s="22">
        <v>5.97</v>
      </c>
    </row>
    <row r="34" spans="1:9" x14ac:dyDescent="0.2">
      <c r="A34" s="20" t="s">
        <v>29</v>
      </c>
      <c r="B34" s="20"/>
      <c r="C34" s="20"/>
      <c r="D34" s="20"/>
      <c r="E34" s="25">
        <f>SUM(E33:E33)</f>
        <v>87.773240299999998</v>
      </c>
      <c r="F34" s="26">
        <f>SUM(F33:F33)</f>
        <v>0.27211003784814197</v>
      </c>
      <c r="G34" s="25"/>
      <c r="H34" s="14"/>
      <c r="I34" s="14"/>
    </row>
    <row r="35" spans="1:9" x14ac:dyDescent="0.2">
      <c r="A35" s="21"/>
      <c r="B35" s="21"/>
      <c r="C35" s="21"/>
      <c r="D35" s="21"/>
      <c r="E35" s="22"/>
      <c r="F35" s="23"/>
      <c r="G35" s="22"/>
    </row>
    <row r="36" spans="1:9" x14ac:dyDescent="0.2">
      <c r="A36" s="20" t="s">
        <v>40</v>
      </c>
      <c r="B36" s="20"/>
      <c r="C36" s="20"/>
      <c r="D36" s="20"/>
      <c r="E36" s="25">
        <f>E12+E30+E34</f>
        <v>31558.075343300003</v>
      </c>
      <c r="F36" s="26">
        <f>F12+F30+F34</f>
        <v>97.834705050531113</v>
      </c>
      <c r="G36" s="25"/>
      <c r="H36" s="14"/>
      <c r="I36" s="14"/>
    </row>
    <row r="37" spans="1:9" x14ac:dyDescent="0.2">
      <c r="A37" s="20"/>
      <c r="B37" s="20"/>
      <c r="C37" s="20"/>
      <c r="D37" s="20"/>
      <c r="E37" s="25"/>
      <c r="F37" s="26"/>
      <c r="G37" s="25"/>
      <c r="H37" s="14"/>
      <c r="I37" s="14"/>
    </row>
    <row r="38" spans="1:9" x14ac:dyDescent="0.2">
      <c r="A38" s="80" t="s">
        <v>337</v>
      </c>
      <c r="B38" s="20"/>
      <c r="C38" s="20"/>
      <c r="D38" s="20"/>
      <c r="E38" s="25">
        <v>2.0080861099999998</v>
      </c>
      <c r="F38" s="26">
        <f>E38/E42*100</f>
        <v>6.2253641944494701E-3</v>
      </c>
      <c r="G38" s="25"/>
      <c r="H38" s="14"/>
      <c r="I38" s="14"/>
    </row>
    <row r="39" spans="1:9" x14ac:dyDescent="0.2">
      <c r="A39" s="20"/>
      <c r="B39" s="20"/>
      <c r="C39" s="20"/>
      <c r="D39" s="20"/>
      <c r="E39" s="25"/>
      <c r="F39" s="26"/>
      <c r="G39" s="25"/>
      <c r="H39" s="14"/>
      <c r="I39" s="14"/>
    </row>
    <row r="40" spans="1:9" x14ac:dyDescent="0.2">
      <c r="A40" s="20" t="s">
        <v>42</v>
      </c>
      <c r="B40" s="20"/>
      <c r="C40" s="20"/>
      <c r="D40" s="20"/>
      <c r="E40" s="25">
        <f>E42-(E12+E30+E34)-E38</f>
        <v>696.44080398999677</v>
      </c>
      <c r="F40" s="26">
        <f>F42-(F12+F30+F34)-F38</f>
        <v>2.1590695852744375</v>
      </c>
      <c r="G40" s="25"/>
      <c r="H40" s="14"/>
      <c r="I40" s="14"/>
    </row>
    <row r="41" spans="1:9" x14ac:dyDescent="0.2">
      <c r="A41" s="20"/>
      <c r="B41" s="20"/>
      <c r="C41" s="20"/>
      <c r="D41" s="20"/>
      <c r="E41" s="25"/>
      <c r="F41" s="26"/>
      <c r="G41" s="25"/>
      <c r="H41" s="14"/>
      <c r="I41" s="14"/>
    </row>
    <row r="42" spans="1:9" x14ac:dyDescent="0.2">
      <c r="A42" s="27" t="s">
        <v>41</v>
      </c>
      <c r="B42" s="27"/>
      <c r="C42" s="27"/>
      <c r="D42" s="27"/>
      <c r="E42" s="28">
        <v>32256.5242334</v>
      </c>
      <c r="F42" s="29">
        <v>100</v>
      </c>
      <c r="G42" s="28"/>
      <c r="H42" s="14"/>
      <c r="I42" s="14"/>
    </row>
    <row r="44" spans="1:9" x14ac:dyDescent="0.2">
      <c r="A44" s="81" t="s">
        <v>1214</v>
      </c>
      <c r="B44" s="81"/>
      <c r="C44" s="81"/>
      <c r="D44" s="81"/>
      <c r="E44" s="82"/>
      <c r="F44" s="82"/>
      <c r="G44" s="82"/>
    </row>
    <row r="45" spans="1:9" x14ac:dyDescent="0.2">
      <c r="A45" s="80"/>
      <c r="B45" s="80"/>
      <c r="C45" s="80"/>
      <c r="D45" s="80"/>
      <c r="E45" s="26"/>
      <c r="F45" s="26"/>
      <c r="G45" s="26"/>
    </row>
    <row r="46" spans="1:9" x14ac:dyDescent="0.2">
      <c r="A46" s="83" t="s">
        <v>1215</v>
      </c>
      <c r="B46" s="59"/>
      <c r="C46" s="59"/>
      <c r="D46" s="80"/>
      <c r="E46" s="84" t="s">
        <v>1216</v>
      </c>
      <c r="F46" s="83" t="s">
        <v>3</v>
      </c>
      <c r="G46" s="26"/>
    </row>
    <row r="47" spans="1:9" x14ac:dyDescent="0.2">
      <c r="A47" s="59" t="s">
        <v>1217</v>
      </c>
      <c r="B47" s="59"/>
      <c r="C47" s="59"/>
      <c r="D47" s="80"/>
      <c r="E47" s="85">
        <v>2500</v>
      </c>
      <c r="F47" s="86">
        <f>E47/$E$42*100</f>
        <v>7.7503700705960643</v>
      </c>
      <c r="G47" s="26"/>
    </row>
    <row r="48" spans="1:9" x14ac:dyDescent="0.2">
      <c r="A48" s="59" t="s">
        <v>1217</v>
      </c>
      <c r="B48" s="59"/>
      <c r="C48" s="59"/>
      <c r="D48" s="80"/>
      <c r="E48" s="85">
        <v>3000</v>
      </c>
      <c r="F48" s="86">
        <f>E48/$E$42*100</f>
        <v>9.3004440847152772</v>
      </c>
      <c r="G48" s="26"/>
    </row>
    <row r="49" spans="1:7" x14ac:dyDescent="0.2">
      <c r="A49" s="59" t="s">
        <v>1217</v>
      </c>
      <c r="B49" s="59"/>
      <c r="C49" s="59"/>
      <c r="D49" s="80"/>
      <c r="E49" s="85">
        <v>2500</v>
      </c>
      <c r="F49" s="86">
        <f>E49/$E$42*100</f>
        <v>7.7503700705960643</v>
      </c>
      <c r="G49" s="26"/>
    </row>
    <row r="50" spans="1:7" x14ac:dyDescent="0.2">
      <c r="A50" s="60" t="s">
        <v>1218</v>
      </c>
      <c r="B50" s="61"/>
      <c r="C50" s="61"/>
      <c r="D50" s="60"/>
      <c r="E50" s="87">
        <f>SUM(E47:E49)</f>
        <v>8000</v>
      </c>
      <c r="F50" s="87">
        <f>SUM(F47:F49)</f>
        <v>24.801184225907406</v>
      </c>
      <c r="G50" s="29"/>
    </row>
    <row r="52" spans="1:7" x14ac:dyDescent="0.2">
      <c r="A52" s="14" t="s">
        <v>43</v>
      </c>
    </row>
    <row r="53" spans="1:7" x14ac:dyDescent="0.2">
      <c r="A53" s="14" t="s">
        <v>1071</v>
      </c>
    </row>
    <row r="54" spans="1:7" x14ac:dyDescent="0.2">
      <c r="A54" s="14" t="s">
        <v>1219</v>
      </c>
    </row>
    <row r="55" spans="1:7" x14ac:dyDescent="0.2">
      <c r="A55" s="14"/>
    </row>
    <row r="56" spans="1:7" ht="33.75" customHeight="1" x14ac:dyDescent="0.2">
      <c r="A56" s="103" t="s">
        <v>1220</v>
      </c>
      <c r="B56" s="103"/>
      <c r="C56" s="103"/>
      <c r="D56" s="103"/>
      <c r="E56" s="103"/>
      <c r="F56" s="103"/>
      <c r="G56" s="103"/>
    </row>
    <row r="57" spans="1:7" x14ac:dyDescent="0.2">
      <c r="A57" s="14"/>
    </row>
    <row r="58" spans="1:7" x14ac:dyDescent="0.2">
      <c r="A58" s="14" t="s">
        <v>44</v>
      </c>
    </row>
    <row r="59" spans="1:7" x14ac:dyDescent="0.2">
      <c r="A59" s="14" t="s">
        <v>45</v>
      </c>
    </row>
    <row r="60" spans="1:7" x14ac:dyDescent="0.2">
      <c r="A60" s="14" t="s">
        <v>46</v>
      </c>
      <c r="B60" s="14"/>
      <c r="C60" s="30" t="s">
        <v>48</v>
      </c>
      <c r="D60" s="14" t="s">
        <v>47</v>
      </c>
    </row>
    <row r="61" spans="1:7" x14ac:dyDescent="0.2">
      <c r="A61" s="7" t="s">
        <v>49</v>
      </c>
      <c r="C61" s="31">
        <v>38.548400000000001</v>
      </c>
      <c r="D61" s="31">
        <v>40.433799999999998</v>
      </c>
    </row>
    <row r="62" spans="1:7" x14ac:dyDescent="0.2">
      <c r="A62" s="7" t="s">
        <v>1101</v>
      </c>
      <c r="C62" s="31">
        <v>10.2676</v>
      </c>
      <c r="D62" s="31">
        <v>10.378</v>
      </c>
    </row>
    <row r="63" spans="1:7" x14ac:dyDescent="0.2">
      <c r="A63" s="7" t="s">
        <v>51</v>
      </c>
      <c r="C63" s="31">
        <v>41.879199999999997</v>
      </c>
      <c r="D63" s="31">
        <v>44.083599999999997</v>
      </c>
    </row>
    <row r="64" spans="1:7" x14ac:dyDescent="0.2">
      <c r="A64" s="7" t="s">
        <v>1103</v>
      </c>
      <c r="C64" s="31">
        <v>10.1656</v>
      </c>
      <c r="D64" s="31">
        <v>10.274699999999999</v>
      </c>
    </row>
    <row r="66" spans="1:5" x14ac:dyDescent="0.2">
      <c r="A66" s="14" t="s">
        <v>54</v>
      </c>
    </row>
    <row r="67" spans="1:5" x14ac:dyDescent="0.2">
      <c r="A67" s="101" t="s">
        <v>58</v>
      </c>
      <c r="B67" s="102"/>
      <c r="C67" s="33" t="s">
        <v>59</v>
      </c>
    </row>
    <row r="68" spans="1:5" x14ac:dyDescent="0.2">
      <c r="A68" s="97" t="s">
        <v>1101</v>
      </c>
      <c r="B68" s="98"/>
      <c r="C68" s="34">
        <v>0.38073586999999998</v>
      </c>
    </row>
    <row r="69" spans="1:5" x14ac:dyDescent="0.2">
      <c r="A69" s="97" t="s">
        <v>1103</v>
      </c>
      <c r="B69" s="98"/>
      <c r="C69" s="34">
        <v>0.40568261999999999</v>
      </c>
    </row>
    <row r="70" spans="1:5" x14ac:dyDescent="0.2">
      <c r="A70" s="7" t="s">
        <v>60</v>
      </c>
    </row>
    <row r="71" spans="1:5" x14ac:dyDescent="0.2">
      <c r="A71" s="7" t="s">
        <v>53</v>
      </c>
    </row>
    <row r="73" spans="1:5" x14ac:dyDescent="0.2">
      <c r="A73" s="69" t="s">
        <v>1221</v>
      </c>
    </row>
    <row r="74" spans="1:5" x14ac:dyDescent="0.2">
      <c r="A74" s="69"/>
    </row>
    <row r="75" spans="1:5" x14ac:dyDescent="0.2">
      <c r="A75" s="64" t="s">
        <v>1222</v>
      </c>
    </row>
    <row r="76" spans="1:5" x14ac:dyDescent="0.2">
      <c r="A76" s="64" t="s">
        <v>1223</v>
      </c>
    </row>
    <row r="78" spans="1:5" x14ac:dyDescent="0.2">
      <c r="A78" s="14" t="s">
        <v>362</v>
      </c>
      <c r="D78" s="32">
        <v>9.2767166988196603</v>
      </c>
      <c r="E78" s="10" t="s">
        <v>56</v>
      </c>
    </row>
    <row r="80" spans="1:5" x14ac:dyDescent="0.2">
      <c r="A80" s="14" t="s">
        <v>363</v>
      </c>
      <c r="D80" s="30" t="s">
        <v>55</v>
      </c>
    </row>
    <row r="82" spans="1:9" x14ac:dyDescent="0.2">
      <c r="A82" s="69" t="s">
        <v>1224</v>
      </c>
      <c r="B82" s="64"/>
      <c r="C82" s="64"/>
      <c r="D82" s="64"/>
      <c r="E82" s="11"/>
      <c r="G82" s="11"/>
      <c r="H82" s="64"/>
      <c r="I82" s="64"/>
    </row>
    <row r="83" spans="1:9" ht="15" x14ac:dyDescent="0.25">
      <c r="A83" s="72"/>
      <c r="B83" s="64"/>
      <c r="C83" s="64"/>
      <c r="D83" s="64"/>
      <c r="E83" s="11"/>
      <c r="G83" s="11"/>
      <c r="H83" s="64"/>
      <c r="I83" s="64"/>
    </row>
    <row r="84" spans="1:9" x14ac:dyDescent="0.2">
      <c r="A84" s="69" t="s">
        <v>959</v>
      </c>
      <c r="B84" s="64"/>
      <c r="C84" s="64"/>
      <c r="D84" s="64"/>
      <c r="E84" s="11"/>
      <c r="G84" s="11"/>
      <c r="H84" s="64"/>
      <c r="I84" s="64"/>
    </row>
    <row r="85" spans="1:9" x14ac:dyDescent="0.2">
      <c r="A85" s="64"/>
      <c r="B85" s="64"/>
      <c r="C85" s="64"/>
      <c r="D85" s="64"/>
      <c r="E85" s="11"/>
      <c r="G85" s="11"/>
      <c r="H85" s="64"/>
      <c r="I85" s="64"/>
    </row>
    <row r="86" spans="1:9" x14ac:dyDescent="0.2">
      <c r="A86" s="64"/>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9" t="s">
        <v>1225</v>
      </c>
      <c r="B100" s="64"/>
      <c r="C100" s="64"/>
      <c r="D100" s="64"/>
      <c r="E100" s="11"/>
      <c r="G100" s="11"/>
      <c r="H100" s="64"/>
      <c r="I100" s="64"/>
    </row>
    <row r="101" spans="1:9" x14ac:dyDescent="0.2">
      <c r="A101" s="64"/>
      <c r="B101" s="64"/>
      <c r="C101" s="64"/>
      <c r="D101" s="64"/>
      <c r="E101" s="11"/>
      <c r="G101" s="11"/>
      <c r="H101" s="64"/>
      <c r="I101" s="64"/>
    </row>
    <row r="102" spans="1:9" x14ac:dyDescent="0.2">
      <c r="A102" s="69" t="s">
        <v>960</v>
      </c>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t="s">
        <v>958</v>
      </c>
      <c r="B117" s="64"/>
      <c r="C117" s="64"/>
      <c r="D117" s="64"/>
      <c r="E117" s="11"/>
      <c r="G117" s="11"/>
      <c r="H117" s="64"/>
      <c r="I117" s="64"/>
    </row>
    <row r="118" spans="1:9" x14ac:dyDescent="0.2">
      <c r="A118" s="7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74"/>
      <c r="B121" s="64"/>
      <c r="C121" s="64"/>
      <c r="D121" s="64"/>
      <c r="E121" s="11"/>
      <c r="G121" s="11"/>
      <c r="H121" s="64"/>
      <c r="I121" s="64"/>
    </row>
    <row r="122" spans="1:9" x14ac:dyDescent="0.2">
      <c r="A122" s="7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sheetData>
  <mergeCells count="5">
    <mergeCell ref="A1:G1"/>
    <mergeCell ref="A56:G56"/>
    <mergeCell ref="A67:B67"/>
    <mergeCell ref="A68:B68"/>
    <mergeCell ref="A69:B69"/>
  </mergeCells>
  <conditionalFormatting sqref="F2:F3">
    <cfRule type="cellIs" dxfId="120" priority="4" stopIfTrue="1" operator="between">
      <formula>0.009</formula>
      <formula>-0.009</formula>
    </cfRule>
  </conditionalFormatting>
  <conditionalFormatting sqref="F5:F49">
    <cfRule type="cellIs" dxfId="119" priority="1" stopIfTrue="1" operator="between">
      <formula>0.009</formula>
      <formula>-0.009</formula>
    </cfRule>
  </conditionalFormatting>
  <conditionalFormatting sqref="F51:F55">
    <cfRule type="cellIs" dxfId="118" priority="3" stopIfTrue="1" operator="between">
      <formula>0.009</formula>
      <formula>-0.009</formula>
    </cfRule>
  </conditionalFormatting>
  <conditionalFormatting sqref="F57:F65538">
    <cfRule type="cellIs" dxfId="11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0"/>
  <sheetViews>
    <sheetView workbookViewId="0">
      <selection sqref="A1:G1"/>
    </sheetView>
  </sheetViews>
  <sheetFormatPr defaultColWidth="9.42578125" defaultRowHeight="11.25" x14ac:dyDescent="0.2"/>
  <cols>
    <col min="1" max="1" width="38.5703125" style="7" bestFit="1" customWidth="1"/>
    <col min="2" max="2" width="60.42578125"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1226</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990</v>
      </c>
      <c r="D4" s="13" t="s">
        <v>1</v>
      </c>
      <c r="E4" s="53"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107</v>
      </c>
      <c r="B7" s="21" t="s">
        <v>106</v>
      </c>
      <c r="C7" s="21" t="s">
        <v>28</v>
      </c>
      <c r="D7" s="24">
        <v>5000</v>
      </c>
      <c r="E7" s="22">
        <v>5178.5027397000003</v>
      </c>
      <c r="F7" s="23">
        <v>6.7123758857879201</v>
      </c>
      <c r="G7" s="22">
        <v>7.2649999999999997</v>
      </c>
    </row>
    <row r="8" spans="1:7" x14ac:dyDescent="0.2">
      <c r="A8" s="21" t="s">
        <v>109</v>
      </c>
      <c r="B8" s="21" t="s">
        <v>108</v>
      </c>
      <c r="C8" s="21" t="s">
        <v>75</v>
      </c>
      <c r="D8" s="24">
        <v>5000</v>
      </c>
      <c r="E8" s="22">
        <v>5161.2386986000001</v>
      </c>
      <c r="F8" s="23">
        <v>6.6899982335985104</v>
      </c>
      <c r="G8" s="22">
        <v>6.9325000000000001</v>
      </c>
    </row>
    <row r="9" spans="1:7" x14ac:dyDescent="0.2">
      <c r="A9" s="21" t="s">
        <v>111</v>
      </c>
      <c r="B9" s="21" t="s">
        <v>110</v>
      </c>
      <c r="C9" s="21" t="s">
        <v>28</v>
      </c>
      <c r="D9" s="24">
        <v>5000</v>
      </c>
      <c r="E9" s="22">
        <v>5161.0974657999996</v>
      </c>
      <c r="F9" s="23">
        <v>6.6898151676258504</v>
      </c>
      <c r="G9" s="22">
        <v>7.42</v>
      </c>
    </row>
    <row r="10" spans="1:7" x14ac:dyDescent="0.2">
      <c r="A10" s="21" t="s">
        <v>113</v>
      </c>
      <c r="B10" s="21" t="s">
        <v>112</v>
      </c>
      <c r="C10" s="21" t="s">
        <v>75</v>
      </c>
      <c r="D10" s="24">
        <v>5000</v>
      </c>
      <c r="E10" s="22">
        <v>5120.3319862999997</v>
      </c>
      <c r="F10" s="23">
        <v>6.6369749481024298</v>
      </c>
      <c r="G10" s="22">
        <v>7.38</v>
      </c>
    </row>
    <row r="11" spans="1:7" x14ac:dyDescent="0.2">
      <c r="A11" s="21" t="s">
        <v>62</v>
      </c>
      <c r="B11" s="21" t="s">
        <v>61</v>
      </c>
      <c r="C11" s="21" t="s">
        <v>27</v>
      </c>
      <c r="D11" s="24">
        <v>5000</v>
      </c>
      <c r="E11" s="22">
        <v>5092.0717123000004</v>
      </c>
      <c r="F11" s="23">
        <v>6.6003439774805299</v>
      </c>
      <c r="G11" s="22">
        <v>7.4417</v>
      </c>
    </row>
    <row r="12" spans="1:7" x14ac:dyDescent="0.2">
      <c r="A12" s="21" t="s">
        <v>1227</v>
      </c>
      <c r="B12" s="21" t="s">
        <v>1228</v>
      </c>
      <c r="C12" s="21" t="s">
        <v>28</v>
      </c>
      <c r="D12" s="24">
        <v>500</v>
      </c>
      <c r="E12" s="22">
        <v>4996.1519177999999</v>
      </c>
      <c r="F12" s="23">
        <v>6.4760127280953403</v>
      </c>
      <c r="G12" s="22">
        <v>7.0049999999999999</v>
      </c>
    </row>
    <row r="13" spans="1:7" x14ac:dyDescent="0.2">
      <c r="A13" s="21" t="s">
        <v>115</v>
      </c>
      <c r="B13" s="21" t="s">
        <v>114</v>
      </c>
      <c r="C13" s="21" t="s">
        <v>28</v>
      </c>
      <c r="D13" s="24">
        <v>9000</v>
      </c>
      <c r="E13" s="22">
        <v>4903.1639999999998</v>
      </c>
      <c r="F13" s="23">
        <v>6.3554817776479702</v>
      </c>
      <c r="G13" s="22">
        <v>6.5949999999999998</v>
      </c>
    </row>
    <row r="14" spans="1:7" x14ac:dyDescent="0.2">
      <c r="A14" s="21" t="s">
        <v>1229</v>
      </c>
      <c r="B14" s="21" t="s">
        <v>1230</v>
      </c>
      <c r="C14" s="21" t="s">
        <v>28</v>
      </c>
      <c r="D14" s="24">
        <v>2500</v>
      </c>
      <c r="E14" s="22">
        <v>2741.9335890000002</v>
      </c>
      <c r="F14" s="23">
        <v>3.5540946540663101</v>
      </c>
      <c r="G14" s="22">
        <v>7.4749999999999996</v>
      </c>
    </row>
    <row r="15" spans="1:7" x14ac:dyDescent="0.2">
      <c r="A15" s="21" t="s">
        <v>117</v>
      </c>
      <c r="B15" s="21" t="s">
        <v>116</v>
      </c>
      <c r="C15" s="21" t="s">
        <v>103</v>
      </c>
      <c r="D15" s="24">
        <v>2500</v>
      </c>
      <c r="E15" s="22">
        <v>2721.7120205000001</v>
      </c>
      <c r="F15" s="23">
        <v>3.5278834544986002</v>
      </c>
      <c r="G15" s="22">
        <v>7.4417</v>
      </c>
    </row>
    <row r="16" spans="1:7" x14ac:dyDescent="0.2">
      <c r="A16" s="21" t="s">
        <v>99</v>
      </c>
      <c r="B16" s="21" t="s">
        <v>98</v>
      </c>
      <c r="C16" s="21" t="s">
        <v>100</v>
      </c>
      <c r="D16" s="24">
        <v>2500</v>
      </c>
      <c r="E16" s="22">
        <v>2594.3955479000001</v>
      </c>
      <c r="F16" s="23">
        <v>3.36285582711275</v>
      </c>
      <c r="G16" s="22">
        <v>7.49</v>
      </c>
    </row>
    <row r="17" spans="1:9" x14ac:dyDescent="0.2">
      <c r="A17" s="21" t="s">
        <v>1231</v>
      </c>
      <c r="B17" s="21" t="s">
        <v>1232</v>
      </c>
      <c r="C17" s="21" t="s">
        <v>100</v>
      </c>
      <c r="D17" s="24">
        <v>2500</v>
      </c>
      <c r="E17" s="22">
        <v>2562.6595889999999</v>
      </c>
      <c r="F17" s="23">
        <v>3.3217196732975598</v>
      </c>
      <c r="G17" s="22">
        <v>6.9</v>
      </c>
    </row>
    <row r="18" spans="1:9" x14ac:dyDescent="0.2">
      <c r="A18" s="21" t="s">
        <v>1233</v>
      </c>
      <c r="B18" s="21" t="s">
        <v>1234</v>
      </c>
      <c r="C18" s="21" t="s">
        <v>28</v>
      </c>
      <c r="D18" s="24">
        <v>2500</v>
      </c>
      <c r="E18" s="22">
        <v>2515.8021574999998</v>
      </c>
      <c r="F18" s="23">
        <v>3.2609830648452101</v>
      </c>
      <c r="G18" s="22">
        <v>6.98</v>
      </c>
    </row>
    <row r="19" spans="1:9" x14ac:dyDescent="0.2">
      <c r="A19" s="21" t="s">
        <v>119</v>
      </c>
      <c r="B19" s="21" t="s">
        <v>118</v>
      </c>
      <c r="C19" s="21" t="s">
        <v>28</v>
      </c>
      <c r="D19" s="24">
        <v>2500</v>
      </c>
      <c r="E19" s="22">
        <v>2507.2672259999999</v>
      </c>
      <c r="F19" s="23">
        <v>3.24992008558901</v>
      </c>
      <c r="G19" s="22">
        <v>7.6</v>
      </c>
    </row>
    <row r="20" spans="1:9" x14ac:dyDescent="0.2">
      <c r="A20" s="21" t="s">
        <v>1235</v>
      </c>
      <c r="B20" s="21" t="s">
        <v>1236</v>
      </c>
      <c r="C20" s="21" t="s">
        <v>1237</v>
      </c>
      <c r="D20" s="24">
        <v>2500</v>
      </c>
      <c r="E20" s="22">
        <v>2503.9583219000001</v>
      </c>
      <c r="F20" s="23">
        <v>3.2456310836891098</v>
      </c>
      <c r="G20" s="22">
        <v>6.8978000000000002</v>
      </c>
    </row>
    <row r="21" spans="1:9" x14ac:dyDescent="0.2">
      <c r="A21" s="21" t="s">
        <v>1238</v>
      </c>
      <c r="B21" s="21" t="s">
        <v>1239</v>
      </c>
      <c r="C21" s="21" t="s">
        <v>27</v>
      </c>
      <c r="D21" s="24">
        <v>2000</v>
      </c>
      <c r="E21" s="22">
        <v>2204.5738081999998</v>
      </c>
      <c r="F21" s="23">
        <v>2.8575688403437201</v>
      </c>
      <c r="G21" s="22">
        <v>7.9764999999999997</v>
      </c>
    </row>
    <row r="22" spans="1:9" x14ac:dyDescent="0.2">
      <c r="A22" s="21" t="s">
        <v>1240</v>
      </c>
      <c r="B22" s="21" t="s">
        <v>1241</v>
      </c>
      <c r="C22" s="21" t="s">
        <v>27</v>
      </c>
      <c r="D22" s="24">
        <v>2000</v>
      </c>
      <c r="E22" s="22">
        <v>2134.3650137</v>
      </c>
      <c r="F22" s="23">
        <v>2.7665641923092301</v>
      </c>
      <c r="G22" s="22">
        <v>7.8879000000000001</v>
      </c>
    </row>
    <row r="23" spans="1:9" x14ac:dyDescent="0.2">
      <c r="A23" s="21" t="s">
        <v>121</v>
      </c>
      <c r="B23" s="21" t="s">
        <v>120</v>
      </c>
      <c r="C23" s="21" t="s">
        <v>28</v>
      </c>
      <c r="D23" s="24">
        <v>150</v>
      </c>
      <c r="E23" s="22">
        <v>1616.1283562000001</v>
      </c>
      <c r="F23" s="23">
        <v>2.0948257733515101</v>
      </c>
      <c r="G23" s="22">
        <v>6.82</v>
      </c>
    </row>
    <row r="24" spans="1:9" x14ac:dyDescent="0.2">
      <c r="A24" s="21" t="s">
        <v>102</v>
      </c>
      <c r="B24" s="21" t="s">
        <v>101</v>
      </c>
      <c r="C24" s="21" t="s">
        <v>103</v>
      </c>
      <c r="D24" s="24">
        <v>1500</v>
      </c>
      <c r="E24" s="22">
        <v>1552.5391233</v>
      </c>
      <c r="F24" s="23">
        <v>2.0124014018741199</v>
      </c>
      <c r="G24" s="22">
        <v>7.4416000000000002</v>
      </c>
    </row>
    <row r="25" spans="1:9" x14ac:dyDescent="0.2">
      <c r="A25" s="21" t="s">
        <v>123</v>
      </c>
      <c r="B25" s="21" t="s">
        <v>122</v>
      </c>
      <c r="C25" s="21" t="s">
        <v>28</v>
      </c>
      <c r="D25" s="24">
        <v>1000</v>
      </c>
      <c r="E25" s="22">
        <v>1090.9035918</v>
      </c>
      <c r="F25" s="23">
        <v>1.4140293693736601</v>
      </c>
      <c r="G25" s="22">
        <v>7.375</v>
      </c>
    </row>
    <row r="26" spans="1:9" x14ac:dyDescent="0.2">
      <c r="A26" s="21" t="s">
        <v>1242</v>
      </c>
      <c r="B26" s="21" t="s">
        <v>1243</v>
      </c>
      <c r="C26" s="21" t="s">
        <v>28</v>
      </c>
      <c r="D26" s="24">
        <v>50</v>
      </c>
      <c r="E26" s="22">
        <v>526.01726029999998</v>
      </c>
      <c r="F26" s="23">
        <v>0.68182363726054396</v>
      </c>
      <c r="G26" s="22">
        <v>7.0449999999999999</v>
      </c>
    </row>
    <row r="27" spans="1:9" x14ac:dyDescent="0.2">
      <c r="A27" s="20" t="s">
        <v>29</v>
      </c>
      <c r="B27" s="20"/>
      <c r="C27" s="20"/>
      <c r="D27" s="20"/>
      <c r="E27" s="25">
        <f>SUM(E6:E26)</f>
        <v>62884.814125800003</v>
      </c>
      <c r="F27" s="26">
        <f>SUM(F6:F26)</f>
        <v>81.511303775949898</v>
      </c>
      <c r="G27" s="25"/>
      <c r="H27" s="14"/>
      <c r="I27" s="14"/>
    </row>
    <row r="28" spans="1:9" x14ac:dyDescent="0.2">
      <c r="A28" s="21"/>
      <c r="B28" s="21"/>
      <c r="C28" s="21"/>
      <c r="D28" s="21"/>
      <c r="E28" s="22"/>
      <c r="F28" s="23"/>
      <c r="G28" s="22"/>
    </row>
    <row r="29" spans="1:9" x14ac:dyDescent="0.2">
      <c r="A29" s="20" t="s">
        <v>37</v>
      </c>
      <c r="B29" s="21"/>
      <c r="C29" s="21"/>
      <c r="D29" s="21"/>
      <c r="E29" s="22"/>
      <c r="F29" s="23"/>
      <c r="G29" s="22"/>
    </row>
    <row r="30" spans="1:9" x14ac:dyDescent="0.2">
      <c r="A30" s="21" t="s">
        <v>81</v>
      </c>
      <c r="B30" s="21" t="s">
        <v>80</v>
      </c>
      <c r="C30" s="21" t="s">
        <v>38</v>
      </c>
      <c r="D30" s="24">
        <v>5300000</v>
      </c>
      <c r="E30" s="22">
        <v>5392.5415333000001</v>
      </c>
      <c r="F30" s="23">
        <v>6.9898129962811799</v>
      </c>
      <c r="G30" s="22">
        <v>6.90990653781249</v>
      </c>
    </row>
    <row r="31" spans="1:9" x14ac:dyDescent="0.2">
      <c r="A31" s="21" t="s">
        <v>85</v>
      </c>
      <c r="B31" s="21" t="s">
        <v>84</v>
      </c>
      <c r="C31" s="21" t="s">
        <v>38</v>
      </c>
      <c r="D31" s="24">
        <v>2500000</v>
      </c>
      <c r="E31" s="22">
        <v>2587.0995834</v>
      </c>
      <c r="F31" s="23">
        <v>3.3533987970337802</v>
      </c>
      <c r="G31" s="22">
        <v>6.4595881528124801</v>
      </c>
    </row>
    <row r="32" spans="1:9" x14ac:dyDescent="0.2">
      <c r="A32" s="21" t="s">
        <v>1212</v>
      </c>
      <c r="B32" s="21" t="s">
        <v>1213</v>
      </c>
      <c r="C32" s="21" t="s">
        <v>38</v>
      </c>
      <c r="D32" s="24">
        <v>1500000</v>
      </c>
      <c r="E32" s="22">
        <v>1523.5517500000001</v>
      </c>
      <c r="F32" s="23">
        <v>1.9748279650504601</v>
      </c>
      <c r="G32" s="22">
        <v>6.88194542784648</v>
      </c>
    </row>
    <row r="33" spans="1:9" x14ac:dyDescent="0.2">
      <c r="A33" s="21" t="s">
        <v>66</v>
      </c>
      <c r="B33" s="21" t="s">
        <v>65</v>
      </c>
      <c r="C33" s="21" t="s">
        <v>38</v>
      </c>
      <c r="D33" s="24">
        <v>600000</v>
      </c>
      <c r="E33" s="22">
        <v>623.16586670000004</v>
      </c>
      <c r="F33" s="23">
        <v>0.80774767278109705</v>
      </c>
      <c r="G33" s="22">
        <v>6.9056869152000004</v>
      </c>
    </row>
    <row r="34" spans="1:9" x14ac:dyDescent="0.2">
      <c r="A34" s="21" t="s">
        <v>64</v>
      </c>
      <c r="B34" s="21" t="s">
        <v>63</v>
      </c>
      <c r="C34" s="21" t="s">
        <v>38</v>
      </c>
      <c r="D34" s="24">
        <v>500000</v>
      </c>
      <c r="E34" s="22">
        <v>519.76038889999995</v>
      </c>
      <c r="F34" s="23">
        <v>0.67371347978512897</v>
      </c>
      <c r="G34" s="22">
        <v>6.9264058460125</v>
      </c>
    </row>
    <row r="35" spans="1:9" x14ac:dyDescent="0.2">
      <c r="A35" s="21" t="s">
        <v>68</v>
      </c>
      <c r="B35" s="21" t="s">
        <v>67</v>
      </c>
      <c r="C35" s="21" t="s">
        <v>38</v>
      </c>
      <c r="D35" s="24">
        <v>500000</v>
      </c>
      <c r="E35" s="22">
        <v>518.8543889</v>
      </c>
      <c r="F35" s="23">
        <v>0.67253912247410497</v>
      </c>
      <c r="G35" s="22">
        <v>6.9367558460124998</v>
      </c>
    </row>
    <row r="36" spans="1:9" x14ac:dyDescent="0.2">
      <c r="A36" s="21" t="s">
        <v>89</v>
      </c>
      <c r="B36" s="21" t="s">
        <v>88</v>
      </c>
      <c r="C36" s="21" t="s">
        <v>38</v>
      </c>
      <c r="D36" s="24">
        <v>500000</v>
      </c>
      <c r="E36" s="22">
        <v>518.49938889999999</v>
      </c>
      <c r="F36" s="23">
        <v>0.67207897143060202</v>
      </c>
      <c r="G36" s="22">
        <v>6.9216177832000101</v>
      </c>
    </row>
    <row r="37" spans="1:9" x14ac:dyDescent="0.2">
      <c r="A37" s="21" t="s">
        <v>70</v>
      </c>
      <c r="B37" s="21" t="s">
        <v>69</v>
      </c>
      <c r="C37" s="21" t="s">
        <v>38</v>
      </c>
      <c r="D37" s="24">
        <v>500000</v>
      </c>
      <c r="E37" s="22">
        <v>517.37888889999999</v>
      </c>
      <c r="F37" s="23">
        <v>0.67062657919329305</v>
      </c>
      <c r="G37" s="22">
        <v>6.95787119405</v>
      </c>
    </row>
    <row r="38" spans="1:9" x14ac:dyDescent="0.2">
      <c r="A38" s="21" t="s">
        <v>87</v>
      </c>
      <c r="B38" s="21" t="s">
        <v>86</v>
      </c>
      <c r="C38" s="21" t="s">
        <v>38</v>
      </c>
      <c r="D38" s="24">
        <v>500000</v>
      </c>
      <c r="E38" s="22">
        <v>516.48338890000002</v>
      </c>
      <c r="F38" s="23">
        <v>0.66946583198355603</v>
      </c>
      <c r="G38" s="22">
        <v>6.9339435378125103</v>
      </c>
    </row>
    <row r="39" spans="1:9" x14ac:dyDescent="0.2">
      <c r="A39" s="21" t="s">
        <v>83</v>
      </c>
      <c r="B39" s="21" t="s">
        <v>82</v>
      </c>
      <c r="C39" s="21" t="s">
        <v>38</v>
      </c>
      <c r="D39" s="24">
        <v>450000</v>
      </c>
      <c r="E39" s="22">
        <v>465.98537499999998</v>
      </c>
      <c r="F39" s="23">
        <v>0.60401030017820201</v>
      </c>
      <c r="G39" s="22">
        <v>6.8957572881999898</v>
      </c>
    </row>
    <row r="40" spans="1:9" x14ac:dyDescent="0.2">
      <c r="A40" s="21" t="s">
        <v>91</v>
      </c>
      <c r="B40" s="21" t="s">
        <v>90</v>
      </c>
      <c r="C40" s="21" t="s">
        <v>38</v>
      </c>
      <c r="D40" s="24">
        <v>236200</v>
      </c>
      <c r="E40" s="22">
        <v>244.64777169999999</v>
      </c>
      <c r="F40" s="23">
        <v>0.31711247165738898</v>
      </c>
      <c r="G40" s="22">
        <v>6.8694855207999996</v>
      </c>
    </row>
    <row r="41" spans="1:9" x14ac:dyDescent="0.2">
      <c r="A41" s="21" t="s">
        <v>72</v>
      </c>
      <c r="B41" s="21" t="s">
        <v>71</v>
      </c>
      <c r="C41" s="21" t="s">
        <v>38</v>
      </c>
      <c r="D41" s="24">
        <v>209575</v>
      </c>
      <c r="E41" s="22">
        <v>216.68972199999999</v>
      </c>
      <c r="F41" s="23">
        <v>0.280873244210188</v>
      </c>
      <c r="G41" s="22">
        <v>6.9026650312500104</v>
      </c>
    </row>
    <row r="42" spans="1:9" x14ac:dyDescent="0.2">
      <c r="A42" s="21" t="s">
        <v>93</v>
      </c>
      <c r="B42" s="21" t="s">
        <v>92</v>
      </c>
      <c r="C42" s="21" t="s">
        <v>38</v>
      </c>
      <c r="D42" s="24">
        <v>52560</v>
      </c>
      <c r="E42" s="22">
        <v>55.407998599999999</v>
      </c>
      <c r="F42" s="23">
        <v>7.18198545751772E-2</v>
      </c>
      <c r="G42" s="22">
        <v>6.9019328561999904</v>
      </c>
    </row>
    <row r="43" spans="1:9" x14ac:dyDescent="0.2">
      <c r="A43" s="21" t="s">
        <v>95</v>
      </c>
      <c r="B43" s="21" t="s">
        <v>94</v>
      </c>
      <c r="C43" s="21" t="s">
        <v>38</v>
      </c>
      <c r="D43" s="24">
        <v>50000</v>
      </c>
      <c r="E43" s="22">
        <v>52.7883833</v>
      </c>
      <c r="F43" s="23">
        <v>6.8424308902301903E-2</v>
      </c>
      <c r="G43" s="22">
        <v>6.9104150312500101</v>
      </c>
    </row>
    <row r="44" spans="1:9" x14ac:dyDescent="0.2">
      <c r="A44" s="20" t="s">
        <v>29</v>
      </c>
      <c r="B44" s="20"/>
      <c r="C44" s="20"/>
      <c r="D44" s="20"/>
      <c r="E44" s="25">
        <f>SUM(E30:E43)</f>
        <v>13752.854428499999</v>
      </c>
      <c r="F44" s="26">
        <f>SUM(F30:F43)</f>
        <v>17.826451595536462</v>
      </c>
      <c r="G44" s="25"/>
      <c r="H44" s="14"/>
      <c r="I44" s="14"/>
    </row>
    <row r="45" spans="1:9" x14ac:dyDescent="0.2">
      <c r="A45" s="21"/>
      <c r="B45" s="21"/>
      <c r="C45" s="21"/>
      <c r="D45" s="21"/>
      <c r="E45" s="22"/>
      <c r="F45" s="23"/>
      <c r="G45" s="22"/>
    </row>
    <row r="46" spans="1:9" x14ac:dyDescent="0.2">
      <c r="A46" s="20" t="s">
        <v>1066</v>
      </c>
      <c r="B46" s="21"/>
      <c r="C46" s="21"/>
      <c r="D46" s="21"/>
      <c r="E46" s="22"/>
      <c r="F46" s="23"/>
      <c r="G46" s="22"/>
    </row>
    <row r="47" spans="1:9" x14ac:dyDescent="0.2">
      <c r="A47" s="21" t="s">
        <v>1067</v>
      </c>
      <c r="B47" s="21" t="s">
        <v>1068</v>
      </c>
      <c r="C47" s="21" t="s">
        <v>1069</v>
      </c>
      <c r="D47" s="24">
        <v>1954.4390000000001</v>
      </c>
      <c r="E47" s="22">
        <v>217.29692030000001</v>
      </c>
      <c r="F47" s="23">
        <v>0.28166029472105603</v>
      </c>
      <c r="G47" s="22">
        <v>5.97</v>
      </c>
    </row>
    <row r="48" spans="1:9" x14ac:dyDescent="0.2">
      <c r="A48" s="20" t="s">
        <v>29</v>
      </c>
      <c r="B48" s="20"/>
      <c r="C48" s="20"/>
      <c r="D48" s="20"/>
      <c r="E48" s="25">
        <f>SUM(E47:E47)</f>
        <v>217.29692030000001</v>
      </c>
      <c r="F48" s="26">
        <f>SUM(F47:F47)</f>
        <v>0.28166029472105603</v>
      </c>
      <c r="G48" s="25"/>
      <c r="H48" s="14"/>
      <c r="I48" s="14"/>
    </row>
    <row r="49" spans="1:9" x14ac:dyDescent="0.2">
      <c r="A49" s="21"/>
      <c r="B49" s="21"/>
      <c r="C49" s="21"/>
      <c r="D49" s="21"/>
      <c r="E49" s="22"/>
      <c r="F49" s="23"/>
      <c r="G49" s="22"/>
    </row>
    <row r="50" spans="1:9" x14ac:dyDescent="0.2">
      <c r="A50" s="20" t="s">
        <v>40</v>
      </c>
      <c r="B50" s="20"/>
      <c r="C50" s="20"/>
      <c r="D50" s="20"/>
      <c r="E50" s="25">
        <f>E27+E44+E48</f>
        <v>76854.965474600001</v>
      </c>
      <c r="F50" s="26">
        <f>F27+F44+F48</f>
        <v>99.619415666207416</v>
      </c>
      <c r="G50" s="25"/>
      <c r="H50" s="14"/>
      <c r="I50" s="14"/>
    </row>
    <row r="51" spans="1:9" x14ac:dyDescent="0.2">
      <c r="A51" s="20"/>
      <c r="B51" s="20"/>
      <c r="C51" s="20"/>
      <c r="D51" s="20"/>
      <c r="E51" s="25"/>
      <c r="F51" s="26"/>
      <c r="G51" s="25"/>
      <c r="H51" s="14"/>
      <c r="I51" s="14"/>
    </row>
    <row r="52" spans="1:9" x14ac:dyDescent="0.2">
      <c r="A52" s="20" t="s">
        <v>337</v>
      </c>
      <c r="B52" s="20"/>
      <c r="C52" s="20"/>
      <c r="D52" s="20"/>
      <c r="E52" s="25">
        <v>12.123731650000002</v>
      </c>
      <c r="F52" s="26">
        <f>E52/E56*100</f>
        <v>1.5714782450407319E-2</v>
      </c>
      <c r="G52" s="25"/>
      <c r="H52" s="14"/>
      <c r="I52" s="14"/>
    </row>
    <row r="53" spans="1:9" x14ac:dyDescent="0.2">
      <c r="A53" s="20"/>
      <c r="B53" s="20"/>
      <c r="C53" s="20"/>
      <c r="D53" s="20"/>
      <c r="E53" s="25"/>
      <c r="F53" s="26"/>
      <c r="G53" s="25"/>
      <c r="H53" s="14"/>
      <c r="I53" s="14"/>
    </row>
    <row r="54" spans="1:9" x14ac:dyDescent="0.2">
      <c r="A54" s="20" t="s">
        <v>42</v>
      </c>
      <c r="B54" s="20"/>
      <c r="C54" s="20"/>
      <c r="D54" s="20"/>
      <c r="E54" s="25">
        <f>E56-(E27+E44+E48)-E52</f>
        <v>281.49168095000374</v>
      </c>
      <c r="F54" s="26">
        <f>F56-(F27+F44+F48)-F52</f>
        <v>0.3648695513421763</v>
      </c>
      <c r="G54" s="25"/>
      <c r="H54" s="14"/>
      <c r="I54" s="14"/>
    </row>
    <row r="55" spans="1:9" x14ac:dyDescent="0.2">
      <c r="A55" s="20"/>
      <c r="B55" s="20"/>
      <c r="C55" s="20"/>
      <c r="D55" s="20"/>
      <c r="E55" s="25"/>
      <c r="F55" s="26"/>
      <c r="G55" s="25"/>
      <c r="H55" s="14"/>
      <c r="I55" s="14"/>
    </row>
    <row r="56" spans="1:9" x14ac:dyDescent="0.2">
      <c r="A56" s="27" t="s">
        <v>41</v>
      </c>
      <c r="B56" s="27"/>
      <c r="C56" s="27"/>
      <c r="D56" s="27"/>
      <c r="E56" s="28">
        <v>77148.580887200005</v>
      </c>
      <c r="F56" s="29">
        <v>100</v>
      </c>
      <c r="G56" s="28"/>
      <c r="H56" s="14"/>
      <c r="I56" s="14"/>
    </row>
    <row r="58" spans="1:9" x14ac:dyDescent="0.2">
      <c r="A58" s="81" t="s">
        <v>1214</v>
      </c>
      <c r="B58" s="81"/>
      <c r="C58" s="81"/>
      <c r="D58" s="81"/>
      <c r="E58" s="82"/>
      <c r="F58" s="82"/>
      <c r="G58" s="82"/>
    </row>
    <row r="59" spans="1:9" x14ac:dyDescent="0.2">
      <c r="A59" s="80"/>
      <c r="B59" s="80"/>
      <c r="C59" s="80"/>
      <c r="D59" s="80"/>
      <c r="E59" s="26"/>
      <c r="F59" s="26"/>
      <c r="G59" s="26"/>
    </row>
    <row r="60" spans="1:9" x14ac:dyDescent="0.2">
      <c r="A60" s="83" t="s">
        <v>1215</v>
      </c>
      <c r="B60" s="59"/>
      <c r="C60" s="59"/>
      <c r="D60" s="80"/>
      <c r="E60" s="84" t="s">
        <v>1216</v>
      </c>
      <c r="F60" s="83" t="s">
        <v>3</v>
      </c>
      <c r="G60" s="26"/>
    </row>
    <row r="61" spans="1:9" x14ac:dyDescent="0.2">
      <c r="A61" s="59" t="s">
        <v>1217</v>
      </c>
      <c r="B61" s="59"/>
      <c r="C61" s="59"/>
      <c r="D61" s="80"/>
      <c r="E61" s="85">
        <v>2500</v>
      </c>
      <c r="F61" s="86">
        <f>E61/$E$56*100</f>
        <v>3.240500306357267</v>
      </c>
      <c r="G61" s="26"/>
    </row>
    <row r="62" spans="1:9" x14ac:dyDescent="0.2">
      <c r="A62" s="59" t="s">
        <v>1217</v>
      </c>
      <c r="B62" s="59"/>
      <c r="C62" s="59"/>
      <c r="D62" s="80"/>
      <c r="E62" s="85">
        <v>2500</v>
      </c>
      <c r="F62" s="86">
        <f>E62/$E$56*100</f>
        <v>3.240500306357267</v>
      </c>
      <c r="G62" s="26"/>
    </row>
    <row r="63" spans="1:9" x14ac:dyDescent="0.2">
      <c r="A63" s="59" t="s">
        <v>1217</v>
      </c>
      <c r="B63" s="59"/>
      <c r="C63" s="59"/>
      <c r="D63" s="80"/>
      <c r="E63" s="85">
        <v>6500</v>
      </c>
      <c r="F63" s="86">
        <f>E63/$E$56*100</f>
        <v>8.4253007965288944</v>
      </c>
      <c r="G63" s="26"/>
    </row>
    <row r="64" spans="1:9" x14ac:dyDescent="0.2">
      <c r="A64" s="60" t="s">
        <v>1218</v>
      </c>
      <c r="B64" s="61"/>
      <c r="C64" s="61"/>
      <c r="D64" s="60"/>
      <c r="E64" s="87">
        <f>SUM(E61:E63)</f>
        <v>11500</v>
      </c>
      <c r="F64" s="87">
        <f>SUM(F61:F63)</f>
        <v>14.906301409243429</v>
      </c>
      <c r="G64" s="29"/>
    </row>
    <row r="66" spans="1:7" x14ac:dyDescent="0.2">
      <c r="A66" s="14" t="s">
        <v>43</v>
      </c>
    </row>
    <row r="67" spans="1:7" x14ac:dyDescent="0.2">
      <c r="A67" s="14" t="s">
        <v>1071</v>
      </c>
    </row>
    <row r="68" spans="1:7" x14ac:dyDescent="0.2">
      <c r="A68" s="14" t="s">
        <v>1219</v>
      </c>
    </row>
    <row r="69" spans="1:7" x14ac:dyDescent="0.2">
      <c r="A69" s="14"/>
    </row>
    <row r="70" spans="1:7" ht="33.75" customHeight="1" x14ac:dyDescent="0.2">
      <c r="A70" s="103" t="s">
        <v>1220</v>
      </c>
      <c r="B70" s="103"/>
      <c r="C70" s="103"/>
      <c r="D70" s="103"/>
      <c r="E70" s="103"/>
      <c r="F70" s="103"/>
      <c r="G70" s="103"/>
    </row>
    <row r="72" spans="1:7" x14ac:dyDescent="0.2">
      <c r="A72" s="14" t="s">
        <v>44</v>
      </c>
    </row>
    <row r="73" spans="1:7" x14ac:dyDescent="0.2">
      <c r="A73" s="14" t="s">
        <v>45</v>
      </c>
    </row>
    <row r="74" spans="1:7" x14ac:dyDescent="0.2">
      <c r="A74" s="14" t="s">
        <v>46</v>
      </c>
      <c r="B74" s="14"/>
      <c r="C74" s="30" t="s">
        <v>48</v>
      </c>
      <c r="D74" s="14" t="s">
        <v>47</v>
      </c>
    </row>
    <row r="75" spans="1:7" x14ac:dyDescent="0.2">
      <c r="A75" s="7" t="s">
        <v>49</v>
      </c>
      <c r="C75" s="31">
        <v>93.233900000000006</v>
      </c>
      <c r="D75" s="31">
        <v>98.581500000000005</v>
      </c>
    </row>
    <row r="76" spans="1:7" x14ac:dyDescent="0.2">
      <c r="A76" s="7" t="s">
        <v>124</v>
      </c>
      <c r="C76" s="31">
        <v>15.0115</v>
      </c>
      <c r="D76" s="31">
        <v>15.3752</v>
      </c>
    </row>
    <row r="77" spans="1:7" x14ac:dyDescent="0.2">
      <c r="A77" s="7" t="s">
        <v>125</v>
      </c>
      <c r="C77" s="31">
        <v>11.934799999999999</v>
      </c>
      <c r="D77" s="31">
        <v>12.1525</v>
      </c>
    </row>
    <row r="78" spans="1:7" x14ac:dyDescent="0.2">
      <c r="A78" s="7" t="s">
        <v>1244</v>
      </c>
      <c r="C78" s="31">
        <v>12.516999999999999</v>
      </c>
      <c r="D78" s="31">
        <v>12.7209</v>
      </c>
    </row>
    <row r="79" spans="1:7" x14ac:dyDescent="0.2">
      <c r="A79" s="7" t="s">
        <v>1245</v>
      </c>
      <c r="C79" s="31">
        <v>16.937100000000001</v>
      </c>
      <c r="D79" s="31">
        <v>16.829000000000001</v>
      </c>
    </row>
    <row r="80" spans="1:7" x14ac:dyDescent="0.2">
      <c r="A80" s="7" t="s">
        <v>51</v>
      </c>
      <c r="C80" s="31">
        <v>100.5787</v>
      </c>
      <c r="D80" s="31">
        <v>106.6534</v>
      </c>
    </row>
    <row r="81" spans="1:4" x14ac:dyDescent="0.2">
      <c r="A81" s="7" t="s">
        <v>126</v>
      </c>
      <c r="C81" s="31">
        <v>16.8184</v>
      </c>
      <c r="D81" s="31">
        <v>17.2745</v>
      </c>
    </row>
    <row r="82" spans="1:4" x14ac:dyDescent="0.2">
      <c r="A82" s="7" t="s">
        <v>127</v>
      </c>
      <c r="C82" s="31">
        <v>13.5314</v>
      </c>
      <c r="D82" s="31">
        <v>13.8195</v>
      </c>
    </row>
    <row r="83" spans="1:4" x14ac:dyDescent="0.2">
      <c r="A83" s="7" t="s">
        <v>1246</v>
      </c>
      <c r="C83" s="31">
        <v>14.629899999999999</v>
      </c>
      <c r="D83" s="31">
        <v>14.9696</v>
      </c>
    </row>
    <row r="84" spans="1:4" x14ac:dyDescent="0.2">
      <c r="A84" s="7" t="s">
        <v>1247</v>
      </c>
      <c r="C84" s="31">
        <v>19.014900000000001</v>
      </c>
      <c r="D84" s="31">
        <v>18.878</v>
      </c>
    </row>
    <row r="86" spans="1:4" x14ac:dyDescent="0.2">
      <c r="A86" s="14" t="s">
        <v>54</v>
      </c>
    </row>
    <row r="87" spans="1:4" x14ac:dyDescent="0.2">
      <c r="A87" s="101" t="s">
        <v>58</v>
      </c>
      <c r="B87" s="102"/>
      <c r="C87" s="33" t="s">
        <v>59</v>
      </c>
    </row>
    <row r="88" spans="1:4" x14ac:dyDescent="0.2">
      <c r="A88" s="97" t="s">
        <v>124</v>
      </c>
      <c r="B88" s="98"/>
      <c r="C88" s="34">
        <v>0.48</v>
      </c>
    </row>
    <row r="89" spans="1:4" x14ac:dyDescent="0.2">
      <c r="A89" s="97" t="s">
        <v>125</v>
      </c>
      <c r="B89" s="98"/>
      <c r="C89" s="34">
        <v>0.45</v>
      </c>
    </row>
    <row r="90" spans="1:4" x14ac:dyDescent="0.2">
      <c r="A90" s="97" t="s">
        <v>1244</v>
      </c>
      <c r="B90" s="98"/>
      <c r="C90" s="34">
        <v>0.5</v>
      </c>
    </row>
    <row r="91" spans="1:4" x14ac:dyDescent="0.2">
      <c r="A91" s="97" t="s">
        <v>1245</v>
      </c>
      <c r="B91" s="98"/>
      <c r="C91" s="34">
        <v>1.05</v>
      </c>
    </row>
    <row r="92" spans="1:4" x14ac:dyDescent="0.2">
      <c r="A92" s="97" t="s">
        <v>126</v>
      </c>
      <c r="B92" s="98"/>
      <c r="C92" s="34">
        <v>0.54</v>
      </c>
    </row>
    <row r="93" spans="1:4" x14ac:dyDescent="0.2">
      <c r="A93" s="97" t="s">
        <v>127</v>
      </c>
      <c r="B93" s="98"/>
      <c r="C93" s="34">
        <v>0.51</v>
      </c>
    </row>
    <row r="94" spans="1:4" x14ac:dyDescent="0.2">
      <c r="A94" s="97" t="s">
        <v>1246</v>
      </c>
      <c r="B94" s="98"/>
      <c r="C94" s="34">
        <v>0.53</v>
      </c>
    </row>
    <row r="95" spans="1:4" x14ac:dyDescent="0.2">
      <c r="A95" s="97" t="s">
        <v>1247</v>
      </c>
      <c r="B95" s="98"/>
      <c r="C95" s="34">
        <v>1.25</v>
      </c>
    </row>
    <row r="96" spans="1:4" x14ac:dyDescent="0.2">
      <c r="A96" s="7" t="s">
        <v>60</v>
      </c>
    </row>
    <row r="97" spans="1:9" x14ac:dyDescent="0.2">
      <c r="A97" s="7" t="s">
        <v>53</v>
      </c>
    </row>
    <row r="99" spans="1:9" x14ac:dyDescent="0.2">
      <c r="A99" s="69" t="s">
        <v>1221</v>
      </c>
    </row>
    <row r="100" spans="1:9" x14ac:dyDescent="0.2">
      <c r="A100" s="69"/>
    </row>
    <row r="101" spans="1:9" x14ac:dyDescent="0.2">
      <c r="A101" s="64" t="s">
        <v>1248</v>
      </c>
    </row>
    <row r="102" spans="1:9" x14ac:dyDescent="0.2">
      <c r="A102" s="64" t="s">
        <v>1249</v>
      </c>
    </row>
    <row r="104" spans="1:9" x14ac:dyDescent="0.2">
      <c r="A104" s="14" t="s">
        <v>362</v>
      </c>
      <c r="D104" s="32">
        <v>7.5678572725494604</v>
      </c>
      <c r="E104" s="10" t="s">
        <v>56</v>
      </c>
    </row>
    <row r="106" spans="1:9" x14ac:dyDescent="0.2">
      <c r="A106" s="14" t="s">
        <v>363</v>
      </c>
      <c r="D106" s="30">
        <v>1</v>
      </c>
    </row>
    <row r="107" spans="1:9" ht="15" x14ac:dyDescent="0.25">
      <c r="A107" s="35" t="s">
        <v>1361</v>
      </c>
    </row>
    <row r="109" spans="1:9" x14ac:dyDescent="0.2">
      <c r="A109" s="69" t="s">
        <v>1224</v>
      </c>
      <c r="B109" s="64"/>
      <c r="C109" s="64"/>
      <c r="D109" s="64"/>
      <c r="E109" s="11"/>
      <c r="G109" s="11"/>
      <c r="H109" s="64"/>
      <c r="I109" s="64"/>
    </row>
    <row r="110" spans="1:9" x14ac:dyDescent="0.2">
      <c r="A110" s="69"/>
      <c r="B110" s="64"/>
      <c r="C110" s="64"/>
      <c r="D110" s="64"/>
      <c r="E110" s="11"/>
      <c r="G110" s="11"/>
      <c r="H110" s="64"/>
      <c r="I110" s="64"/>
    </row>
    <row r="111" spans="1:9" x14ac:dyDescent="0.2">
      <c r="A111" s="69" t="s">
        <v>959</v>
      </c>
      <c r="B111" s="64"/>
      <c r="C111" s="64"/>
      <c r="D111" s="64"/>
      <c r="E111" s="11"/>
      <c r="G111" s="11"/>
      <c r="H111" s="64"/>
      <c r="I111" s="64"/>
    </row>
    <row r="112" spans="1:9" x14ac:dyDescent="0.2">
      <c r="A112" s="7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9" t="s">
        <v>1250</v>
      </c>
      <c r="B127" s="64"/>
      <c r="C127" s="64"/>
      <c r="D127" s="64"/>
      <c r="E127" s="11"/>
      <c r="G127" s="11"/>
      <c r="H127" s="64"/>
      <c r="I127" s="64"/>
    </row>
    <row r="128" spans="1:9" x14ac:dyDescent="0.2">
      <c r="A128" s="64"/>
      <c r="B128" s="64"/>
      <c r="C128" s="64"/>
      <c r="D128" s="64"/>
      <c r="E128" s="11"/>
      <c r="G128" s="11"/>
      <c r="H128" s="64"/>
      <c r="I128" s="64"/>
    </row>
    <row r="129" spans="1:9" x14ac:dyDescent="0.2">
      <c r="A129" s="69" t="s">
        <v>960</v>
      </c>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t="s">
        <v>958</v>
      </c>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7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row r="229" spans="1:9" x14ac:dyDescent="0.2">
      <c r="A229" s="64"/>
      <c r="B229" s="64"/>
      <c r="C229" s="64"/>
      <c r="D229" s="64"/>
      <c r="E229" s="11"/>
      <c r="G229" s="11"/>
      <c r="H229" s="64"/>
      <c r="I229" s="64"/>
    </row>
    <row r="230" spans="1:9" x14ac:dyDescent="0.2">
      <c r="A230" s="64"/>
      <c r="B230" s="64"/>
      <c r="C230" s="64"/>
      <c r="D230" s="64"/>
      <c r="E230" s="11"/>
      <c r="G230" s="11"/>
      <c r="H230" s="64"/>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sheetData>
  <mergeCells count="11">
    <mergeCell ref="A91:B91"/>
    <mergeCell ref="A92:B92"/>
    <mergeCell ref="A93:B93"/>
    <mergeCell ref="A94:B94"/>
    <mergeCell ref="A95:B95"/>
    <mergeCell ref="A90:B90"/>
    <mergeCell ref="A1:G1"/>
    <mergeCell ref="A70:G70"/>
    <mergeCell ref="A87:B87"/>
    <mergeCell ref="A88:B88"/>
    <mergeCell ref="A89:B89"/>
  </mergeCells>
  <conditionalFormatting sqref="F2:F3 F71:F65533">
    <cfRule type="cellIs" dxfId="116" priority="3" stopIfTrue="1" operator="between">
      <formula>0.009</formula>
      <formula>-0.009</formula>
    </cfRule>
  </conditionalFormatting>
  <conditionalFormatting sqref="F5:F63">
    <cfRule type="cellIs" dxfId="115" priority="1" stopIfTrue="1" operator="between">
      <formula>0.009</formula>
      <formula>-0.009</formula>
    </cfRule>
  </conditionalFormatting>
  <conditionalFormatting sqref="F65:F69">
    <cfRule type="cellIs" dxfId="114" priority="2" stopIfTrue="1" operator="between">
      <formula>0.009</formula>
      <formula>-0.009</formula>
    </cfRule>
  </conditionalFormatting>
  <hyperlinks>
    <hyperlink ref="A107" r:id="rId1"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32"/>
  <sheetViews>
    <sheetView workbookViewId="0">
      <selection sqref="A1:G1"/>
    </sheetView>
  </sheetViews>
  <sheetFormatPr defaultColWidth="9.42578125" defaultRowHeight="11.25" x14ac:dyDescent="0.2"/>
  <cols>
    <col min="1" max="1" width="38.5703125" style="7" bestFit="1" customWidth="1"/>
    <col min="2" max="2" width="53.5703125" style="7" bestFit="1" customWidth="1"/>
    <col min="3" max="3" width="24.5703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8" s="1" customFormat="1" ht="15" x14ac:dyDescent="0.2">
      <c r="A1" s="99" t="s">
        <v>1251</v>
      </c>
      <c r="B1" s="100"/>
      <c r="C1" s="100"/>
      <c r="D1" s="100"/>
      <c r="E1" s="100"/>
      <c r="F1" s="100"/>
      <c r="G1" s="100"/>
    </row>
    <row r="2" spans="1:8" s="1" customFormat="1" ht="12" x14ac:dyDescent="0.2">
      <c r="E2" s="5"/>
      <c r="F2" s="9"/>
      <c r="G2" s="10"/>
    </row>
    <row r="3" spans="1:8" s="1" customFormat="1" ht="12" x14ac:dyDescent="0.2">
      <c r="A3" s="8" t="s">
        <v>7</v>
      </c>
      <c r="B3" s="2"/>
      <c r="C3" s="3"/>
      <c r="D3" s="3"/>
      <c r="E3" s="4"/>
      <c r="F3" s="9"/>
      <c r="G3" s="10"/>
    </row>
    <row r="4" spans="1:8" s="1" customFormat="1" ht="24" customHeight="1" x14ac:dyDescent="0.2">
      <c r="A4" s="6" t="s">
        <v>2</v>
      </c>
      <c r="B4" s="6" t="s">
        <v>0</v>
      </c>
      <c r="C4" s="13" t="s">
        <v>990</v>
      </c>
      <c r="D4" s="13" t="s">
        <v>1</v>
      </c>
      <c r="E4" s="53" t="s">
        <v>6</v>
      </c>
      <c r="F4" s="12" t="s">
        <v>3</v>
      </c>
      <c r="G4" s="12" t="s">
        <v>5</v>
      </c>
      <c r="H4" s="12" t="s">
        <v>1252</v>
      </c>
    </row>
    <row r="5" spans="1:8" x14ac:dyDescent="0.2">
      <c r="A5" s="16" t="s">
        <v>25</v>
      </c>
      <c r="B5" s="17"/>
      <c r="C5" s="17"/>
      <c r="D5" s="17"/>
      <c r="E5" s="18"/>
      <c r="F5" s="19"/>
      <c r="G5" s="18"/>
      <c r="H5" s="18"/>
    </row>
    <row r="6" spans="1:8" x14ac:dyDescent="0.2">
      <c r="A6" s="20" t="s">
        <v>26</v>
      </c>
      <c r="B6" s="21"/>
      <c r="C6" s="21"/>
      <c r="D6" s="21"/>
      <c r="E6" s="22"/>
      <c r="F6" s="23"/>
      <c r="G6" s="22"/>
      <c r="H6" s="22"/>
    </row>
    <row r="7" spans="1:8" x14ac:dyDescent="0.2">
      <c r="A7" s="21" t="s">
        <v>1253</v>
      </c>
      <c r="B7" s="21" t="s">
        <v>1254</v>
      </c>
      <c r="C7" s="21" t="s">
        <v>100</v>
      </c>
      <c r="D7" s="24">
        <v>5000</v>
      </c>
      <c r="E7" s="22">
        <v>5140.3574657999998</v>
      </c>
      <c r="F7" s="23">
        <v>9.4351041705768193</v>
      </c>
      <c r="G7" s="22">
        <v>7.0716999999999999</v>
      </c>
      <c r="H7" s="22"/>
    </row>
    <row r="8" spans="1:8" x14ac:dyDescent="0.2">
      <c r="A8" s="21" t="s">
        <v>109</v>
      </c>
      <c r="B8" s="21" t="s">
        <v>108</v>
      </c>
      <c r="C8" s="21" t="s">
        <v>75</v>
      </c>
      <c r="D8" s="24">
        <v>4000</v>
      </c>
      <c r="E8" s="22">
        <v>4128.9909588999999</v>
      </c>
      <c r="F8" s="23">
        <v>7.5787452673835398</v>
      </c>
      <c r="G8" s="22">
        <v>6.9325000000000001</v>
      </c>
      <c r="H8" s="22"/>
    </row>
    <row r="9" spans="1:8" x14ac:dyDescent="0.2">
      <c r="A9" s="21" t="s">
        <v>115</v>
      </c>
      <c r="B9" s="21" t="s">
        <v>114</v>
      </c>
      <c r="C9" s="21" t="s">
        <v>28</v>
      </c>
      <c r="D9" s="24">
        <v>6000</v>
      </c>
      <c r="E9" s="22">
        <v>3268.7759999999998</v>
      </c>
      <c r="F9" s="23">
        <v>5.9998243848750601</v>
      </c>
      <c r="G9" s="22">
        <v>6.5949999999999998</v>
      </c>
      <c r="H9" s="22"/>
    </row>
    <row r="10" spans="1:8" x14ac:dyDescent="0.2">
      <c r="A10" s="21" t="s">
        <v>1255</v>
      </c>
      <c r="B10" s="21" t="s">
        <v>1256</v>
      </c>
      <c r="C10" s="21" t="s">
        <v>75</v>
      </c>
      <c r="D10" s="24">
        <v>300</v>
      </c>
      <c r="E10" s="22">
        <v>3117.4814793999999</v>
      </c>
      <c r="F10" s="23">
        <v>5.72212393859368</v>
      </c>
      <c r="G10" s="22">
        <v>7.08</v>
      </c>
      <c r="H10" s="22"/>
    </row>
    <row r="11" spans="1:8" x14ac:dyDescent="0.2">
      <c r="A11" s="21" t="s">
        <v>102</v>
      </c>
      <c r="B11" s="21" t="s">
        <v>101</v>
      </c>
      <c r="C11" s="21" t="s">
        <v>103</v>
      </c>
      <c r="D11" s="24">
        <v>3000</v>
      </c>
      <c r="E11" s="22">
        <v>3105.0782466000001</v>
      </c>
      <c r="F11" s="23">
        <v>5.6993578577717701</v>
      </c>
      <c r="G11" s="22">
        <v>7.4416000000000002</v>
      </c>
      <c r="H11" s="22"/>
    </row>
    <row r="12" spans="1:8" x14ac:dyDescent="0.2">
      <c r="A12" s="21" t="s">
        <v>99</v>
      </c>
      <c r="B12" s="21" t="s">
        <v>98</v>
      </c>
      <c r="C12" s="21" t="s">
        <v>100</v>
      </c>
      <c r="D12" s="24">
        <v>2500</v>
      </c>
      <c r="E12" s="22">
        <v>2594.3955479000001</v>
      </c>
      <c r="F12" s="23">
        <v>4.7620019457747196</v>
      </c>
      <c r="G12" s="22">
        <v>7.49</v>
      </c>
      <c r="H12" s="88"/>
    </row>
    <row r="13" spans="1:8" x14ac:dyDescent="0.2">
      <c r="A13" s="21" t="s">
        <v>1257</v>
      </c>
      <c r="B13" s="21" t="s">
        <v>1258</v>
      </c>
      <c r="C13" s="21" t="s">
        <v>28</v>
      </c>
      <c r="D13" s="24">
        <v>250</v>
      </c>
      <c r="E13" s="22">
        <v>2579.2721918000002</v>
      </c>
      <c r="F13" s="23">
        <v>4.7342430902551298</v>
      </c>
      <c r="G13" s="22">
        <v>6.3701999999999996</v>
      </c>
      <c r="H13" s="88">
        <v>7.6148999999999996</v>
      </c>
    </row>
    <row r="14" spans="1:8" x14ac:dyDescent="0.2">
      <c r="A14" s="21" t="s">
        <v>1259</v>
      </c>
      <c r="B14" s="21" t="s">
        <v>1260</v>
      </c>
      <c r="C14" s="21" t="s">
        <v>100</v>
      </c>
      <c r="D14" s="24">
        <v>2500</v>
      </c>
      <c r="E14" s="22">
        <v>2563.9903082000001</v>
      </c>
      <c r="F14" s="23">
        <v>4.7061932581864596</v>
      </c>
      <c r="G14" s="22">
        <v>6.9108000000000001</v>
      </c>
      <c r="H14" s="88"/>
    </row>
    <row r="15" spans="1:8" x14ac:dyDescent="0.2">
      <c r="A15" s="21" t="s">
        <v>1261</v>
      </c>
      <c r="B15" s="21" t="s">
        <v>1262</v>
      </c>
      <c r="C15" s="21" t="s">
        <v>1237</v>
      </c>
      <c r="D15" s="24">
        <v>2500</v>
      </c>
      <c r="E15" s="22">
        <v>2525.8883562000001</v>
      </c>
      <c r="F15" s="23">
        <v>4.6362572880493298</v>
      </c>
      <c r="G15" s="22">
        <v>6.8593999999999999</v>
      </c>
      <c r="H15" s="88"/>
    </row>
    <row r="16" spans="1:8" x14ac:dyDescent="0.2">
      <c r="A16" s="21" t="s">
        <v>1235</v>
      </c>
      <c r="B16" s="21" t="s">
        <v>1236</v>
      </c>
      <c r="C16" s="21" t="s">
        <v>1237</v>
      </c>
      <c r="D16" s="24">
        <v>2500</v>
      </c>
      <c r="E16" s="22">
        <v>2503.9583219000001</v>
      </c>
      <c r="F16" s="23">
        <v>4.5960048037694996</v>
      </c>
      <c r="G16" s="22">
        <v>6.8978000000000002</v>
      </c>
      <c r="H16" s="88"/>
    </row>
    <row r="17" spans="1:9" x14ac:dyDescent="0.2">
      <c r="A17" s="21" t="s">
        <v>1263</v>
      </c>
      <c r="B17" s="21" t="s">
        <v>1264</v>
      </c>
      <c r="C17" s="21" t="s">
        <v>28</v>
      </c>
      <c r="D17" s="24">
        <v>20</v>
      </c>
      <c r="E17" s="22">
        <v>2184.4335890000002</v>
      </c>
      <c r="F17" s="23">
        <v>4.00951852143504</v>
      </c>
      <c r="G17" s="22">
        <v>7.15</v>
      </c>
      <c r="H17" s="22"/>
    </row>
    <row r="18" spans="1:9" x14ac:dyDescent="0.2">
      <c r="A18" s="21" t="s">
        <v>97</v>
      </c>
      <c r="B18" s="21" t="s">
        <v>96</v>
      </c>
      <c r="C18" s="21" t="s">
        <v>27</v>
      </c>
      <c r="D18" s="24">
        <v>2000</v>
      </c>
      <c r="E18" s="22">
        <v>2153.8170137000002</v>
      </c>
      <c r="F18" s="23">
        <v>3.9533219282557299</v>
      </c>
      <c r="G18" s="22">
        <v>7.7929000000000004</v>
      </c>
      <c r="H18" s="88"/>
    </row>
    <row r="19" spans="1:9" x14ac:dyDescent="0.2">
      <c r="A19" s="21" t="s">
        <v>1265</v>
      </c>
      <c r="B19" s="21" t="s">
        <v>1266</v>
      </c>
      <c r="C19" s="21" t="s">
        <v>75</v>
      </c>
      <c r="D19" s="24">
        <v>1500</v>
      </c>
      <c r="E19" s="22">
        <v>1620.7322260000001</v>
      </c>
      <c r="F19" s="23">
        <v>2.9748470775934601</v>
      </c>
      <c r="G19" s="22">
        <v>6.8578999999999999</v>
      </c>
      <c r="H19" s="88"/>
    </row>
    <row r="20" spans="1:9" x14ac:dyDescent="0.2">
      <c r="A20" s="21" t="s">
        <v>1267</v>
      </c>
      <c r="B20" s="21" t="s">
        <v>1268</v>
      </c>
      <c r="C20" s="21" t="s">
        <v>28</v>
      </c>
      <c r="D20" s="24">
        <v>1500</v>
      </c>
      <c r="E20" s="22">
        <v>1605.8756917999999</v>
      </c>
      <c r="F20" s="23">
        <v>2.9475779725315401</v>
      </c>
      <c r="G20" s="22">
        <v>6.94</v>
      </c>
      <c r="H20" s="22"/>
    </row>
    <row r="21" spans="1:9" x14ac:dyDescent="0.2">
      <c r="A21" s="21" t="s">
        <v>129</v>
      </c>
      <c r="B21" s="21" t="s">
        <v>128</v>
      </c>
      <c r="C21" s="21" t="s">
        <v>28</v>
      </c>
      <c r="D21" s="24">
        <v>1500</v>
      </c>
      <c r="E21" s="22">
        <v>1557.1583218999999</v>
      </c>
      <c r="F21" s="23">
        <v>2.8581574481845</v>
      </c>
      <c r="G21" s="22">
        <v>6.9291</v>
      </c>
      <c r="H21" s="22"/>
    </row>
    <row r="22" spans="1:9" x14ac:dyDescent="0.2">
      <c r="A22" s="21" t="s">
        <v>1269</v>
      </c>
      <c r="B22" s="21" t="s">
        <v>1270</v>
      </c>
      <c r="C22" s="21" t="s">
        <v>28</v>
      </c>
      <c r="D22" s="24">
        <v>1000</v>
      </c>
      <c r="E22" s="22">
        <v>1086.5935890000001</v>
      </c>
      <c r="F22" s="23">
        <v>1.9944378910427401</v>
      </c>
      <c r="G22" s="22">
        <v>6.75</v>
      </c>
      <c r="H22" s="22"/>
    </row>
    <row r="23" spans="1:9" x14ac:dyDescent="0.2">
      <c r="A23" s="21" t="s">
        <v>131</v>
      </c>
      <c r="B23" s="21" t="s">
        <v>130</v>
      </c>
      <c r="C23" s="21" t="s">
        <v>28</v>
      </c>
      <c r="D23" s="24">
        <v>1000</v>
      </c>
      <c r="E23" s="22">
        <v>1023.7957945000001</v>
      </c>
      <c r="F23" s="23">
        <v>1.8791728074892999</v>
      </c>
      <c r="G23" s="22">
        <v>6.9</v>
      </c>
      <c r="H23" s="22"/>
    </row>
    <row r="24" spans="1:9" x14ac:dyDescent="0.2">
      <c r="A24" s="21" t="s">
        <v>1271</v>
      </c>
      <c r="B24" s="21" t="s">
        <v>1272</v>
      </c>
      <c r="C24" s="21" t="s">
        <v>1237</v>
      </c>
      <c r="D24" s="24">
        <v>1000</v>
      </c>
      <c r="E24" s="22">
        <v>1012.0652192</v>
      </c>
      <c r="F24" s="23">
        <v>1.8576413866352699</v>
      </c>
      <c r="G24" s="22">
        <v>6.7880000000000003</v>
      </c>
      <c r="H24" s="22"/>
    </row>
    <row r="25" spans="1:9" x14ac:dyDescent="0.2">
      <c r="A25" s="21" t="s">
        <v>1273</v>
      </c>
      <c r="B25" s="21" t="s">
        <v>1274</v>
      </c>
      <c r="C25" s="21" t="s">
        <v>28</v>
      </c>
      <c r="D25" s="24">
        <v>5</v>
      </c>
      <c r="E25" s="22">
        <v>509.80663700000002</v>
      </c>
      <c r="F25" s="23">
        <v>0.93574790448894296</v>
      </c>
      <c r="G25" s="22">
        <v>7.0624000000000002</v>
      </c>
      <c r="H25" s="22"/>
    </row>
    <row r="26" spans="1:9" x14ac:dyDescent="0.2">
      <c r="A26" s="20" t="s">
        <v>29</v>
      </c>
      <c r="B26" s="20"/>
      <c r="C26" s="20"/>
      <c r="D26" s="20"/>
      <c r="E26" s="25">
        <f>SUM(E6:E25)</f>
        <v>44282.466958800003</v>
      </c>
      <c r="F26" s="26">
        <f>SUM(F6:F25)</f>
        <v>81.280278942892522</v>
      </c>
      <c r="G26" s="25"/>
      <c r="H26" s="22"/>
      <c r="I26" s="14"/>
    </row>
    <row r="27" spans="1:9" x14ac:dyDescent="0.2">
      <c r="A27" s="21"/>
      <c r="B27" s="21"/>
      <c r="C27" s="21"/>
      <c r="D27" s="21"/>
      <c r="E27" s="22"/>
      <c r="F27" s="23"/>
      <c r="G27" s="22"/>
      <c r="H27" s="22"/>
    </row>
    <row r="28" spans="1:9" x14ac:dyDescent="0.2">
      <c r="A28" s="20" t="s">
        <v>37</v>
      </c>
      <c r="B28" s="21"/>
      <c r="C28" s="21"/>
      <c r="D28" s="21"/>
      <c r="E28" s="22"/>
      <c r="F28" s="23"/>
      <c r="G28" s="22"/>
      <c r="H28" s="22"/>
    </row>
    <row r="29" spans="1:9" x14ac:dyDescent="0.2">
      <c r="A29" s="21" t="s">
        <v>81</v>
      </c>
      <c r="B29" s="21" t="s">
        <v>80</v>
      </c>
      <c r="C29" s="21" t="s">
        <v>38</v>
      </c>
      <c r="D29" s="24">
        <v>3800000</v>
      </c>
      <c r="E29" s="22">
        <v>3866.3505332999998</v>
      </c>
      <c r="F29" s="23">
        <v>7.0966698881073702</v>
      </c>
      <c r="G29" s="22">
        <v>6.90990653781249</v>
      </c>
      <c r="H29" s="22"/>
    </row>
    <row r="30" spans="1:9" x14ac:dyDescent="0.2">
      <c r="A30" s="21" t="s">
        <v>85</v>
      </c>
      <c r="B30" s="21" t="s">
        <v>84</v>
      </c>
      <c r="C30" s="21" t="s">
        <v>38</v>
      </c>
      <c r="D30" s="24">
        <v>1500000</v>
      </c>
      <c r="E30" s="22">
        <v>1552.3729166999999</v>
      </c>
      <c r="F30" s="23">
        <v>2.8493738573815701</v>
      </c>
      <c r="G30" s="22">
        <v>6.4595881528124801</v>
      </c>
      <c r="H30" s="22"/>
    </row>
    <row r="31" spans="1:9" x14ac:dyDescent="0.2">
      <c r="A31" s="21" t="s">
        <v>64</v>
      </c>
      <c r="B31" s="21" t="s">
        <v>63</v>
      </c>
      <c r="C31" s="21" t="s">
        <v>38</v>
      </c>
      <c r="D31" s="24">
        <v>500000</v>
      </c>
      <c r="E31" s="22">
        <v>519.76038889999995</v>
      </c>
      <c r="F31" s="23">
        <v>0.95401797358227203</v>
      </c>
      <c r="G31" s="22">
        <v>6.9264058460125</v>
      </c>
      <c r="H31" s="22"/>
    </row>
    <row r="32" spans="1:9" x14ac:dyDescent="0.2">
      <c r="A32" s="21" t="s">
        <v>68</v>
      </c>
      <c r="B32" s="21" t="s">
        <v>67</v>
      </c>
      <c r="C32" s="21" t="s">
        <v>38</v>
      </c>
      <c r="D32" s="24">
        <v>500000</v>
      </c>
      <c r="E32" s="22">
        <v>518.8543889</v>
      </c>
      <c r="F32" s="23">
        <v>0.952355014452403</v>
      </c>
      <c r="G32" s="22">
        <v>6.9367558460124998</v>
      </c>
      <c r="H32" s="22"/>
    </row>
    <row r="33" spans="1:9" x14ac:dyDescent="0.2">
      <c r="A33" s="21" t="s">
        <v>89</v>
      </c>
      <c r="B33" s="21" t="s">
        <v>88</v>
      </c>
      <c r="C33" s="21" t="s">
        <v>38</v>
      </c>
      <c r="D33" s="24">
        <v>500000</v>
      </c>
      <c r="E33" s="22">
        <v>518.49938889999999</v>
      </c>
      <c r="F33" s="23">
        <v>0.95170341346884502</v>
      </c>
      <c r="G33" s="22">
        <v>6.9216177832000101</v>
      </c>
      <c r="H33" s="25"/>
    </row>
    <row r="34" spans="1:9" x14ac:dyDescent="0.2">
      <c r="A34" s="21" t="s">
        <v>70</v>
      </c>
      <c r="B34" s="21" t="s">
        <v>69</v>
      </c>
      <c r="C34" s="21" t="s">
        <v>38</v>
      </c>
      <c r="D34" s="24">
        <v>500000</v>
      </c>
      <c r="E34" s="22">
        <v>517.37888889999999</v>
      </c>
      <c r="F34" s="23">
        <v>0.949646740505249</v>
      </c>
      <c r="G34" s="22">
        <v>6.95787119405</v>
      </c>
      <c r="H34" s="22"/>
    </row>
    <row r="35" spans="1:9" x14ac:dyDescent="0.2">
      <c r="A35" s="21" t="s">
        <v>87</v>
      </c>
      <c r="B35" s="21" t="s">
        <v>86</v>
      </c>
      <c r="C35" s="21" t="s">
        <v>38</v>
      </c>
      <c r="D35" s="24">
        <v>500000</v>
      </c>
      <c r="E35" s="22">
        <v>516.48338890000002</v>
      </c>
      <c r="F35" s="23">
        <v>0.94800305408052699</v>
      </c>
      <c r="G35" s="22">
        <v>6.9339435378125103</v>
      </c>
      <c r="H35" s="22"/>
    </row>
    <row r="36" spans="1:9" x14ac:dyDescent="0.2">
      <c r="A36" s="21" t="s">
        <v>83</v>
      </c>
      <c r="B36" s="21" t="s">
        <v>82</v>
      </c>
      <c r="C36" s="21" t="s">
        <v>38</v>
      </c>
      <c r="D36" s="24">
        <v>450000</v>
      </c>
      <c r="E36" s="22">
        <v>465.98537499999998</v>
      </c>
      <c r="F36" s="23">
        <v>0.85531416527781401</v>
      </c>
      <c r="G36" s="22">
        <v>6.8957572881999898</v>
      </c>
      <c r="H36" s="22"/>
    </row>
    <row r="37" spans="1:9" x14ac:dyDescent="0.2">
      <c r="A37" s="21" t="s">
        <v>91</v>
      </c>
      <c r="B37" s="21" t="s">
        <v>90</v>
      </c>
      <c r="C37" s="21" t="s">
        <v>38</v>
      </c>
      <c r="D37" s="24">
        <v>236200</v>
      </c>
      <c r="E37" s="22">
        <v>244.64777169999999</v>
      </c>
      <c r="F37" s="23">
        <v>0.44904993990136</v>
      </c>
      <c r="G37" s="22">
        <v>6.8694855207999996</v>
      </c>
      <c r="H37" s="25"/>
    </row>
    <row r="38" spans="1:9" x14ac:dyDescent="0.2">
      <c r="A38" s="21" t="s">
        <v>93</v>
      </c>
      <c r="B38" s="21" t="s">
        <v>92</v>
      </c>
      <c r="C38" s="21" t="s">
        <v>38</v>
      </c>
      <c r="D38" s="24">
        <v>52560</v>
      </c>
      <c r="E38" s="22">
        <v>55.407998599999999</v>
      </c>
      <c r="F38" s="23">
        <v>0.101701144745741</v>
      </c>
      <c r="G38" s="22">
        <v>6.9019328561999904</v>
      </c>
      <c r="H38" s="22"/>
    </row>
    <row r="39" spans="1:9" x14ac:dyDescent="0.2">
      <c r="A39" s="21" t="s">
        <v>95</v>
      </c>
      <c r="B39" s="21" t="s">
        <v>94</v>
      </c>
      <c r="C39" s="21" t="s">
        <v>38</v>
      </c>
      <c r="D39" s="24">
        <v>50000</v>
      </c>
      <c r="E39" s="22">
        <v>52.7883833</v>
      </c>
      <c r="F39" s="23">
        <v>9.6892852052716805E-2</v>
      </c>
      <c r="G39" s="22">
        <v>6.9104150312500101</v>
      </c>
      <c r="H39" s="22"/>
    </row>
    <row r="40" spans="1:9" x14ac:dyDescent="0.2">
      <c r="A40" s="20" t="s">
        <v>29</v>
      </c>
      <c r="B40" s="20"/>
      <c r="C40" s="20"/>
      <c r="D40" s="20"/>
      <c r="E40" s="25">
        <f>SUM(E29:E39)</f>
        <v>8828.5294230999989</v>
      </c>
      <c r="F40" s="26">
        <f>SUM(F29:F39)</f>
        <v>16.204728043555868</v>
      </c>
      <c r="G40" s="25"/>
      <c r="H40" s="22"/>
      <c r="I40" s="14"/>
    </row>
    <row r="41" spans="1:9" x14ac:dyDescent="0.2">
      <c r="A41" s="21"/>
      <c r="B41" s="21"/>
      <c r="C41" s="21"/>
      <c r="D41" s="21"/>
      <c r="E41" s="22"/>
      <c r="F41" s="23"/>
      <c r="G41" s="22"/>
      <c r="H41" s="25"/>
    </row>
    <row r="42" spans="1:9" x14ac:dyDescent="0.2">
      <c r="A42" s="20" t="s">
        <v>1066</v>
      </c>
      <c r="B42" s="21"/>
      <c r="C42" s="21"/>
      <c r="D42" s="21"/>
      <c r="E42" s="22"/>
      <c r="F42" s="23"/>
      <c r="G42" s="22"/>
      <c r="H42" s="22"/>
    </row>
    <row r="43" spans="1:9" x14ac:dyDescent="0.2">
      <c r="A43" s="21" t="s">
        <v>1067</v>
      </c>
      <c r="B43" s="21" t="s">
        <v>1068</v>
      </c>
      <c r="C43" s="21" t="s">
        <v>1069</v>
      </c>
      <c r="D43" s="24">
        <v>1762.3119999999999</v>
      </c>
      <c r="E43" s="22">
        <v>195.93600520000001</v>
      </c>
      <c r="F43" s="23">
        <v>0.35963970057109101</v>
      </c>
      <c r="G43" s="22">
        <v>5.97</v>
      </c>
      <c r="H43" s="22"/>
    </row>
    <row r="44" spans="1:9" x14ac:dyDescent="0.2">
      <c r="A44" s="20" t="s">
        <v>29</v>
      </c>
      <c r="B44" s="20"/>
      <c r="C44" s="20"/>
      <c r="D44" s="20"/>
      <c r="E44" s="25">
        <f>SUM(E43:E43)</f>
        <v>195.93600520000001</v>
      </c>
      <c r="F44" s="26">
        <f>SUM(F43:F43)</f>
        <v>0.35963970057109101</v>
      </c>
      <c r="G44" s="25"/>
      <c r="H44" s="20"/>
      <c r="I44" s="14"/>
    </row>
    <row r="45" spans="1:9" x14ac:dyDescent="0.2">
      <c r="A45" s="21"/>
      <c r="B45" s="21"/>
      <c r="C45" s="21"/>
      <c r="D45" s="21"/>
      <c r="E45" s="22"/>
      <c r="F45" s="23"/>
      <c r="G45" s="22"/>
      <c r="H45" s="20"/>
    </row>
    <row r="46" spans="1:9" x14ac:dyDescent="0.2">
      <c r="A46" s="20" t="s">
        <v>40</v>
      </c>
      <c r="B46" s="20"/>
      <c r="C46" s="20"/>
      <c r="D46" s="20"/>
      <c r="E46" s="25">
        <f>E26+E40+E44</f>
        <v>53306.932387100002</v>
      </c>
      <c r="F46" s="26">
        <f>F26+F40+F44</f>
        <v>97.844646687019477</v>
      </c>
      <c r="G46" s="25"/>
      <c r="H46" s="20"/>
      <c r="I46" s="14"/>
    </row>
    <row r="47" spans="1:9" x14ac:dyDescent="0.2">
      <c r="A47" s="20"/>
      <c r="B47" s="20"/>
      <c r="C47" s="20"/>
      <c r="D47" s="20"/>
      <c r="E47" s="25"/>
      <c r="F47" s="26"/>
      <c r="G47" s="25"/>
      <c r="H47" s="20"/>
      <c r="I47" s="14"/>
    </row>
    <row r="48" spans="1:9" x14ac:dyDescent="0.2">
      <c r="A48" s="20" t="s">
        <v>337</v>
      </c>
      <c r="B48" s="20"/>
      <c r="C48" s="20"/>
      <c r="D48" s="20"/>
      <c r="E48" s="25">
        <v>8.9152123349999997</v>
      </c>
      <c r="F48" s="26">
        <f>E48/E52*100</f>
        <v>1.6363834158067712E-2</v>
      </c>
      <c r="G48" s="25"/>
      <c r="H48" s="20"/>
      <c r="I48" s="14"/>
    </row>
    <row r="49" spans="1:9" x14ac:dyDescent="0.2">
      <c r="A49" s="20"/>
      <c r="B49" s="20"/>
      <c r="C49" s="20"/>
      <c r="D49" s="20"/>
      <c r="E49" s="25"/>
      <c r="F49" s="26"/>
      <c r="G49" s="25"/>
      <c r="H49" s="20"/>
      <c r="I49" s="14"/>
    </row>
    <row r="50" spans="1:9" x14ac:dyDescent="0.2">
      <c r="A50" s="20" t="s">
        <v>42</v>
      </c>
      <c r="B50" s="20"/>
      <c r="C50" s="20"/>
      <c r="D50" s="20"/>
      <c r="E50" s="25">
        <f>E52-(E26+E40+E44)-E48</f>
        <v>1165.3470208649956</v>
      </c>
      <c r="F50" s="26">
        <f>F52-(F26+F40+F44)-F48</f>
        <v>2.1389894788224555</v>
      </c>
      <c r="G50" s="25"/>
      <c r="H50" s="20"/>
      <c r="I50" s="14"/>
    </row>
    <row r="51" spans="1:9" x14ac:dyDescent="0.2">
      <c r="A51" s="20"/>
      <c r="B51" s="20"/>
      <c r="C51" s="20"/>
      <c r="D51" s="20"/>
      <c r="E51" s="25"/>
      <c r="F51" s="26"/>
      <c r="G51" s="25"/>
      <c r="H51" s="20"/>
      <c r="I51" s="14"/>
    </row>
    <row r="52" spans="1:9" x14ac:dyDescent="0.2">
      <c r="A52" s="27" t="s">
        <v>41</v>
      </c>
      <c r="B52" s="27"/>
      <c r="C52" s="27"/>
      <c r="D52" s="27"/>
      <c r="E52" s="28">
        <v>54481.194620299997</v>
      </c>
      <c r="F52" s="29">
        <v>100</v>
      </c>
      <c r="G52" s="28"/>
      <c r="H52" s="20"/>
      <c r="I52" s="14"/>
    </row>
    <row r="53" spans="1:9" x14ac:dyDescent="0.2">
      <c r="H53" s="20"/>
    </row>
    <row r="54" spans="1:9" x14ac:dyDescent="0.2">
      <c r="A54" s="81" t="s">
        <v>1214</v>
      </c>
      <c r="B54" s="81"/>
      <c r="C54" s="81"/>
      <c r="D54" s="81"/>
      <c r="E54" s="82"/>
      <c r="F54" s="82"/>
      <c r="G54" s="82"/>
      <c r="H54" s="20"/>
    </row>
    <row r="55" spans="1:9" x14ac:dyDescent="0.2">
      <c r="A55" s="80"/>
      <c r="B55" s="80"/>
      <c r="C55" s="80"/>
      <c r="D55" s="80"/>
      <c r="E55" s="26"/>
      <c r="F55" s="26"/>
      <c r="G55" s="26"/>
      <c r="H55" s="20"/>
    </row>
    <row r="56" spans="1:9" x14ac:dyDescent="0.2">
      <c r="A56" s="83" t="s">
        <v>1215</v>
      </c>
      <c r="B56" s="59"/>
      <c r="C56" s="59"/>
      <c r="D56" s="80"/>
      <c r="E56" s="84" t="s">
        <v>1216</v>
      </c>
      <c r="F56" s="83" t="s">
        <v>3</v>
      </c>
      <c r="G56" s="26"/>
      <c r="H56" s="20"/>
    </row>
    <row r="57" spans="1:9" x14ac:dyDescent="0.2">
      <c r="A57" s="59" t="s">
        <v>1217</v>
      </c>
      <c r="B57" s="59"/>
      <c r="C57" s="59"/>
      <c r="D57" s="80"/>
      <c r="E57" s="85">
        <v>2500</v>
      </c>
      <c r="F57" s="86">
        <f>E57/$E$52*100</f>
        <v>4.5887393208306895</v>
      </c>
      <c r="G57" s="26"/>
      <c r="H57" s="20"/>
    </row>
    <row r="58" spans="1:9" x14ac:dyDescent="0.2">
      <c r="A58" s="59" t="s">
        <v>1217</v>
      </c>
      <c r="B58" s="59"/>
      <c r="C58" s="59"/>
      <c r="D58" s="80"/>
      <c r="E58" s="85">
        <v>3500</v>
      </c>
      <c r="F58" s="86">
        <f>E58/$E$52*100</f>
        <v>6.4242350491629647</v>
      </c>
      <c r="G58" s="26"/>
      <c r="H58" s="20"/>
    </row>
    <row r="59" spans="1:9" x14ac:dyDescent="0.2">
      <c r="A59" s="59" t="s">
        <v>1217</v>
      </c>
      <c r="B59" s="59"/>
      <c r="C59" s="59"/>
      <c r="D59" s="80"/>
      <c r="E59" s="85">
        <v>2500</v>
      </c>
      <c r="F59" s="86">
        <f>E59/$E$52*100</f>
        <v>4.5887393208306895</v>
      </c>
      <c r="G59" s="26"/>
      <c r="H59" s="20"/>
    </row>
    <row r="60" spans="1:9" x14ac:dyDescent="0.2">
      <c r="A60" s="60" t="s">
        <v>1218</v>
      </c>
      <c r="B60" s="61"/>
      <c r="C60" s="61"/>
      <c r="D60" s="60"/>
      <c r="E60" s="87">
        <f>SUM(E57:E59)</f>
        <v>8500</v>
      </c>
      <c r="F60" s="87">
        <f>SUM(F57:F59)</f>
        <v>15.601713690824344</v>
      </c>
      <c r="G60" s="29"/>
      <c r="H60" s="27"/>
    </row>
    <row r="61" spans="1:9" x14ac:dyDescent="0.2">
      <c r="G61" s="7"/>
    </row>
    <row r="62" spans="1:9" x14ac:dyDescent="0.2">
      <c r="A62" s="14" t="s">
        <v>43</v>
      </c>
      <c r="G62" s="7"/>
    </row>
    <row r="63" spans="1:9" x14ac:dyDescent="0.2">
      <c r="A63" s="14" t="s">
        <v>1071</v>
      </c>
    </row>
    <row r="65" spans="1:4" x14ac:dyDescent="0.2">
      <c r="A65" s="14" t="s">
        <v>44</v>
      </c>
    </row>
    <row r="66" spans="1:4" x14ac:dyDescent="0.2">
      <c r="A66" s="14" t="s">
        <v>45</v>
      </c>
    </row>
    <row r="67" spans="1:4" x14ac:dyDescent="0.2">
      <c r="A67" s="14" t="s">
        <v>46</v>
      </c>
      <c r="B67" s="14"/>
      <c r="C67" s="30" t="s">
        <v>48</v>
      </c>
      <c r="D67" s="14" t="s">
        <v>47</v>
      </c>
    </row>
    <row r="68" spans="1:4" x14ac:dyDescent="0.2">
      <c r="A68" s="7" t="s">
        <v>49</v>
      </c>
      <c r="C68" s="31">
        <v>21.267499999999998</v>
      </c>
      <c r="D68" s="31">
        <v>22.2166</v>
      </c>
    </row>
    <row r="69" spans="1:4" x14ac:dyDescent="0.2">
      <c r="A69" s="7" t="s">
        <v>50</v>
      </c>
      <c r="C69" s="31">
        <v>10.6663</v>
      </c>
      <c r="D69" s="31">
        <v>10.860300000000001</v>
      </c>
    </row>
    <row r="70" spans="1:4" x14ac:dyDescent="0.2">
      <c r="A70" s="7" t="s">
        <v>51</v>
      </c>
      <c r="C70" s="31">
        <v>22.167899999999999</v>
      </c>
      <c r="D70" s="31">
        <v>23.196200000000001</v>
      </c>
    </row>
    <row r="71" spans="1:4" x14ac:dyDescent="0.2">
      <c r="A71" s="7" t="s">
        <v>52</v>
      </c>
      <c r="C71" s="31">
        <v>11.262</v>
      </c>
      <c r="D71" s="31">
        <v>11.4787</v>
      </c>
    </row>
    <row r="73" spans="1:4" x14ac:dyDescent="0.2">
      <c r="A73" s="14" t="s">
        <v>54</v>
      </c>
    </row>
    <row r="74" spans="1:4" x14ac:dyDescent="0.2">
      <c r="A74" s="101" t="s">
        <v>58</v>
      </c>
      <c r="B74" s="102"/>
      <c r="C74" s="33" t="s">
        <v>59</v>
      </c>
    </row>
    <row r="75" spans="1:4" x14ac:dyDescent="0.2">
      <c r="A75" s="97" t="s">
        <v>50</v>
      </c>
      <c r="B75" s="98"/>
      <c r="C75" s="34">
        <v>0.27500000000000002</v>
      </c>
    </row>
    <row r="76" spans="1:4" x14ac:dyDescent="0.2">
      <c r="A76" s="97" t="s">
        <v>52</v>
      </c>
      <c r="B76" s="98"/>
      <c r="C76" s="34">
        <v>0.29499999999999998</v>
      </c>
    </row>
    <row r="77" spans="1:4" x14ac:dyDescent="0.2">
      <c r="A77" s="7" t="s">
        <v>60</v>
      </c>
    </row>
    <row r="78" spans="1:4" x14ac:dyDescent="0.2">
      <c r="A78" s="7" t="s">
        <v>53</v>
      </c>
    </row>
    <row r="80" spans="1:4" x14ac:dyDescent="0.2">
      <c r="A80" s="69" t="s">
        <v>1221</v>
      </c>
    </row>
    <row r="81" spans="1:9" x14ac:dyDescent="0.2">
      <c r="A81" s="69"/>
    </row>
    <row r="82" spans="1:9" x14ac:dyDescent="0.2">
      <c r="A82" s="64" t="s">
        <v>1275</v>
      </c>
    </row>
    <row r="83" spans="1:9" x14ac:dyDescent="0.2">
      <c r="A83" s="64" t="s">
        <v>1276</v>
      </c>
    </row>
    <row r="85" spans="1:9" x14ac:dyDescent="0.2">
      <c r="A85" s="14" t="s">
        <v>362</v>
      </c>
      <c r="D85" s="32">
        <v>7.40703202589415</v>
      </c>
      <c r="E85" s="10" t="s">
        <v>56</v>
      </c>
    </row>
    <row r="87" spans="1:9" x14ac:dyDescent="0.2">
      <c r="A87" s="14" t="s">
        <v>363</v>
      </c>
      <c r="D87" s="30" t="s">
        <v>55</v>
      </c>
    </row>
    <row r="89" spans="1:9" x14ac:dyDescent="0.2">
      <c r="A89" s="69" t="s">
        <v>1224</v>
      </c>
      <c r="B89" s="64"/>
      <c r="C89" s="64"/>
      <c r="D89" s="64"/>
      <c r="E89" s="11"/>
      <c r="G89" s="11"/>
      <c r="H89" s="11"/>
      <c r="I89" s="64"/>
    </row>
    <row r="90" spans="1:9" ht="15" x14ac:dyDescent="0.25">
      <c r="A90" s="72"/>
      <c r="B90" s="64"/>
      <c r="C90" s="64"/>
      <c r="D90" s="64"/>
      <c r="E90" s="11"/>
      <c r="G90" s="11"/>
      <c r="H90" s="11"/>
      <c r="I90" s="64"/>
    </row>
    <row r="91" spans="1:9" x14ac:dyDescent="0.2">
      <c r="A91" s="69" t="s">
        <v>959</v>
      </c>
      <c r="B91" s="64"/>
      <c r="C91" s="64"/>
      <c r="D91" s="64"/>
      <c r="E91" s="11"/>
      <c r="G91" s="11"/>
      <c r="H91" s="11"/>
      <c r="I91" s="64"/>
    </row>
    <row r="92" spans="1:9" x14ac:dyDescent="0.2">
      <c r="A92" s="74"/>
      <c r="B92" s="64"/>
      <c r="C92" s="64"/>
      <c r="D92" s="64"/>
      <c r="E92" s="11"/>
      <c r="G92" s="11"/>
      <c r="H92" s="11"/>
      <c r="I92" s="64"/>
    </row>
    <row r="93" spans="1:9" x14ac:dyDescent="0.2">
      <c r="A93" s="64"/>
      <c r="B93" s="64"/>
      <c r="C93" s="64"/>
      <c r="D93" s="64"/>
      <c r="E93" s="11"/>
      <c r="G93" s="11"/>
      <c r="H93" s="11"/>
      <c r="I93" s="64"/>
    </row>
    <row r="94" spans="1:9" x14ac:dyDescent="0.2">
      <c r="A94" s="64"/>
      <c r="B94" s="64"/>
      <c r="C94" s="64"/>
      <c r="D94" s="64"/>
      <c r="E94" s="11"/>
      <c r="G94" s="11"/>
      <c r="H94" s="11"/>
      <c r="I94" s="64"/>
    </row>
    <row r="95" spans="1:9" x14ac:dyDescent="0.2">
      <c r="A95" s="64"/>
      <c r="B95" s="64"/>
      <c r="C95" s="64"/>
      <c r="D95" s="64"/>
      <c r="E95" s="11"/>
      <c r="G95" s="11"/>
      <c r="H95" s="11"/>
      <c r="I95" s="64"/>
    </row>
    <row r="96" spans="1:9" x14ac:dyDescent="0.2">
      <c r="A96" s="64"/>
      <c r="B96" s="64"/>
      <c r="C96" s="64"/>
      <c r="D96" s="64"/>
      <c r="E96" s="11"/>
      <c r="G96" s="11"/>
      <c r="H96" s="11"/>
      <c r="I96" s="64"/>
    </row>
    <row r="97" spans="1:9" x14ac:dyDescent="0.2">
      <c r="A97" s="64"/>
      <c r="B97" s="64"/>
      <c r="C97" s="64"/>
      <c r="D97" s="64"/>
      <c r="E97" s="11"/>
      <c r="G97" s="11"/>
      <c r="H97" s="11"/>
      <c r="I97" s="64"/>
    </row>
    <row r="98" spans="1:9" x14ac:dyDescent="0.2">
      <c r="A98" s="64"/>
      <c r="B98" s="64"/>
      <c r="C98" s="64"/>
      <c r="D98" s="64"/>
      <c r="E98" s="11"/>
      <c r="G98" s="11"/>
      <c r="H98" s="11"/>
      <c r="I98" s="64"/>
    </row>
    <row r="99" spans="1:9" x14ac:dyDescent="0.2">
      <c r="A99" s="64"/>
      <c r="B99" s="64"/>
      <c r="C99" s="64"/>
      <c r="D99" s="64"/>
      <c r="E99" s="11"/>
      <c r="G99" s="11"/>
      <c r="H99" s="11"/>
      <c r="I99" s="64"/>
    </row>
    <row r="100" spans="1:9" x14ac:dyDescent="0.2">
      <c r="A100" s="64"/>
      <c r="B100" s="64"/>
      <c r="C100" s="64"/>
      <c r="D100" s="64"/>
      <c r="E100" s="11"/>
      <c r="G100" s="11"/>
      <c r="H100" s="11"/>
      <c r="I100" s="64"/>
    </row>
    <row r="101" spans="1:9" x14ac:dyDescent="0.2">
      <c r="A101" s="64"/>
      <c r="B101" s="64"/>
      <c r="C101" s="64"/>
      <c r="D101" s="64"/>
      <c r="E101" s="11"/>
      <c r="G101" s="11"/>
      <c r="H101" s="11"/>
      <c r="I101" s="64"/>
    </row>
    <row r="102" spans="1:9" x14ac:dyDescent="0.2">
      <c r="A102" s="64"/>
      <c r="B102" s="64"/>
      <c r="C102" s="64"/>
      <c r="D102" s="64"/>
      <c r="E102" s="11"/>
      <c r="G102" s="11"/>
      <c r="H102" s="11"/>
      <c r="I102" s="64"/>
    </row>
    <row r="103" spans="1:9" x14ac:dyDescent="0.2">
      <c r="A103" s="64"/>
      <c r="B103" s="64"/>
      <c r="C103" s="64"/>
      <c r="D103" s="64"/>
      <c r="E103" s="11"/>
      <c r="G103" s="11"/>
      <c r="H103" s="11"/>
      <c r="I103" s="64"/>
    </row>
    <row r="104" spans="1:9" x14ac:dyDescent="0.2">
      <c r="A104" s="64"/>
      <c r="B104" s="64"/>
      <c r="C104" s="64"/>
      <c r="D104" s="64"/>
      <c r="E104" s="11"/>
      <c r="G104" s="11"/>
      <c r="H104" s="11"/>
      <c r="I104" s="64"/>
    </row>
    <row r="105" spans="1:9" x14ac:dyDescent="0.2">
      <c r="A105" s="64"/>
      <c r="B105" s="64"/>
      <c r="C105" s="64"/>
      <c r="D105" s="64"/>
      <c r="E105" s="11"/>
      <c r="G105" s="11"/>
      <c r="H105" s="11"/>
      <c r="I105" s="64"/>
    </row>
    <row r="106" spans="1:9" x14ac:dyDescent="0.2">
      <c r="A106" s="64"/>
      <c r="B106" s="64"/>
      <c r="C106" s="64"/>
      <c r="D106" s="64"/>
      <c r="E106" s="11"/>
      <c r="G106" s="11"/>
      <c r="H106" s="11"/>
      <c r="I106" s="64"/>
    </row>
    <row r="107" spans="1:9" x14ac:dyDescent="0.2">
      <c r="A107" s="64"/>
      <c r="B107" s="64"/>
      <c r="C107" s="64"/>
      <c r="D107" s="64"/>
      <c r="E107" s="11"/>
      <c r="G107" s="11"/>
      <c r="H107" s="11"/>
      <c r="I107" s="64"/>
    </row>
    <row r="108" spans="1:9" x14ac:dyDescent="0.2">
      <c r="A108" s="69" t="s">
        <v>1277</v>
      </c>
      <c r="B108" s="64"/>
      <c r="C108" s="64"/>
      <c r="D108" s="64"/>
      <c r="E108" s="11"/>
      <c r="G108" s="11"/>
      <c r="H108" s="11"/>
      <c r="I108" s="64"/>
    </row>
    <row r="109" spans="1:9" x14ac:dyDescent="0.2">
      <c r="A109" s="64"/>
      <c r="B109" s="64"/>
      <c r="C109" s="64"/>
      <c r="D109" s="64"/>
      <c r="E109" s="11"/>
      <c r="G109" s="11"/>
      <c r="H109" s="11"/>
      <c r="I109" s="64"/>
    </row>
    <row r="110" spans="1:9" x14ac:dyDescent="0.2">
      <c r="A110" s="69" t="s">
        <v>960</v>
      </c>
      <c r="B110" s="64"/>
      <c r="C110" s="64"/>
      <c r="D110" s="64"/>
      <c r="E110" s="11"/>
      <c r="G110" s="11"/>
      <c r="H110" s="11"/>
      <c r="I110" s="64"/>
    </row>
    <row r="111" spans="1:9" x14ac:dyDescent="0.2">
      <c r="A111" s="64"/>
      <c r="B111" s="64"/>
      <c r="C111" s="64"/>
      <c r="D111" s="64"/>
      <c r="E111" s="11"/>
      <c r="G111" s="11"/>
      <c r="H111" s="11"/>
      <c r="I111" s="64"/>
    </row>
    <row r="112" spans="1:9" x14ac:dyDescent="0.2">
      <c r="A112" s="64"/>
      <c r="B112" s="64"/>
      <c r="C112" s="64"/>
      <c r="D112" s="64"/>
      <c r="E112" s="11"/>
      <c r="G112" s="11"/>
      <c r="H112" s="11"/>
      <c r="I112" s="64"/>
    </row>
    <row r="113" spans="1:9" x14ac:dyDescent="0.2">
      <c r="A113" s="64"/>
      <c r="B113" s="64"/>
      <c r="C113" s="64"/>
      <c r="D113" s="64"/>
      <c r="E113" s="11"/>
      <c r="G113" s="11"/>
      <c r="H113" s="11"/>
      <c r="I113" s="64"/>
    </row>
    <row r="114" spans="1:9" x14ac:dyDescent="0.2">
      <c r="A114" s="64"/>
      <c r="B114" s="64"/>
      <c r="C114" s="64"/>
      <c r="D114" s="64"/>
      <c r="E114" s="11"/>
      <c r="G114" s="11"/>
      <c r="H114" s="11"/>
      <c r="I114" s="64"/>
    </row>
    <row r="115" spans="1:9" x14ac:dyDescent="0.2">
      <c r="A115" s="64"/>
      <c r="B115" s="64"/>
      <c r="C115" s="64"/>
      <c r="D115" s="64"/>
      <c r="E115" s="11"/>
      <c r="G115" s="11"/>
      <c r="H115" s="11"/>
      <c r="I115" s="64"/>
    </row>
    <row r="116" spans="1:9" x14ac:dyDescent="0.2">
      <c r="A116" s="64"/>
      <c r="B116" s="64"/>
      <c r="C116" s="64"/>
      <c r="D116" s="64"/>
      <c r="E116" s="11"/>
      <c r="G116" s="11"/>
      <c r="H116" s="11"/>
      <c r="I116" s="64"/>
    </row>
    <row r="117" spans="1:9" x14ac:dyDescent="0.2">
      <c r="A117" s="64"/>
      <c r="B117" s="64"/>
      <c r="C117" s="64"/>
      <c r="D117" s="64"/>
      <c r="E117" s="11"/>
      <c r="G117" s="11"/>
      <c r="H117" s="11"/>
      <c r="I117" s="64"/>
    </row>
    <row r="118" spans="1:9" x14ac:dyDescent="0.2">
      <c r="A118" s="64"/>
      <c r="B118" s="64"/>
      <c r="C118" s="64"/>
      <c r="D118" s="64"/>
      <c r="E118" s="11"/>
      <c r="G118" s="11"/>
      <c r="H118" s="11"/>
      <c r="I118" s="64"/>
    </row>
    <row r="119" spans="1:9" x14ac:dyDescent="0.2">
      <c r="A119" s="64"/>
      <c r="B119" s="64"/>
      <c r="C119" s="64"/>
      <c r="D119" s="64"/>
      <c r="E119" s="11"/>
      <c r="G119" s="11"/>
      <c r="H119" s="11"/>
      <c r="I119" s="64"/>
    </row>
    <row r="120" spans="1:9" x14ac:dyDescent="0.2">
      <c r="A120" s="64"/>
      <c r="B120" s="64"/>
      <c r="C120" s="64"/>
      <c r="D120" s="64"/>
      <c r="E120" s="11"/>
      <c r="G120" s="11"/>
      <c r="H120" s="11"/>
      <c r="I120" s="64"/>
    </row>
    <row r="121" spans="1:9" x14ac:dyDescent="0.2">
      <c r="A121" s="64"/>
      <c r="B121" s="64"/>
      <c r="C121" s="64"/>
      <c r="D121" s="64"/>
      <c r="E121" s="11"/>
      <c r="G121" s="11"/>
      <c r="H121" s="11"/>
      <c r="I121" s="64"/>
    </row>
    <row r="122" spans="1:9" x14ac:dyDescent="0.2">
      <c r="A122" s="64"/>
      <c r="B122" s="64"/>
      <c r="C122" s="64"/>
      <c r="D122" s="64"/>
      <c r="E122" s="11"/>
      <c r="G122" s="11"/>
      <c r="H122" s="11"/>
      <c r="I122" s="64"/>
    </row>
    <row r="123" spans="1:9" x14ac:dyDescent="0.2">
      <c r="A123" s="64"/>
      <c r="B123" s="64"/>
      <c r="C123" s="64"/>
      <c r="D123" s="64"/>
      <c r="E123" s="11"/>
      <c r="G123" s="11"/>
      <c r="H123" s="11"/>
      <c r="I123" s="64"/>
    </row>
    <row r="124" spans="1:9" x14ac:dyDescent="0.2">
      <c r="A124" s="64"/>
      <c r="B124" s="64"/>
      <c r="C124" s="64"/>
      <c r="D124" s="64"/>
      <c r="E124" s="11"/>
      <c r="G124" s="11"/>
      <c r="H124" s="11"/>
      <c r="I124" s="64"/>
    </row>
    <row r="125" spans="1:9" x14ac:dyDescent="0.2">
      <c r="A125" s="64" t="s">
        <v>958</v>
      </c>
      <c r="B125" s="64"/>
      <c r="C125" s="64"/>
      <c r="D125" s="64"/>
      <c r="E125" s="11"/>
      <c r="G125" s="11"/>
      <c r="H125" s="11"/>
      <c r="I125" s="64"/>
    </row>
    <row r="126" spans="1:9" x14ac:dyDescent="0.2">
      <c r="A126" s="64"/>
      <c r="B126" s="64"/>
      <c r="C126" s="64"/>
      <c r="D126" s="64"/>
      <c r="E126" s="11"/>
      <c r="G126" s="11"/>
      <c r="H126" s="11"/>
      <c r="I126" s="64"/>
    </row>
    <row r="127" spans="1:9" x14ac:dyDescent="0.2">
      <c r="A127" s="64"/>
      <c r="B127" s="64"/>
      <c r="C127" s="64"/>
      <c r="D127" s="64"/>
      <c r="E127" s="11"/>
      <c r="G127" s="11"/>
      <c r="H127" s="11"/>
      <c r="I127" s="64"/>
    </row>
    <row r="128" spans="1:9" x14ac:dyDescent="0.2">
      <c r="A128" s="74"/>
      <c r="B128" s="64"/>
      <c r="C128" s="64"/>
      <c r="D128" s="64"/>
      <c r="E128" s="11"/>
      <c r="G128" s="11"/>
      <c r="H128" s="11"/>
      <c r="I128" s="64"/>
    </row>
    <row r="129" spans="1:9" x14ac:dyDescent="0.2">
      <c r="A129" s="64"/>
      <c r="B129" s="64"/>
      <c r="C129" s="64"/>
      <c r="D129" s="64"/>
      <c r="E129" s="11"/>
      <c r="G129" s="11"/>
      <c r="H129" s="11"/>
      <c r="I129" s="64"/>
    </row>
    <row r="130" spans="1:9" x14ac:dyDescent="0.2">
      <c r="A130" s="64"/>
      <c r="B130" s="64"/>
      <c r="C130" s="64"/>
      <c r="D130" s="64"/>
      <c r="E130" s="11"/>
      <c r="G130" s="11"/>
      <c r="H130" s="11"/>
      <c r="I130" s="64"/>
    </row>
    <row r="131" spans="1:9" x14ac:dyDescent="0.2">
      <c r="A131" s="64"/>
      <c r="B131" s="64"/>
      <c r="C131" s="64"/>
      <c r="D131" s="64"/>
      <c r="E131" s="11"/>
      <c r="G131" s="11"/>
      <c r="H131" s="11"/>
      <c r="I131" s="64"/>
    </row>
    <row r="132" spans="1:9" x14ac:dyDescent="0.2">
      <c r="A132" s="64"/>
      <c r="B132" s="64"/>
      <c r="C132" s="64"/>
      <c r="D132" s="64"/>
      <c r="E132" s="11"/>
      <c r="G132" s="11"/>
      <c r="H132" s="11"/>
      <c r="I132" s="64"/>
    </row>
    <row r="133" spans="1:9" x14ac:dyDescent="0.2">
      <c r="A133" s="64"/>
      <c r="B133" s="64"/>
      <c r="C133" s="64"/>
      <c r="D133" s="64"/>
      <c r="E133" s="11"/>
      <c r="G133" s="11"/>
      <c r="H133" s="11"/>
      <c r="I133" s="64"/>
    </row>
    <row r="134" spans="1:9" x14ac:dyDescent="0.2">
      <c r="A134" s="64"/>
      <c r="B134" s="64"/>
      <c r="C134" s="64"/>
      <c r="D134" s="64"/>
      <c r="E134" s="11"/>
      <c r="G134" s="11"/>
      <c r="H134" s="11"/>
      <c r="I134" s="64"/>
    </row>
    <row r="135" spans="1:9" x14ac:dyDescent="0.2">
      <c r="A135" s="64"/>
      <c r="B135" s="64"/>
      <c r="C135" s="64"/>
      <c r="D135" s="64"/>
      <c r="E135" s="11"/>
      <c r="G135" s="11"/>
      <c r="H135" s="11"/>
      <c r="I135" s="64"/>
    </row>
    <row r="136" spans="1:9" x14ac:dyDescent="0.2">
      <c r="A136" s="64"/>
      <c r="B136" s="64"/>
      <c r="C136" s="64"/>
      <c r="D136" s="64"/>
      <c r="E136" s="11"/>
      <c r="G136" s="11"/>
      <c r="H136" s="11"/>
      <c r="I136" s="64"/>
    </row>
    <row r="137" spans="1:9" x14ac:dyDescent="0.2">
      <c r="A137" s="64"/>
      <c r="B137" s="64"/>
      <c r="C137" s="64"/>
      <c r="D137" s="64"/>
      <c r="E137" s="11"/>
      <c r="G137" s="11"/>
      <c r="H137" s="11"/>
      <c r="I137" s="64"/>
    </row>
    <row r="138" spans="1:9" x14ac:dyDescent="0.2">
      <c r="A138" s="64"/>
      <c r="B138" s="64"/>
      <c r="C138" s="64"/>
      <c r="D138" s="64"/>
      <c r="E138" s="11"/>
      <c r="G138" s="11"/>
      <c r="H138" s="11"/>
      <c r="I138" s="64"/>
    </row>
    <row r="139" spans="1:9" x14ac:dyDescent="0.2">
      <c r="A139" s="64"/>
      <c r="B139" s="64"/>
      <c r="C139" s="64"/>
      <c r="D139" s="64"/>
      <c r="E139" s="11"/>
      <c r="G139" s="11"/>
      <c r="H139" s="11"/>
      <c r="I139" s="64"/>
    </row>
    <row r="140" spans="1:9" x14ac:dyDescent="0.2">
      <c r="A140" s="64"/>
      <c r="B140" s="64"/>
      <c r="C140" s="64"/>
      <c r="D140" s="64"/>
      <c r="E140" s="11"/>
      <c r="G140" s="11"/>
      <c r="H140" s="11"/>
      <c r="I140" s="64"/>
    </row>
    <row r="141" spans="1:9" x14ac:dyDescent="0.2">
      <c r="A141" s="64"/>
      <c r="B141" s="64"/>
      <c r="C141" s="64"/>
      <c r="D141" s="64"/>
      <c r="E141" s="11"/>
      <c r="G141" s="11"/>
      <c r="H141" s="11"/>
      <c r="I141" s="64"/>
    </row>
    <row r="142" spans="1:9" x14ac:dyDescent="0.2">
      <c r="A142" s="64"/>
      <c r="B142" s="64"/>
      <c r="C142" s="64"/>
      <c r="D142" s="64"/>
      <c r="E142" s="11"/>
      <c r="G142" s="11"/>
      <c r="H142" s="11"/>
      <c r="I142" s="64"/>
    </row>
    <row r="143" spans="1:9" x14ac:dyDescent="0.2">
      <c r="A143" s="64"/>
      <c r="B143" s="64"/>
      <c r="C143" s="64"/>
      <c r="D143" s="64"/>
      <c r="E143" s="11"/>
      <c r="G143" s="11"/>
      <c r="H143" s="11"/>
      <c r="I143" s="64"/>
    </row>
    <row r="144" spans="1:9" x14ac:dyDescent="0.2">
      <c r="A144" s="64"/>
      <c r="B144" s="64"/>
      <c r="C144" s="64"/>
      <c r="D144" s="64"/>
      <c r="E144" s="11"/>
      <c r="G144" s="11"/>
      <c r="H144" s="11"/>
      <c r="I144" s="64"/>
    </row>
    <row r="145" spans="1:9" x14ac:dyDescent="0.2">
      <c r="A145" s="64"/>
      <c r="B145" s="64"/>
      <c r="C145" s="64"/>
      <c r="D145" s="64"/>
      <c r="E145" s="11"/>
      <c r="G145" s="11"/>
      <c r="H145" s="11"/>
      <c r="I145" s="64"/>
    </row>
    <row r="146" spans="1:9" x14ac:dyDescent="0.2">
      <c r="A146" s="64"/>
      <c r="B146" s="64"/>
      <c r="C146" s="64"/>
      <c r="D146" s="64"/>
      <c r="E146" s="11"/>
      <c r="G146" s="11"/>
      <c r="H146" s="11"/>
      <c r="I146" s="64"/>
    </row>
    <row r="147" spans="1:9" x14ac:dyDescent="0.2">
      <c r="A147" s="64"/>
      <c r="B147" s="64"/>
      <c r="C147" s="64"/>
      <c r="D147" s="64"/>
      <c r="E147" s="11"/>
      <c r="G147" s="11"/>
      <c r="H147" s="11"/>
      <c r="I147" s="64"/>
    </row>
    <row r="148" spans="1:9" x14ac:dyDescent="0.2">
      <c r="A148" s="64"/>
      <c r="B148" s="64"/>
      <c r="C148" s="64"/>
      <c r="D148" s="64"/>
      <c r="E148" s="11"/>
      <c r="G148" s="11"/>
      <c r="H148" s="11"/>
      <c r="I148" s="64"/>
    </row>
    <row r="149" spans="1:9" x14ac:dyDescent="0.2">
      <c r="A149" s="64"/>
      <c r="B149" s="64"/>
      <c r="C149" s="64"/>
      <c r="D149" s="64"/>
      <c r="E149" s="11"/>
      <c r="G149" s="11"/>
      <c r="H149" s="11"/>
      <c r="I149" s="64"/>
    </row>
    <row r="150" spans="1:9" x14ac:dyDescent="0.2">
      <c r="A150" s="64"/>
      <c r="B150" s="64"/>
      <c r="C150" s="64"/>
      <c r="D150" s="64"/>
      <c r="E150" s="11"/>
      <c r="G150" s="11"/>
      <c r="H150" s="11"/>
      <c r="I150" s="64"/>
    </row>
    <row r="151" spans="1:9" x14ac:dyDescent="0.2">
      <c r="A151" s="64"/>
      <c r="B151" s="64"/>
      <c r="C151" s="64"/>
      <c r="D151" s="64"/>
      <c r="E151" s="11"/>
      <c r="G151" s="11"/>
      <c r="H151" s="11"/>
      <c r="I151" s="64"/>
    </row>
    <row r="152" spans="1:9" x14ac:dyDescent="0.2">
      <c r="A152" s="64"/>
      <c r="B152" s="64"/>
      <c r="C152" s="64"/>
      <c r="D152" s="64"/>
      <c r="E152" s="11"/>
      <c r="G152" s="11"/>
      <c r="H152" s="11"/>
      <c r="I152" s="64"/>
    </row>
    <row r="153" spans="1:9" x14ac:dyDescent="0.2">
      <c r="A153" s="64"/>
      <c r="B153" s="64"/>
      <c r="C153" s="64"/>
      <c r="D153" s="64"/>
      <c r="E153" s="11"/>
      <c r="G153" s="11"/>
      <c r="H153" s="11"/>
      <c r="I153" s="64"/>
    </row>
    <row r="154" spans="1:9" x14ac:dyDescent="0.2">
      <c r="A154" s="64"/>
      <c r="B154" s="64"/>
      <c r="C154" s="64"/>
      <c r="D154" s="64"/>
      <c r="E154" s="11"/>
      <c r="G154" s="11"/>
      <c r="H154" s="11"/>
      <c r="I154" s="64"/>
    </row>
    <row r="155" spans="1:9" x14ac:dyDescent="0.2">
      <c r="A155" s="64"/>
      <c r="B155" s="64"/>
      <c r="C155" s="64"/>
      <c r="D155" s="64"/>
      <c r="E155" s="11"/>
      <c r="G155" s="11"/>
      <c r="H155" s="11"/>
      <c r="I155" s="64"/>
    </row>
    <row r="156" spans="1:9" x14ac:dyDescent="0.2">
      <c r="A156" s="64"/>
      <c r="B156" s="64"/>
      <c r="C156" s="64"/>
      <c r="D156" s="64"/>
      <c r="E156" s="11"/>
      <c r="G156" s="11"/>
      <c r="H156" s="11"/>
      <c r="I156" s="64"/>
    </row>
    <row r="157" spans="1:9" x14ac:dyDescent="0.2">
      <c r="A157" s="64"/>
      <c r="B157" s="64"/>
      <c r="C157" s="64"/>
      <c r="D157" s="64"/>
      <c r="E157" s="11"/>
      <c r="G157" s="11"/>
      <c r="H157" s="11"/>
      <c r="I157" s="64"/>
    </row>
    <row r="158" spans="1:9" x14ac:dyDescent="0.2">
      <c r="A158" s="64"/>
      <c r="B158" s="64"/>
      <c r="C158" s="64"/>
      <c r="D158" s="64"/>
      <c r="E158" s="11"/>
      <c r="G158" s="11"/>
      <c r="H158" s="11"/>
      <c r="I158" s="64"/>
    </row>
    <row r="159" spans="1:9" x14ac:dyDescent="0.2">
      <c r="A159" s="64"/>
      <c r="B159" s="64"/>
      <c r="C159" s="64"/>
      <c r="D159" s="64"/>
      <c r="E159" s="11"/>
      <c r="G159" s="11"/>
      <c r="H159" s="11"/>
      <c r="I159" s="64"/>
    </row>
    <row r="160" spans="1:9" x14ac:dyDescent="0.2">
      <c r="A160" s="64"/>
      <c r="B160" s="64"/>
      <c r="C160" s="64"/>
      <c r="D160" s="64"/>
      <c r="E160" s="11"/>
      <c r="G160" s="11"/>
      <c r="H160" s="11"/>
      <c r="I160" s="64"/>
    </row>
    <row r="161" spans="1:9" x14ac:dyDescent="0.2">
      <c r="A161" s="64"/>
      <c r="B161" s="64"/>
      <c r="C161" s="64"/>
      <c r="D161" s="64"/>
      <c r="E161" s="11"/>
      <c r="G161" s="11"/>
      <c r="H161" s="11"/>
      <c r="I161" s="64"/>
    </row>
    <row r="162" spans="1:9" x14ac:dyDescent="0.2">
      <c r="A162" s="64"/>
      <c r="B162" s="64"/>
      <c r="C162" s="64"/>
      <c r="D162" s="64"/>
      <c r="E162" s="11"/>
      <c r="G162" s="11"/>
      <c r="H162" s="11"/>
      <c r="I162" s="64"/>
    </row>
    <row r="163" spans="1:9" x14ac:dyDescent="0.2">
      <c r="A163" s="64"/>
      <c r="B163" s="64"/>
      <c r="C163" s="64"/>
      <c r="D163" s="64"/>
      <c r="E163" s="11"/>
      <c r="G163" s="11"/>
      <c r="H163" s="11"/>
      <c r="I163" s="64"/>
    </row>
    <row r="164" spans="1:9" x14ac:dyDescent="0.2">
      <c r="A164" s="64"/>
      <c r="B164" s="64"/>
      <c r="C164" s="64"/>
      <c r="D164" s="64"/>
      <c r="E164" s="11"/>
      <c r="G164" s="11"/>
      <c r="H164" s="11"/>
      <c r="I164" s="64"/>
    </row>
    <row r="165" spans="1:9" x14ac:dyDescent="0.2">
      <c r="A165" s="64"/>
      <c r="B165" s="64"/>
      <c r="C165" s="64"/>
      <c r="D165" s="64"/>
      <c r="E165" s="11"/>
      <c r="G165" s="11"/>
      <c r="H165" s="11"/>
      <c r="I165" s="64"/>
    </row>
    <row r="166" spans="1:9" x14ac:dyDescent="0.2">
      <c r="A166" s="64"/>
      <c r="B166" s="64"/>
      <c r="C166" s="64"/>
      <c r="D166" s="64"/>
      <c r="E166" s="11"/>
      <c r="G166" s="11"/>
      <c r="H166" s="11"/>
      <c r="I166" s="64"/>
    </row>
    <row r="167" spans="1:9" x14ac:dyDescent="0.2">
      <c r="A167" s="64"/>
      <c r="B167" s="64"/>
      <c r="C167" s="64"/>
      <c r="D167" s="64"/>
      <c r="E167" s="11"/>
      <c r="G167" s="11"/>
      <c r="H167" s="11"/>
      <c r="I167" s="64"/>
    </row>
    <row r="168" spans="1:9" x14ac:dyDescent="0.2">
      <c r="A168" s="64"/>
      <c r="B168" s="64"/>
      <c r="C168" s="64"/>
      <c r="D168" s="64"/>
      <c r="E168" s="11"/>
      <c r="G168" s="11"/>
      <c r="H168" s="11"/>
      <c r="I168" s="64"/>
    </row>
    <row r="169" spans="1:9" x14ac:dyDescent="0.2">
      <c r="A169" s="64"/>
      <c r="B169" s="64"/>
      <c r="C169" s="64"/>
      <c r="D169" s="64"/>
      <c r="E169" s="11"/>
      <c r="G169" s="11"/>
      <c r="H169" s="11"/>
      <c r="I169" s="64"/>
    </row>
    <row r="170" spans="1:9" x14ac:dyDescent="0.2">
      <c r="A170" s="64"/>
      <c r="B170" s="64"/>
      <c r="C170" s="64"/>
      <c r="D170" s="64"/>
      <c r="E170" s="11"/>
      <c r="G170" s="11"/>
      <c r="H170" s="11"/>
      <c r="I170" s="64"/>
    </row>
    <row r="171" spans="1:9" x14ac:dyDescent="0.2">
      <c r="A171" s="64"/>
      <c r="B171" s="64"/>
      <c r="C171" s="64"/>
      <c r="D171" s="64"/>
      <c r="E171" s="11"/>
      <c r="G171" s="11"/>
      <c r="H171" s="11"/>
      <c r="I171" s="64"/>
    </row>
    <row r="172" spans="1:9" x14ac:dyDescent="0.2">
      <c r="A172" s="64"/>
      <c r="B172" s="64"/>
      <c r="C172" s="64"/>
      <c r="D172" s="64"/>
      <c r="E172" s="11"/>
      <c r="G172" s="11"/>
      <c r="H172" s="11"/>
      <c r="I172" s="64"/>
    </row>
    <row r="173" spans="1:9" x14ac:dyDescent="0.2">
      <c r="A173" s="64"/>
      <c r="B173" s="64"/>
      <c r="C173" s="64"/>
      <c r="D173" s="64"/>
      <c r="E173" s="11"/>
      <c r="G173" s="11"/>
      <c r="H173" s="11"/>
      <c r="I173" s="64"/>
    </row>
    <row r="174" spans="1:9" x14ac:dyDescent="0.2">
      <c r="A174" s="64"/>
      <c r="B174" s="64"/>
      <c r="C174" s="64"/>
      <c r="D174" s="64"/>
      <c r="E174" s="11"/>
      <c r="G174" s="11"/>
      <c r="H174" s="11"/>
      <c r="I174" s="64"/>
    </row>
    <row r="175" spans="1:9" x14ac:dyDescent="0.2">
      <c r="A175" s="64"/>
      <c r="B175" s="64"/>
      <c r="C175" s="64"/>
      <c r="D175" s="64"/>
      <c r="E175" s="11"/>
      <c r="G175" s="11"/>
      <c r="H175" s="11"/>
      <c r="I175" s="64"/>
    </row>
    <row r="176" spans="1:9" x14ac:dyDescent="0.2">
      <c r="A176" s="64"/>
      <c r="B176" s="64"/>
      <c r="C176" s="64"/>
      <c r="D176" s="64"/>
      <c r="E176" s="11"/>
      <c r="G176" s="11"/>
      <c r="H176" s="11"/>
      <c r="I176" s="64"/>
    </row>
    <row r="177" spans="1:9" x14ac:dyDescent="0.2">
      <c r="A177" s="64"/>
      <c r="B177" s="64"/>
      <c r="C177" s="64"/>
      <c r="D177" s="64"/>
      <c r="E177" s="11"/>
      <c r="G177" s="11"/>
      <c r="H177" s="11"/>
      <c r="I177" s="64"/>
    </row>
    <row r="178" spans="1:9" x14ac:dyDescent="0.2">
      <c r="A178" s="64"/>
      <c r="B178" s="64"/>
      <c r="C178" s="64"/>
      <c r="D178" s="64"/>
      <c r="E178" s="11"/>
      <c r="G178" s="11"/>
      <c r="H178" s="11"/>
      <c r="I178" s="64"/>
    </row>
    <row r="179" spans="1:9" x14ac:dyDescent="0.2">
      <c r="A179" s="64"/>
      <c r="B179" s="64"/>
      <c r="C179" s="64"/>
      <c r="D179" s="64"/>
      <c r="E179" s="11"/>
      <c r="G179" s="11"/>
      <c r="H179" s="11"/>
      <c r="I179" s="64"/>
    </row>
    <row r="180" spans="1:9" x14ac:dyDescent="0.2">
      <c r="A180" s="64"/>
      <c r="B180" s="64"/>
      <c r="C180" s="64"/>
      <c r="D180" s="64"/>
      <c r="E180" s="11"/>
      <c r="G180" s="11"/>
      <c r="H180" s="11"/>
      <c r="I180" s="64"/>
    </row>
    <row r="181" spans="1:9" x14ac:dyDescent="0.2">
      <c r="A181" s="64"/>
      <c r="B181" s="64"/>
      <c r="C181" s="64"/>
      <c r="D181" s="64"/>
      <c r="E181" s="11"/>
      <c r="G181" s="11"/>
      <c r="H181" s="11"/>
      <c r="I181" s="64"/>
    </row>
    <row r="182" spans="1:9" x14ac:dyDescent="0.2">
      <c r="A182" s="64"/>
      <c r="B182" s="64"/>
      <c r="C182" s="64"/>
      <c r="D182" s="64"/>
      <c r="E182" s="11"/>
      <c r="G182" s="11"/>
      <c r="H182" s="11"/>
      <c r="I182" s="64"/>
    </row>
    <row r="183" spans="1:9" x14ac:dyDescent="0.2">
      <c r="A183" s="64"/>
      <c r="B183" s="64"/>
      <c r="C183" s="64"/>
      <c r="D183" s="64"/>
      <c r="E183" s="11"/>
      <c r="G183" s="11"/>
      <c r="H183" s="11"/>
      <c r="I183" s="64"/>
    </row>
    <row r="184" spans="1:9" x14ac:dyDescent="0.2">
      <c r="A184" s="64"/>
      <c r="B184" s="64"/>
      <c r="C184" s="64"/>
      <c r="D184" s="64"/>
      <c r="E184" s="11"/>
      <c r="G184" s="11"/>
      <c r="H184" s="11"/>
      <c r="I184" s="64"/>
    </row>
    <row r="185" spans="1:9" x14ac:dyDescent="0.2">
      <c r="A185" s="64"/>
      <c r="B185" s="64"/>
      <c r="C185" s="64"/>
      <c r="D185" s="64"/>
      <c r="E185" s="11"/>
      <c r="G185" s="11"/>
      <c r="H185" s="11"/>
      <c r="I185" s="64"/>
    </row>
    <row r="186" spans="1:9" x14ac:dyDescent="0.2">
      <c r="A186" s="64"/>
      <c r="B186" s="64"/>
      <c r="C186" s="64"/>
      <c r="D186" s="64"/>
      <c r="E186" s="11"/>
      <c r="G186" s="11"/>
      <c r="H186" s="11"/>
      <c r="I186" s="64"/>
    </row>
    <row r="187" spans="1:9" x14ac:dyDescent="0.2">
      <c r="A187" s="64"/>
      <c r="B187" s="64"/>
      <c r="C187" s="64"/>
      <c r="D187" s="64"/>
      <c r="E187" s="11"/>
      <c r="G187" s="11"/>
      <c r="H187" s="11"/>
      <c r="I187" s="64"/>
    </row>
    <row r="188" spans="1:9" x14ac:dyDescent="0.2">
      <c r="A188" s="64"/>
      <c r="B188" s="64"/>
      <c r="C188" s="64"/>
      <c r="D188" s="64"/>
      <c r="E188" s="11"/>
      <c r="G188" s="11"/>
      <c r="H188" s="11"/>
      <c r="I188" s="64"/>
    </row>
    <row r="189" spans="1:9" x14ac:dyDescent="0.2">
      <c r="A189" s="64"/>
      <c r="B189" s="64"/>
      <c r="C189" s="64"/>
      <c r="D189" s="64"/>
      <c r="E189" s="11"/>
      <c r="G189" s="11"/>
      <c r="H189" s="11"/>
      <c r="I189" s="64"/>
    </row>
    <row r="190" spans="1:9" x14ac:dyDescent="0.2">
      <c r="A190" s="64"/>
      <c r="B190" s="64"/>
      <c r="C190" s="64"/>
      <c r="D190" s="64"/>
      <c r="E190" s="11"/>
      <c r="G190" s="11"/>
      <c r="H190" s="11"/>
      <c r="I190" s="64"/>
    </row>
    <row r="191" spans="1:9" x14ac:dyDescent="0.2">
      <c r="A191" s="64"/>
      <c r="B191" s="64"/>
      <c r="C191" s="64"/>
      <c r="D191" s="64"/>
      <c r="E191" s="11"/>
      <c r="G191" s="11"/>
      <c r="H191" s="11"/>
      <c r="I191" s="64"/>
    </row>
    <row r="192" spans="1:9" x14ac:dyDescent="0.2">
      <c r="A192" s="64"/>
      <c r="B192" s="64"/>
      <c r="C192" s="64"/>
      <c r="D192" s="64"/>
      <c r="E192" s="11"/>
      <c r="G192" s="11"/>
      <c r="H192" s="11"/>
      <c r="I192" s="64"/>
    </row>
    <row r="193" spans="1:9" x14ac:dyDescent="0.2">
      <c r="A193" s="64"/>
      <c r="B193" s="64"/>
      <c r="C193" s="64"/>
      <c r="D193" s="64"/>
      <c r="E193" s="11"/>
      <c r="G193" s="11"/>
      <c r="H193" s="11"/>
      <c r="I193" s="64"/>
    </row>
    <row r="194" spans="1:9" x14ac:dyDescent="0.2">
      <c r="A194" s="64"/>
      <c r="B194" s="64"/>
      <c r="C194" s="64"/>
      <c r="D194" s="64"/>
      <c r="E194" s="11"/>
      <c r="G194" s="11"/>
      <c r="H194" s="11"/>
      <c r="I194" s="64"/>
    </row>
    <row r="195" spans="1:9" x14ac:dyDescent="0.2">
      <c r="A195" s="64"/>
      <c r="B195" s="64"/>
      <c r="C195" s="64"/>
      <c r="D195" s="64"/>
      <c r="E195" s="11"/>
      <c r="G195" s="11"/>
      <c r="H195" s="11"/>
      <c r="I195" s="64"/>
    </row>
    <row r="196" spans="1:9" x14ac:dyDescent="0.2">
      <c r="A196" s="64"/>
      <c r="B196" s="64"/>
      <c r="C196" s="64"/>
      <c r="D196" s="64"/>
      <c r="E196" s="11"/>
      <c r="G196" s="11"/>
      <c r="H196" s="11"/>
      <c r="I196" s="64"/>
    </row>
    <row r="197" spans="1:9" x14ac:dyDescent="0.2">
      <c r="A197" s="64"/>
      <c r="B197" s="64"/>
      <c r="C197" s="64"/>
      <c r="D197" s="64"/>
      <c r="E197" s="11"/>
      <c r="G197" s="11"/>
      <c r="H197" s="11"/>
      <c r="I197" s="64"/>
    </row>
    <row r="198" spans="1:9" x14ac:dyDescent="0.2">
      <c r="A198" s="64"/>
      <c r="B198" s="64"/>
      <c r="C198" s="64"/>
      <c r="D198" s="64"/>
      <c r="E198" s="11"/>
      <c r="G198" s="11"/>
      <c r="H198" s="11"/>
      <c r="I198" s="64"/>
    </row>
    <row r="199" spans="1:9" x14ac:dyDescent="0.2">
      <c r="A199" s="64"/>
      <c r="B199" s="64"/>
      <c r="C199" s="64"/>
      <c r="D199" s="64"/>
      <c r="E199" s="11"/>
      <c r="G199" s="11"/>
      <c r="H199" s="11"/>
      <c r="I199" s="64"/>
    </row>
    <row r="200" spans="1:9" x14ac:dyDescent="0.2">
      <c r="A200" s="64"/>
      <c r="B200" s="64"/>
      <c r="C200" s="64"/>
      <c r="D200" s="64"/>
      <c r="E200" s="11"/>
      <c r="G200" s="11"/>
      <c r="H200" s="11"/>
      <c r="I200" s="64"/>
    </row>
    <row r="201" spans="1:9" x14ac:dyDescent="0.2">
      <c r="A201" s="64"/>
      <c r="B201" s="64"/>
      <c r="C201" s="64"/>
      <c r="D201" s="64"/>
      <c r="E201" s="11"/>
      <c r="G201" s="11"/>
      <c r="H201" s="11"/>
      <c r="I201" s="64"/>
    </row>
    <row r="202" spans="1:9" x14ac:dyDescent="0.2">
      <c r="A202" s="64"/>
      <c r="B202" s="64"/>
      <c r="C202" s="64"/>
      <c r="D202" s="64"/>
      <c r="E202" s="11"/>
      <c r="G202" s="11"/>
      <c r="H202" s="11"/>
      <c r="I202" s="64"/>
    </row>
    <row r="203" spans="1:9" x14ac:dyDescent="0.2">
      <c r="A203" s="64"/>
      <c r="B203" s="64"/>
      <c r="C203" s="64"/>
      <c r="D203" s="64"/>
      <c r="E203" s="11"/>
      <c r="G203" s="11"/>
      <c r="H203" s="11"/>
      <c r="I203" s="64"/>
    </row>
    <row r="204" spans="1:9" x14ac:dyDescent="0.2">
      <c r="A204" s="64"/>
      <c r="B204" s="64"/>
      <c r="C204" s="64"/>
      <c r="D204" s="64"/>
      <c r="E204" s="11"/>
      <c r="G204" s="11"/>
      <c r="H204" s="11"/>
      <c r="I204" s="64"/>
    </row>
    <row r="205" spans="1:9" x14ac:dyDescent="0.2">
      <c r="A205" s="64"/>
      <c r="B205" s="64"/>
      <c r="C205" s="64"/>
      <c r="D205" s="64"/>
      <c r="E205" s="11"/>
      <c r="G205" s="11"/>
      <c r="H205" s="11"/>
      <c r="I205" s="64"/>
    </row>
    <row r="206" spans="1:9" x14ac:dyDescent="0.2">
      <c r="A206" s="64"/>
      <c r="B206" s="64"/>
      <c r="C206" s="64"/>
      <c r="D206" s="64"/>
      <c r="E206" s="11"/>
      <c r="G206" s="11"/>
      <c r="H206" s="11"/>
      <c r="I206" s="64"/>
    </row>
    <row r="207" spans="1:9" x14ac:dyDescent="0.2">
      <c r="A207" s="64"/>
      <c r="B207" s="64"/>
      <c r="C207" s="64"/>
      <c r="D207" s="64"/>
      <c r="E207" s="11"/>
      <c r="G207" s="11"/>
      <c r="H207" s="11"/>
      <c r="I207" s="64"/>
    </row>
    <row r="208" spans="1:9" x14ac:dyDescent="0.2">
      <c r="A208" s="64"/>
      <c r="B208" s="64"/>
      <c r="C208" s="64"/>
      <c r="D208" s="64"/>
      <c r="E208" s="11"/>
      <c r="G208" s="11"/>
      <c r="H208" s="11"/>
      <c r="I208" s="64"/>
    </row>
    <row r="209" spans="1:9" x14ac:dyDescent="0.2">
      <c r="A209" s="64"/>
      <c r="B209" s="64"/>
      <c r="C209" s="64"/>
      <c r="D209" s="64"/>
      <c r="E209" s="11"/>
      <c r="G209" s="11"/>
      <c r="H209" s="11"/>
      <c r="I209" s="64"/>
    </row>
    <row r="210" spans="1:9" x14ac:dyDescent="0.2">
      <c r="A210" s="64"/>
      <c r="B210" s="64"/>
      <c r="C210" s="64"/>
      <c r="D210" s="64"/>
      <c r="E210" s="11"/>
      <c r="G210" s="11"/>
      <c r="H210" s="11"/>
      <c r="I210" s="64"/>
    </row>
    <row r="211" spans="1:9" x14ac:dyDescent="0.2">
      <c r="A211" s="64"/>
      <c r="B211" s="64"/>
      <c r="C211" s="64"/>
      <c r="D211" s="64"/>
      <c r="E211" s="11"/>
      <c r="G211" s="11"/>
      <c r="H211" s="11"/>
      <c r="I211" s="64"/>
    </row>
    <row r="212" spans="1:9" x14ac:dyDescent="0.2">
      <c r="A212" s="64"/>
      <c r="B212" s="64"/>
      <c r="C212" s="64"/>
      <c r="D212" s="64"/>
      <c r="E212" s="11"/>
      <c r="G212" s="11"/>
      <c r="H212" s="11"/>
      <c r="I212" s="64"/>
    </row>
    <row r="213" spans="1:9" x14ac:dyDescent="0.2">
      <c r="A213" s="64"/>
      <c r="B213" s="64"/>
      <c r="C213" s="64"/>
      <c r="D213" s="64"/>
      <c r="E213" s="11"/>
      <c r="G213" s="11"/>
      <c r="H213" s="11"/>
      <c r="I213" s="64"/>
    </row>
    <row r="214" spans="1:9" x14ac:dyDescent="0.2">
      <c r="A214" s="64"/>
      <c r="B214" s="64"/>
      <c r="C214" s="64"/>
      <c r="D214" s="64"/>
      <c r="E214" s="11"/>
      <c r="G214" s="11"/>
      <c r="H214" s="11"/>
      <c r="I214" s="64"/>
    </row>
    <row r="215" spans="1:9" x14ac:dyDescent="0.2">
      <c r="A215" s="64"/>
      <c r="B215" s="64"/>
      <c r="C215" s="64"/>
      <c r="D215" s="64"/>
      <c r="E215" s="11"/>
      <c r="G215" s="11"/>
      <c r="H215" s="11"/>
      <c r="I215" s="64"/>
    </row>
    <row r="216" spans="1:9" x14ac:dyDescent="0.2">
      <c r="A216" s="64"/>
      <c r="B216" s="64"/>
      <c r="C216" s="64"/>
      <c r="D216" s="64"/>
      <c r="E216" s="11"/>
      <c r="G216" s="11"/>
      <c r="H216" s="11"/>
      <c r="I216" s="64"/>
    </row>
    <row r="217" spans="1:9" x14ac:dyDescent="0.2">
      <c r="A217" s="64"/>
      <c r="B217" s="64"/>
      <c r="C217" s="64"/>
      <c r="D217" s="64"/>
      <c r="E217" s="11"/>
      <c r="G217" s="11"/>
      <c r="H217" s="11"/>
      <c r="I217" s="64"/>
    </row>
    <row r="218" spans="1:9" x14ac:dyDescent="0.2">
      <c r="A218" s="64"/>
      <c r="B218" s="64"/>
      <c r="C218" s="64"/>
      <c r="D218" s="64"/>
      <c r="E218" s="11"/>
      <c r="G218" s="11"/>
      <c r="H218" s="11"/>
      <c r="I218" s="64"/>
    </row>
    <row r="219" spans="1:9" x14ac:dyDescent="0.2">
      <c r="A219" s="64"/>
      <c r="B219" s="64"/>
      <c r="C219" s="64"/>
      <c r="D219" s="64"/>
      <c r="E219" s="11"/>
      <c r="G219" s="11"/>
      <c r="H219" s="11"/>
      <c r="I219" s="64"/>
    </row>
    <row r="220" spans="1:9" x14ac:dyDescent="0.2">
      <c r="A220" s="64"/>
      <c r="B220" s="64"/>
      <c r="C220" s="64"/>
      <c r="D220" s="64"/>
      <c r="E220" s="11"/>
      <c r="G220" s="11"/>
      <c r="H220" s="11"/>
      <c r="I220" s="64"/>
    </row>
    <row r="221" spans="1:9" x14ac:dyDescent="0.2">
      <c r="A221" s="64"/>
      <c r="B221" s="64"/>
      <c r="C221" s="64"/>
      <c r="D221" s="64"/>
      <c r="E221" s="11"/>
      <c r="G221" s="11"/>
      <c r="H221" s="11"/>
      <c r="I221" s="64"/>
    </row>
    <row r="222" spans="1:9" x14ac:dyDescent="0.2">
      <c r="A222" s="64"/>
      <c r="B222" s="64"/>
      <c r="C222" s="64"/>
      <c r="D222" s="64"/>
      <c r="E222" s="11"/>
      <c r="G222" s="11"/>
      <c r="H222" s="11"/>
      <c r="I222" s="64"/>
    </row>
    <row r="223" spans="1:9" x14ac:dyDescent="0.2">
      <c r="A223" s="64"/>
      <c r="B223" s="64"/>
      <c r="C223" s="64"/>
      <c r="D223" s="64"/>
      <c r="E223" s="11"/>
      <c r="G223" s="11"/>
      <c r="H223" s="11"/>
      <c r="I223" s="64"/>
    </row>
    <row r="224" spans="1:9" x14ac:dyDescent="0.2">
      <c r="A224" s="64"/>
      <c r="B224" s="64"/>
      <c r="C224" s="64"/>
      <c r="D224" s="64"/>
      <c r="E224" s="11"/>
      <c r="G224" s="11"/>
      <c r="H224" s="11"/>
      <c r="I224" s="64"/>
    </row>
    <row r="225" spans="1:9" x14ac:dyDescent="0.2">
      <c r="A225" s="64"/>
      <c r="B225" s="64"/>
      <c r="C225" s="64"/>
      <c r="D225" s="64"/>
      <c r="E225" s="11"/>
      <c r="G225" s="11"/>
      <c r="H225" s="11"/>
      <c r="I225" s="64"/>
    </row>
    <row r="226" spans="1:9" x14ac:dyDescent="0.2">
      <c r="A226" s="64"/>
      <c r="B226" s="64"/>
      <c r="C226" s="64"/>
      <c r="D226" s="64"/>
      <c r="E226" s="11"/>
      <c r="G226" s="11"/>
      <c r="H226" s="11"/>
      <c r="I226" s="64"/>
    </row>
    <row r="227" spans="1:9" x14ac:dyDescent="0.2">
      <c r="A227" s="64"/>
      <c r="B227" s="64"/>
      <c r="C227" s="64"/>
      <c r="D227" s="64"/>
      <c r="E227" s="11"/>
      <c r="G227" s="11"/>
      <c r="H227" s="11"/>
      <c r="I227" s="64"/>
    </row>
    <row r="228" spans="1:9" x14ac:dyDescent="0.2">
      <c r="A228" s="64"/>
      <c r="B228" s="64"/>
      <c r="C228" s="64"/>
      <c r="D228" s="64"/>
      <c r="E228" s="11"/>
      <c r="G228" s="11"/>
      <c r="H228" s="11"/>
      <c r="I228" s="64"/>
    </row>
    <row r="229" spans="1:9" x14ac:dyDescent="0.2">
      <c r="A229" s="64"/>
      <c r="B229" s="64"/>
      <c r="C229" s="64"/>
      <c r="D229" s="64"/>
      <c r="E229" s="11"/>
      <c r="G229" s="11"/>
      <c r="H229" s="11"/>
      <c r="I229" s="64"/>
    </row>
    <row r="230" spans="1:9" x14ac:dyDescent="0.2">
      <c r="A230" s="64"/>
      <c r="B230" s="64"/>
      <c r="C230" s="64"/>
      <c r="D230" s="64"/>
      <c r="E230" s="11"/>
      <c r="G230" s="11"/>
      <c r="H230" s="11"/>
      <c r="I230" s="64"/>
    </row>
    <row r="231" spans="1:9" x14ac:dyDescent="0.2">
      <c r="A231" s="64"/>
      <c r="B231" s="64"/>
      <c r="C231" s="64"/>
      <c r="D231" s="64"/>
      <c r="E231" s="11"/>
      <c r="G231" s="11"/>
      <c r="H231" s="64"/>
      <c r="I231" s="64"/>
    </row>
    <row r="232" spans="1:9" x14ac:dyDescent="0.2">
      <c r="A232" s="64"/>
      <c r="B232" s="64"/>
      <c r="C232" s="64"/>
      <c r="D232" s="64"/>
      <c r="E232" s="11"/>
      <c r="G232" s="11"/>
      <c r="H232" s="64"/>
      <c r="I232" s="64"/>
    </row>
    <row r="233" spans="1:9" x14ac:dyDescent="0.2">
      <c r="A233" s="64"/>
      <c r="B233" s="64"/>
      <c r="C233" s="64"/>
      <c r="D233" s="64"/>
      <c r="E233" s="11"/>
      <c r="G233" s="11"/>
      <c r="H233" s="64"/>
      <c r="I233" s="64"/>
    </row>
    <row r="234" spans="1:9" x14ac:dyDescent="0.2">
      <c r="A234" s="64"/>
      <c r="B234" s="64"/>
      <c r="C234" s="64"/>
      <c r="D234" s="64"/>
      <c r="E234" s="11"/>
      <c r="G234" s="11"/>
      <c r="H234" s="64"/>
      <c r="I234" s="64"/>
    </row>
    <row r="235" spans="1:9" x14ac:dyDescent="0.2">
      <c r="A235" s="64"/>
      <c r="B235" s="64"/>
      <c r="C235" s="64"/>
      <c r="D235" s="64"/>
      <c r="E235" s="11"/>
      <c r="G235" s="11"/>
      <c r="H235" s="64"/>
      <c r="I235" s="64"/>
    </row>
    <row r="236" spans="1:9" x14ac:dyDescent="0.2">
      <c r="A236" s="64"/>
      <c r="B236" s="64"/>
      <c r="C236" s="64"/>
      <c r="D236" s="64"/>
      <c r="E236" s="11"/>
      <c r="G236" s="11"/>
      <c r="H236" s="64"/>
      <c r="I236" s="64"/>
    </row>
    <row r="237" spans="1:9" x14ac:dyDescent="0.2">
      <c r="A237" s="64"/>
      <c r="B237" s="64"/>
      <c r="C237" s="64"/>
      <c r="D237" s="64"/>
      <c r="E237" s="11"/>
      <c r="G237" s="11"/>
      <c r="H237" s="64"/>
      <c r="I237" s="64"/>
    </row>
    <row r="238" spans="1:9" x14ac:dyDescent="0.2">
      <c r="A238" s="64"/>
      <c r="B238" s="64"/>
      <c r="C238" s="64"/>
      <c r="D238" s="64"/>
      <c r="E238" s="11"/>
      <c r="G238" s="11"/>
      <c r="H238" s="64"/>
      <c r="I238" s="64"/>
    </row>
    <row r="239" spans="1:9" x14ac:dyDescent="0.2">
      <c r="A239" s="64"/>
      <c r="B239" s="64"/>
      <c r="C239" s="64"/>
      <c r="D239" s="64"/>
      <c r="E239" s="11"/>
      <c r="G239" s="11"/>
      <c r="H239" s="64"/>
      <c r="I239" s="64"/>
    </row>
    <row r="240" spans="1:9" x14ac:dyDescent="0.2">
      <c r="A240" s="64"/>
      <c r="B240" s="64"/>
      <c r="C240" s="64"/>
      <c r="D240" s="64"/>
      <c r="E240" s="11"/>
      <c r="G240" s="11"/>
      <c r="H240" s="64"/>
      <c r="I240" s="64"/>
    </row>
    <row r="241" spans="1:9" x14ac:dyDescent="0.2">
      <c r="A241" s="64"/>
      <c r="B241" s="64"/>
      <c r="C241" s="64"/>
      <c r="D241" s="64"/>
      <c r="E241" s="11"/>
      <c r="G241" s="11"/>
      <c r="H241" s="64"/>
      <c r="I241" s="64"/>
    </row>
    <row r="242" spans="1:9" x14ac:dyDescent="0.2">
      <c r="A242" s="64"/>
      <c r="B242" s="64"/>
      <c r="C242" s="64"/>
      <c r="D242" s="64"/>
      <c r="E242" s="11"/>
      <c r="G242" s="11"/>
      <c r="H242" s="64"/>
      <c r="I242" s="64"/>
    </row>
    <row r="243" spans="1:9" x14ac:dyDescent="0.2">
      <c r="A243" s="64"/>
      <c r="B243" s="64"/>
      <c r="C243" s="64"/>
      <c r="D243" s="64"/>
      <c r="E243" s="11"/>
      <c r="G243" s="11"/>
      <c r="H243" s="64"/>
      <c r="I243" s="64"/>
    </row>
    <row r="244" spans="1:9" x14ac:dyDescent="0.2">
      <c r="A244" s="64"/>
      <c r="B244" s="64"/>
      <c r="C244" s="64"/>
      <c r="D244" s="64"/>
      <c r="E244" s="11"/>
      <c r="G244" s="11"/>
      <c r="H244" s="64"/>
      <c r="I244" s="64"/>
    </row>
    <row r="245" spans="1:9" x14ac:dyDescent="0.2">
      <c r="A245" s="64"/>
      <c r="B245" s="64"/>
      <c r="C245" s="64"/>
      <c r="D245" s="64"/>
      <c r="E245" s="11"/>
      <c r="G245" s="11"/>
      <c r="H245" s="64"/>
      <c r="I245" s="64"/>
    </row>
    <row r="246" spans="1:9" x14ac:dyDescent="0.2">
      <c r="A246" s="64"/>
      <c r="B246" s="64"/>
      <c r="C246" s="64"/>
      <c r="D246" s="64"/>
      <c r="E246" s="11"/>
      <c r="G246" s="11"/>
      <c r="H246" s="64"/>
      <c r="I246" s="64"/>
    </row>
    <row r="247" spans="1:9" x14ac:dyDescent="0.2">
      <c r="A247" s="64"/>
      <c r="B247" s="64"/>
      <c r="C247" s="64"/>
      <c r="D247" s="64"/>
      <c r="E247" s="11"/>
      <c r="G247" s="11"/>
      <c r="H247" s="64"/>
      <c r="I247" s="64"/>
    </row>
    <row r="248" spans="1:9" x14ac:dyDescent="0.2">
      <c r="A248" s="64"/>
      <c r="B248" s="64"/>
      <c r="C248" s="64"/>
      <c r="D248" s="64"/>
      <c r="E248" s="11"/>
      <c r="G248" s="11"/>
      <c r="H248" s="64"/>
      <c r="I248" s="64"/>
    </row>
    <row r="249" spans="1:9" x14ac:dyDescent="0.2">
      <c r="A249" s="64"/>
      <c r="B249" s="64"/>
      <c r="C249" s="64"/>
      <c r="D249" s="64"/>
      <c r="E249" s="11"/>
      <c r="G249" s="11"/>
      <c r="H249" s="64"/>
      <c r="I249" s="64"/>
    </row>
    <row r="250" spans="1:9" x14ac:dyDescent="0.2">
      <c r="A250" s="64"/>
      <c r="B250" s="64"/>
      <c r="C250" s="64"/>
      <c r="D250" s="64"/>
      <c r="E250" s="11"/>
      <c r="G250" s="11"/>
      <c r="H250" s="64"/>
      <c r="I250" s="64"/>
    </row>
    <row r="251" spans="1:9" x14ac:dyDescent="0.2">
      <c r="A251" s="64"/>
      <c r="B251" s="64"/>
      <c r="C251" s="64"/>
      <c r="D251" s="64"/>
      <c r="E251" s="11"/>
      <c r="G251" s="11"/>
      <c r="H251" s="64"/>
      <c r="I251" s="64"/>
    </row>
    <row r="252" spans="1:9" x14ac:dyDescent="0.2">
      <c r="A252" s="64"/>
      <c r="B252" s="64"/>
      <c r="C252" s="64"/>
      <c r="D252" s="64"/>
      <c r="E252" s="11"/>
      <c r="G252" s="11"/>
      <c r="H252" s="64"/>
      <c r="I252" s="64"/>
    </row>
    <row r="253" spans="1:9" x14ac:dyDescent="0.2">
      <c r="A253" s="64"/>
      <c r="B253" s="64"/>
      <c r="C253" s="64"/>
      <c r="D253" s="64"/>
      <c r="E253" s="11"/>
      <c r="G253" s="11"/>
      <c r="H253" s="64"/>
      <c r="I253" s="64"/>
    </row>
    <row r="254" spans="1:9" x14ac:dyDescent="0.2">
      <c r="A254" s="64"/>
      <c r="B254" s="64"/>
      <c r="C254" s="64"/>
      <c r="D254" s="64"/>
      <c r="E254" s="11"/>
      <c r="G254" s="11"/>
      <c r="H254" s="64"/>
      <c r="I254" s="64"/>
    </row>
    <row r="255" spans="1:9" x14ac:dyDescent="0.2">
      <c r="A255" s="64"/>
      <c r="B255" s="64"/>
      <c r="C255" s="64"/>
      <c r="D255" s="64"/>
      <c r="E255" s="11"/>
      <c r="G255" s="11"/>
      <c r="H255" s="64"/>
      <c r="I255" s="64"/>
    </row>
    <row r="256" spans="1:9" x14ac:dyDescent="0.2">
      <c r="A256" s="64"/>
      <c r="B256" s="64"/>
      <c r="C256" s="64"/>
      <c r="D256" s="64"/>
      <c r="E256" s="11"/>
      <c r="G256" s="11"/>
      <c r="H256" s="64"/>
      <c r="I256" s="64"/>
    </row>
    <row r="257" spans="1:9" x14ac:dyDescent="0.2">
      <c r="A257" s="64"/>
      <c r="B257" s="64"/>
      <c r="C257" s="64"/>
      <c r="D257" s="64"/>
      <c r="E257" s="11"/>
      <c r="G257" s="11"/>
      <c r="H257" s="64"/>
      <c r="I257" s="64"/>
    </row>
    <row r="258" spans="1:9" x14ac:dyDescent="0.2">
      <c r="A258" s="64"/>
      <c r="B258" s="64"/>
      <c r="C258" s="64"/>
      <c r="D258" s="64"/>
      <c r="E258" s="11"/>
      <c r="G258" s="11"/>
      <c r="H258" s="64"/>
      <c r="I258" s="64"/>
    </row>
    <row r="259" spans="1:9" x14ac:dyDescent="0.2">
      <c r="A259" s="64"/>
      <c r="B259" s="64"/>
      <c r="C259" s="64"/>
      <c r="D259" s="64"/>
      <c r="E259" s="11"/>
      <c r="G259" s="11"/>
      <c r="H259" s="64"/>
      <c r="I259" s="64"/>
    </row>
    <row r="260" spans="1:9" x14ac:dyDescent="0.2">
      <c r="A260" s="64"/>
      <c r="B260" s="64"/>
      <c r="C260" s="64"/>
      <c r="D260" s="64"/>
      <c r="E260" s="11"/>
      <c r="G260" s="11"/>
      <c r="H260" s="64"/>
      <c r="I260" s="64"/>
    </row>
    <row r="261" spans="1:9" x14ac:dyDescent="0.2">
      <c r="A261" s="64"/>
      <c r="B261" s="64"/>
      <c r="C261" s="64"/>
      <c r="D261" s="64"/>
      <c r="E261" s="11"/>
      <c r="G261" s="11"/>
      <c r="H261" s="64"/>
      <c r="I261" s="64"/>
    </row>
    <row r="262" spans="1:9" x14ac:dyDescent="0.2">
      <c r="A262" s="64"/>
      <c r="B262" s="64"/>
      <c r="C262" s="64"/>
      <c r="D262" s="64"/>
      <c r="E262" s="11"/>
      <c r="G262" s="11"/>
      <c r="H262" s="64"/>
      <c r="I262" s="64"/>
    </row>
    <row r="263" spans="1:9" x14ac:dyDescent="0.2">
      <c r="A263" s="64"/>
      <c r="B263" s="64"/>
      <c r="C263" s="64"/>
      <c r="D263" s="64"/>
      <c r="E263" s="11"/>
      <c r="G263" s="11"/>
      <c r="H263" s="64"/>
      <c r="I263" s="64"/>
    </row>
    <row r="264" spans="1:9" x14ac:dyDescent="0.2">
      <c r="A264" s="64"/>
      <c r="B264" s="64"/>
      <c r="C264" s="64"/>
      <c r="D264" s="64"/>
      <c r="E264" s="11"/>
      <c r="G264" s="11"/>
      <c r="H264" s="64"/>
      <c r="I264" s="64"/>
    </row>
    <row r="265" spans="1:9" x14ac:dyDescent="0.2">
      <c r="A265" s="64"/>
      <c r="B265" s="64"/>
      <c r="C265" s="64"/>
      <c r="D265" s="64"/>
      <c r="E265" s="11"/>
      <c r="G265" s="11"/>
      <c r="H265" s="64"/>
      <c r="I265" s="64"/>
    </row>
    <row r="266" spans="1:9" x14ac:dyDescent="0.2">
      <c r="A266" s="64"/>
      <c r="B266" s="64"/>
      <c r="C266" s="64"/>
      <c r="D266" s="64"/>
      <c r="E266" s="11"/>
      <c r="G266" s="11"/>
      <c r="H266" s="64"/>
      <c r="I266" s="64"/>
    </row>
    <row r="267" spans="1:9" x14ac:dyDescent="0.2">
      <c r="A267" s="64"/>
      <c r="B267" s="64"/>
      <c r="C267" s="64"/>
      <c r="D267" s="64"/>
      <c r="E267" s="11"/>
      <c r="G267" s="11"/>
      <c r="H267" s="64"/>
      <c r="I267" s="64"/>
    </row>
    <row r="268" spans="1:9" x14ac:dyDescent="0.2">
      <c r="A268" s="64"/>
      <c r="B268" s="64"/>
      <c r="C268" s="64"/>
      <c r="D268" s="64"/>
      <c r="E268" s="11"/>
      <c r="G268" s="11"/>
      <c r="H268" s="64"/>
      <c r="I268" s="64"/>
    </row>
    <row r="269" spans="1:9" x14ac:dyDescent="0.2">
      <c r="A269" s="64"/>
      <c r="B269" s="64"/>
      <c r="C269" s="64"/>
      <c r="D269" s="64"/>
      <c r="E269" s="11"/>
      <c r="G269" s="11"/>
      <c r="H269" s="64"/>
      <c r="I269" s="64"/>
    </row>
    <row r="270" spans="1:9" x14ac:dyDescent="0.2">
      <c r="A270" s="64"/>
      <c r="B270" s="64"/>
      <c r="C270" s="64"/>
      <c r="D270" s="64"/>
      <c r="E270" s="11"/>
      <c r="G270" s="11"/>
      <c r="H270" s="64"/>
      <c r="I270" s="64"/>
    </row>
    <row r="271" spans="1:9" x14ac:dyDescent="0.2">
      <c r="A271" s="64"/>
      <c r="B271" s="64"/>
      <c r="C271" s="64"/>
      <c r="D271" s="64"/>
      <c r="E271" s="11"/>
      <c r="G271" s="11"/>
      <c r="H271" s="64"/>
      <c r="I271" s="64"/>
    </row>
    <row r="272" spans="1:9" x14ac:dyDescent="0.2">
      <c r="A272" s="64"/>
      <c r="B272" s="64"/>
      <c r="C272" s="64"/>
      <c r="D272" s="64"/>
      <c r="E272" s="11"/>
      <c r="G272" s="11"/>
      <c r="H272" s="64"/>
      <c r="I272" s="64"/>
    </row>
    <row r="273" spans="1:9" x14ac:dyDescent="0.2">
      <c r="A273" s="64"/>
      <c r="B273" s="64"/>
      <c r="C273" s="64"/>
      <c r="D273" s="64"/>
      <c r="E273" s="11"/>
      <c r="G273" s="11"/>
      <c r="H273" s="64"/>
      <c r="I273" s="64"/>
    </row>
    <row r="274" spans="1:9" x14ac:dyDescent="0.2">
      <c r="A274" s="64"/>
      <c r="B274" s="64"/>
      <c r="C274" s="64"/>
      <c r="D274" s="64"/>
      <c r="E274" s="11"/>
      <c r="G274" s="11"/>
      <c r="H274" s="64"/>
      <c r="I274" s="64"/>
    </row>
    <row r="275" spans="1:9" x14ac:dyDescent="0.2">
      <c r="A275" s="64"/>
      <c r="B275" s="64"/>
      <c r="C275" s="64"/>
      <c r="D275" s="64"/>
      <c r="E275" s="11"/>
      <c r="G275" s="11"/>
      <c r="H275" s="64"/>
      <c r="I275" s="64"/>
    </row>
    <row r="276" spans="1:9" x14ac:dyDescent="0.2">
      <c r="A276" s="64"/>
      <c r="B276" s="64"/>
      <c r="C276" s="64"/>
      <c r="D276" s="64"/>
      <c r="E276" s="11"/>
      <c r="G276" s="11"/>
      <c r="H276" s="64"/>
      <c r="I276" s="64"/>
    </row>
    <row r="277" spans="1:9" x14ac:dyDescent="0.2">
      <c r="A277" s="64"/>
      <c r="B277" s="64"/>
      <c r="C277" s="64"/>
      <c r="D277" s="64"/>
      <c r="E277" s="11"/>
      <c r="G277" s="11"/>
      <c r="H277" s="64"/>
      <c r="I277" s="64"/>
    </row>
    <row r="278" spans="1:9" x14ac:dyDescent="0.2">
      <c r="A278" s="64"/>
      <c r="B278" s="64"/>
      <c r="C278" s="64"/>
      <c r="D278" s="64"/>
      <c r="E278" s="11"/>
      <c r="G278" s="11"/>
      <c r="H278" s="64"/>
      <c r="I278" s="64"/>
    </row>
    <row r="279" spans="1:9" x14ac:dyDescent="0.2">
      <c r="A279" s="64"/>
      <c r="B279" s="64"/>
      <c r="C279" s="64"/>
      <c r="D279" s="64"/>
      <c r="E279" s="11"/>
      <c r="G279" s="11"/>
      <c r="H279" s="64"/>
      <c r="I279" s="64"/>
    </row>
    <row r="280" spans="1:9" x14ac:dyDescent="0.2">
      <c r="A280" s="64"/>
      <c r="B280" s="64"/>
      <c r="C280" s="64"/>
      <c r="D280" s="64"/>
      <c r="E280" s="11"/>
      <c r="G280" s="11"/>
      <c r="H280" s="64"/>
      <c r="I280" s="64"/>
    </row>
    <row r="281" spans="1:9" x14ac:dyDescent="0.2">
      <c r="A281" s="64"/>
      <c r="B281" s="64"/>
      <c r="C281" s="64"/>
      <c r="D281" s="64"/>
      <c r="E281" s="11"/>
      <c r="G281" s="11"/>
      <c r="H281" s="64"/>
      <c r="I281" s="64"/>
    </row>
    <row r="282" spans="1:9" x14ac:dyDescent="0.2">
      <c r="A282" s="64"/>
      <c r="B282" s="64"/>
      <c r="C282" s="64"/>
      <c r="D282" s="64"/>
      <c r="E282" s="11"/>
      <c r="G282" s="11"/>
      <c r="H282" s="64"/>
      <c r="I282" s="64"/>
    </row>
    <row r="283" spans="1:9" x14ac:dyDescent="0.2">
      <c r="A283" s="64"/>
      <c r="B283" s="64"/>
      <c r="C283" s="64"/>
      <c r="D283" s="64"/>
      <c r="E283" s="11"/>
      <c r="G283" s="11"/>
      <c r="H283" s="64"/>
      <c r="I283" s="64"/>
    </row>
    <row r="284" spans="1:9" x14ac:dyDescent="0.2">
      <c r="A284" s="64"/>
      <c r="B284" s="64"/>
      <c r="C284" s="64"/>
      <c r="D284" s="64"/>
      <c r="E284" s="11"/>
      <c r="G284" s="11"/>
      <c r="H284" s="64"/>
      <c r="I284" s="64"/>
    </row>
    <row r="285" spans="1:9" x14ac:dyDescent="0.2">
      <c r="A285" s="64"/>
      <c r="B285" s="64"/>
      <c r="C285" s="64"/>
      <c r="D285" s="64"/>
      <c r="E285" s="11"/>
      <c r="G285" s="11"/>
      <c r="H285" s="64"/>
      <c r="I285" s="64"/>
    </row>
    <row r="286" spans="1:9" x14ac:dyDescent="0.2">
      <c r="A286" s="64"/>
      <c r="B286" s="64"/>
      <c r="C286" s="64"/>
      <c r="D286" s="64"/>
      <c r="E286" s="11"/>
      <c r="G286" s="11"/>
      <c r="H286" s="64"/>
      <c r="I286" s="64"/>
    </row>
    <row r="287" spans="1:9" x14ac:dyDescent="0.2">
      <c r="A287" s="64"/>
      <c r="B287" s="64"/>
      <c r="C287" s="64"/>
      <c r="D287" s="64"/>
      <c r="E287" s="11"/>
      <c r="G287" s="11"/>
      <c r="H287" s="64"/>
      <c r="I287" s="64"/>
    </row>
    <row r="288" spans="1:9" x14ac:dyDescent="0.2">
      <c r="A288" s="64"/>
      <c r="B288" s="64"/>
      <c r="C288" s="64"/>
      <c r="D288" s="64"/>
      <c r="E288" s="11"/>
      <c r="G288" s="11"/>
      <c r="H288" s="64"/>
      <c r="I288" s="64"/>
    </row>
    <row r="289" spans="1:9" x14ac:dyDescent="0.2">
      <c r="A289" s="64"/>
      <c r="B289" s="64"/>
      <c r="C289" s="64"/>
      <c r="D289" s="64"/>
      <c r="E289" s="11"/>
      <c r="G289" s="11"/>
      <c r="H289" s="64"/>
      <c r="I289" s="64"/>
    </row>
    <row r="290" spans="1:9" x14ac:dyDescent="0.2">
      <c r="A290" s="64"/>
      <c r="B290" s="64"/>
      <c r="C290" s="64"/>
      <c r="D290" s="64"/>
      <c r="E290" s="11"/>
      <c r="G290" s="11"/>
      <c r="H290" s="64"/>
      <c r="I290" s="64"/>
    </row>
    <row r="291" spans="1:9" x14ac:dyDescent="0.2">
      <c r="A291" s="64"/>
      <c r="B291" s="64"/>
      <c r="C291" s="64"/>
      <c r="D291" s="64"/>
      <c r="E291" s="11"/>
      <c r="G291" s="11"/>
      <c r="H291" s="64"/>
      <c r="I291" s="64"/>
    </row>
    <row r="292" spans="1:9" x14ac:dyDescent="0.2">
      <c r="A292" s="64"/>
      <c r="B292" s="64"/>
      <c r="C292" s="64"/>
      <c r="D292" s="64"/>
      <c r="E292" s="11"/>
      <c r="G292" s="11"/>
      <c r="H292" s="64"/>
      <c r="I292" s="64"/>
    </row>
    <row r="293" spans="1:9" x14ac:dyDescent="0.2">
      <c r="A293" s="64"/>
      <c r="B293" s="64"/>
      <c r="C293" s="64"/>
      <c r="D293" s="64"/>
      <c r="E293" s="11"/>
      <c r="G293" s="11"/>
      <c r="H293" s="64"/>
      <c r="I293" s="64"/>
    </row>
    <row r="294" spans="1:9" x14ac:dyDescent="0.2">
      <c r="A294" s="64"/>
      <c r="B294" s="64"/>
      <c r="C294" s="64"/>
      <c r="D294" s="64"/>
      <c r="E294" s="11"/>
      <c r="G294" s="11"/>
      <c r="H294" s="64"/>
      <c r="I294" s="64"/>
    </row>
    <row r="295" spans="1:9" x14ac:dyDescent="0.2">
      <c r="A295" s="64"/>
      <c r="B295" s="64"/>
      <c r="C295" s="64"/>
      <c r="D295" s="64"/>
      <c r="E295" s="11"/>
      <c r="G295" s="11"/>
      <c r="H295" s="64"/>
      <c r="I295" s="64"/>
    </row>
    <row r="296" spans="1:9" x14ac:dyDescent="0.2">
      <c r="A296" s="64"/>
      <c r="B296" s="64"/>
      <c r="C296" s="64"/>
      <c r="D296" s="64"/>
      <c r="E296" s="11"/>
      <c r="G296" s="11"/>
      <c r="H296" s="64"/>
      <c r="I296" s="64"/>
    </row>
    <row r="297" spans="1:9" x14ac:dyDescent="0.2">
      <c r="A297" s="64"/>
      <c r="B297" s="64"/>
      <c r="C297" s="64"/>
      <c r="D297" s="64"/>
      <c r="E297" s="11"/>
      <c r="G297" s="11"/>
      <c r="H297" s="64"/>
      <c r="I297" s="64"/>
    </row>
    <row r="298" spans="1:9" x14ac:dyDescent="0.2">
      <c r="A298" s="64"/>
      <c r="B298" s="64"/>
      <c r="C298" s="64"/>
      <c r="D298" s="64"/>
      <c r="E298" s="11"/>
      <c r="G298" s="11"/>
      <c r="H298" s="64"/>
      <c r="I298" s="64"/>
    </row>
    <row r="299" spans="1:9" x14ac:dyDescent="0.2">
      <c r="A299" s="64"/>
      <c r="B299" s="64"/>
      <c r="C299" s="64"/>
      <c r="D299" s="64"/>
      <c r="E299" s="11"/>
      <c r="G299" s="11"/>
      <c r="H299" s="64"/>
      <c r="I299" s="64"/>
    </row>
    <row r="300" spans="1:9" x14ac:dyDescent="0.2">
      <c r="A300" s="64"/>
      <c r="B300" s="64"/>
      <c r="C300" s="64"/>
      <c r="D300" s="64"/>
      <c r="E300" s="11"/>
      <c r="G300" s="11"/>
      <c r="H300" s="64"/>
      <c r="I300" s="64"/>
    </row>
    <row r="301" spans="1:9" x14ac:dyDescent="0.2">
      <c r="A301" s="64"/>
      <c r="B301" s="64"/>
      <c r="C301" s="64"/>
      <c r="D301" s="64"/>
      <c r="E301" s="11"/>
      <c r="G301" s="11"/>
      <c r="H301" s="64"/>
      <c r="I301" s="64"/>
    </row>
    <row r="302" spans="1:9" x14ac:dyDescent="0.2">
      <c r="A302" s="64"/>
      <c r="B302" s="64"/>
      <c r="C302" s="64"/>
      <c r="D302" s="64"/>
      <c r="E302" s="11"/>
      <c r="G302" s="11"/>
      <c r="H302" s="64"/>
      <c r="I302" s="64"/>
    </row>
    <row r="303" spans="1:9" x14ac:dyDescent="0.2">
      <c r="A303" s="64"/>
      <c r="B303" s="64"/>
      <c r="C303" s="64"/>
      <c r="D303" s="64"/>
      <c r="E303" s="11"/>
      <c r="G303" s="11"/>
      <c r="H303" s="64"/>
      <c r="I303" s="64"/>
    </row>
    <row r="304" spans="1:9" x14ac:dyDescent="0.2">
      <c r="A304" s="64"/>
      <c r="B304" s="64"/>
      <c r="C304" s="64"/>
      <c r="D304" s="64"/>
      <c r="E304" s="11"/>
      <c r="G304" s="11"/>
      <c r="H304" s="64"/>
      <c r="I304" s="64"/>
    </row>
    <row r="305" spans="1:9" x14ac:dyDescent="0.2">
      <c r="A305" s="64"/>
      <c r="B305" s="64"/>
      <c r="C305" s="64"/>
      <c r="D305" s="64"/>
      <c r="E305" s="11"/>
      <c r="G305" s="11"/>
      <c r="H305" s="64"/>
      <c r="I305" s="64"/>
    </row>
    <row r="306" spans="1:9" x14ac:dyDescent="0.2">
      <c r="A306" s="64"/>
      <c r="B306" s="64"/>
      <c r="C306" s="64"/>
      <c r="D306" s="64"/>
      <c r="E306" s="11"/>
      <c r="G306" s="11"/>
      <c r="H306" s="64"/>
      <c r="I306" s="64"/>
    </row>
    <row r="307" spans="1:9" x14ac:dyDescent="0.2">
      <c r="A307" s="64"/>
      <c r="B307" s="64"/>
      <c r="C307" s="64"/>
      <c r="D307" s="64"/>
      <c r="E307" s="11"/>
      <c r="G307" s="11"/>
      <c r="H307" s="64"/>
      <c r="I307" s="64"/>
    </row>
    <row r="308" spans="1:9" x14ac:dyDescent="0.2">
      <c r="A308" s="64"/>
      <c r="B308" s="64"/>
      <c r="C308" s="64"/>
      <c r="D308" s="64"/>
      <c r="E308" s="11"/>
      <c r="G308" s="11"/>
      <c r="H308" s="64"/>
      <c r="I308" s="64"/>
    </row>
    <row r="309" spans="1:9" x14ac:dyDescent="0.2">
      <c r="A309" s="64"/>
      <c r="B309" s="64"/>
      <c r="C309" s="64"/>
      <c r="D309" s="64"/>
      <c r="E309" s="11"/>
      <c r="G309" s="11"/>
      <c r="H309" s="64"/>
      <c r="I309" s="64"/>
    </row>
    <row r="310" spans="1:9" x14ac:dyDescent="0.2">
      <c r="A310" s="64"/>
      <c r="B310" s="64"/>
      <c r="C310" s="64"/>
      <c r="D310" s="64"/>
      <c r="E310" s="11"/>
      <c r="G310" s="11"/>
      <c r="H310" s="64"/>
      <c r="I310" s="64"/>
    </row>
    <row r="311" spans="1:9" x14ac:dyDescent="0.2">
      <c r="A311" s="64"/>
      <c r="B311" s="64"/>
      <c r="C311" s="64"/>
      <c r="D311" s="64"/>
      <c r="E311" s="11"/>
      <c r="G311" s="11"/>
      <c r="H311" s="64"/>
      <c r="I311" s="64"/>
    </row>
    <row r="312" spans="1:9" x14ac:dyDescent="0.2">
      <c r="A312" s="64"/>
      <c r="B312" s="64"/>
      <c r="C312" s="64"/>
      <c r="D312" s="64"/>
      <c r="E312" s="11"/>
      <c r="G312" s="11"/>
      <c r="H312" s="64"/>
      <c r="I312" s="64"/>
    </row>
    <row r="313" spans="1:9" x14ac:dyDescent="0.2">
      <c r="A313" s="64"/>
      <c r="B313" s="64"/>
      <c r="C313" s="64"/>
      <c r="D313" s="64"/>
      <c r="E313" s="11"/>
      <c r="G313" s="11"/>
      <c r="H313" s="64"/>
      <c r="I313" s="64"/>
    </row>
    <row r="314" spans="1:9" x14ac:dyDescent="0.2">
      <c r="A314" s="64"/>
      <c r="B314" s="64"/>
      <c r="C314" s="64"/>
      <c r="D314" s="64"/>
      <c r="E314" s="11"/>
      <c r="G314" s="11"/>
      <c r="H314" s="64"/>
      <c r="I314" s="64"/>
    </row>
    <row r="315" spans="1:9" x14ac:dyDescent="0.2">
      <c r="A315" s="64"/>
      <c r="B315" s="64"/>
      <c r="C315" s="64"/>
      <c r="D315" s="64"/>
      <c r="E315" s="11"/>
      <c r="G315" s="11"/>
      <c r="H315" s="64"/>
      <c r="I315" s="64"/>
    </row>
    <row r="316" spans="1:9" x14ac:dyDescent="0.2">
      <c r="A316" s="64"/>
      <c r="B316" s="64"/>
      <c r="C316" s="64"/>
      <c r="D316" s="64"/>
      <c r="E316" s="11"/>
      <c r="G316" s="11"/>
      <c r="H316" s="64"/>
      <c r="I316" s="64"/>
    </row>
    <row r="317" spans="1:9" x14ac:dyDescent="0.2">
      <c r="A317" s="64"/>
      <c r="B317" s="64"/>
      <c r="C317" s="64"/>
      <c r="D317" s="64"/>
      <c r="E317" s="11"/>
      <c r="G317" s="11"/>
      <c r="H317" s="64"/>
      <c r="I317" s="64"/>
    </row>
    <row r="318" spans="1:9" x14ac:dyDescent="0.2">
      <c r="A318" s="64"/>
      <c r="B318" s="64"/>
      <c r="C318" s="64"/>
      <c r="D318" s="64"/>
      <c r="E318" s="11"/>
      <c r="G318" s="11"/>
      <c r="H318" s="64"/>
      <c r="I318" s="64"/>
    </row>
    <row r="319" spans="1:9" x14ac:dyDescent="0.2">
      <c r="A319" s="64"/>
      <c r="B319" s="64"/>
      <c r="C319" s="64"/>
      <c r="D319" s="64"/>
      <c r="E319" s="11"/>
      <c r="G319" s="11"/>
      <c r="H319" s="64"/>
      <c r="I319" s="64"/>
    </row>
    <row r="320" spans="1:9" x14ac:dyDescent="0.2">
      <c r="A320" s="64"/>
      <c r="B320" s="64"/>
      <c r="C320" s="64"/>
      <c r="D320" s="64"/>
      <c r="E320" s="11"/>
      <c r="G320" s="11"/>
      <c r="H320" s="64"/>
      <c r="I320" s="64"/>
    </row>
    <row r="321" spans="1:9" x14ac:dyDescent="0.2">
      <c r="A321" s="64"/>
      <c r="B321" s="64"/>
      <c r="C321" s="64"/>
      <c r="D321" s="64"/>
      <c r="E321" s="11"/>
      <c r="G321" s="11"/>
      <c r="H321" s="64"/>
      <c r="I321" s="64"/>
    </row>
    <row r="322" spans="1:9" x14ac:dyDescent="0.2">
      <c r="A322" s="64"/>
      <c r="B322" s="64"/>
      <c r="C322" s="64"/>
      <c r="D322" s="64"/>
      <c r="E322" s="11"/>
      <c r="G322" s="11"/>
      <c r="H322" s="64"/>
      <c r="I322" s="64"/>
    </row>
    <row r="323" spans="1:9" x14ac:dyDescent="0.2">
      <c r="A323" s="64"/>
      <c r="B323" s="64"/>
      <c r="C323" s="64"/>
      <c r="D323" s="64"/>
      <c r="E323" s="11"/>
      <c r="G323" s="11"/>
      <c r="H323" s="64"/>
      <c r="I323" s="64"/>
    </row>
    <row r="324" spans="1:9" x14ac:dyDescent="0.2">
      <c r="A324" s="64"/>
      <c r="B324" s="64"/>
      <c r="C324" s="64"/>
      <c r="D324" s="64"/>
      <c r="E324" s="11"/>
      <c r="G324" s="11"/>
      <c r="H324" s="64"/>
      <c r="I324" s="64"/>
    </row>
    <row r="325" spans="1:9" x14ac:dyDescent="0.2">
      <c r="A325" s="64"/>
      <c r="B325" s="64"/>
      <c r="C325" s="64"/>
      <c r="D325" s="64"/>
      <c r="E325" s="11"/>
      <c r="G325" s="11"/>
      <c r="H325" s="64"/>
      <c r="I325" s="64"/>
    </row>
    <row r="326" spans="1:9" x14ac:dyDescent="0.2">
      <c r="A326" s="64"/>
      <c r="B326" s="64"/>
      <c r="C326" s="64"/>
      <c r="D326" s="64"/>
      <c r="E326" s="11"/>
      <c r="G326" s="11"/>
      <c r="H326" s="64"/>
      <c r="I326" s="64"/>
    </row>
    <row r="327" spans="1:9" x14ac:dyDescent="0.2">
      <c r="A327" s="64"/>
      <c r="B327" s="64"/>
      <c r="C327" s="64"/>
      <c r="D327" s="64"/>
      <c r="E327" s="11"/>
      <c r="G327" s="11"/>
      <c r="H327" s="64"/>
      <c r="I327" s="64"/>
    </row>
    <row r="328" spans="1:9" x14ac:dyDescent="0.2">
      <c r="A328" s="64"/>
      <c r="B328" s="64"/>
      <c r="C328" s="64"/>
      <c r="D328" s="64"/>
      <c r="E328" s="11"/>
      <c r="G328" s="11"/>
      <c r="H328" s="64"/>
      <c r="I328" s="64"/>
    </row>
    <row r="329" spans="1:9" x14ac:dyDescent="0.2">
      <c r="A329" s="64"/>
      <c r="B329" s="64"/>
      <c r="C329" s="64"/>
      <c r="D329" s="64"/>
      <c r="E329" s="11"/>
      <c r="G329" s="11"/>
      <c r="H329" s="64"/>
      <c r="I329" s="64"/>
    </row>
    <row r="330" spans="1:9" x14ac:dyDescent="0.2">
      <c r="A330" s="64"/>
      <c r="B330" s="64"/>
      <c r="C330" s="64"/>
      <c r="D330" s="64"/>
      <c r="E330" s="11"/>
      <c r="G330" s="11"/>
      <c r="H330" s="64"/>
      <c r="I330" s="64"/>
    </row>
    <row r="331" spans="1:9" x14ac:dyDescent="0.2">
      <c r="A331" s="64"/>
      <c r="B331" s="64"/>
      <c r="C331" s="64"/>
      <c r="D331" s="64"/>
      <c r="E331" s="11"/>
      <c r="G331" s="11"/>
      <c r="H331" s="64"/>
      <c r="I331" s="64"/>
    </row>
    <row r="332" spans="1:9" x14ac:dyDescent="0.2">
      <c r="A332" s="64"/>
      <c r="B332" s="64"/>
      <c r="C332" s="64"/>
      <c r="D332" s="64"/>
      <c r="E332" s="11"/>
      <c r="G332" s="11"/>
      <c r="H332" s="64"/>
      <c r="I332" s="64"/>
    </row>
  </sheetData>
  <mergeCells count="4">
    <mergeCell ref="A1:G1"/>
    <mergeCell ref="A74:B74"/>
    <mergeCell ref="A75:B75"/>
    <mergeCell ref="A76:B76"/>
  </mergeCells>
  <conditionalFormatting sqref="F2:F3">
    <cfRule type="cellIs" dxfId="113" priority="3" stopIfTrue="1" operator="between">
      <formula>0.009</formula>
      <formula>-0.009</formula>
    </cfRule>
  </conditionalFormatting>
  <conditionalFormatting sqref="F5:F59">
    <cfRule type="cellIs" dxfId="112" priority="1" stopIfTrue="1" operator="between">
      <formula>0.009</formula>
      <formula>-0.009</formula>
    </cfRule>
  </conditionalFormatting>
  <conditionalFormatting sqref="F61:F65538">
    <cfRule type="cellIs" dxfId="111"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28"/>
  <sheetViews>
    <sheetView workbookViewId="0">
      <selection sqref="A1:G1"/>
    </sheetView>
  </sheetViews>
  <sheetFormatPr defaultColWidth="9.42578125" defaultRowHeight="11.25" x14ac:dyDescent="0.2"/>
  <cols>
    <col min="1" max="1" width="38.5703125" style="7" bestFit="1" customWidth="1"/>
    <col min="2" max="2" width="51.42578125" style="7" bestFit="1" customWidth="1"/>
    <col min="3" max="3" width="20.42578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1278</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1279</v>
      </c>
      <c r="B7" s="21" t="s">
        <v>1280</v>
      </c>
      <c r="C7" s="21" t="s">
        <v>27</v>
      </c>
      <c r="D7" s="24">
        <v>150</v>
      </c>
      <c r="E7" s="22">
        <v>1563.7986575</v>
      </c>
      <c r="F7" s="23">
        <v>6.0576063620419998</v>
      </c>
      <c r="G7" s="22">
        <v>7.8033000000000001</v>
      </c>
    </row>
    <row r="8" spans="1:9" x14ac:dyDescent="0.2">
      <c r="A8" s="21" t="s">
        <v>1281</v>
      </c>
      <c r="B8" s="21" t="s">
        <v>1282</v>
      </c>
      <c r="C8" s="21" t="s">
        <v>28</v>
      </c>
      <c r="D8" s="24">
        <v>150</v>
      </c>
      <c r="E8" s="22">
        <v>1526.4701259999999</v>
      </c>
      <c r="F8" s="23">
        <v>5.9130087510799996</v>
      </c>
      <c r="G8" s="22">
        <v>6.9749999999999996</v>
      </c>
    </row>
    <row r="9" spans="1:9" x14ac:dyDescent="0.2">
      <c r="A9" s="21" t="s">
        <v>1283</v>
      </c>
      <c r="B9" s="21" t="s">
        <v>1284</v>
      </c>
      <c r="C9" s="21" t="s">
        <v>1285</v>
      </c>
      <c r="D9" s="24">
        <v>50000</v>
      </c>
      <c r="E9" s="22">
        <v>530.31363009999995</v>
      </c>
      <c r="F9" s="23">
        <v>2.0542486106919702</v>
      </c>
      <c r="G9" s="22">
        <v>7.1346999999999996</v>
      </c>
    </row>
    <row r="10" spans="1:9" x14ac:dyDescent="0.2">
      <c r="A10" s="20" t="s">
        <v>29</v>
      </c>
      <c r="B10" s="20"/>
      <c r="C10" s="20"/>
      <c r="D10" s="20"/>
      <c r="E10" s="25">
        <f>SUM(E6:E9)</f>
        <v>3620.5824135999997</v>
      </c>
      <c r="F10" s="26">
        <f>SUM(F6:F9)</f>
        <v>14.024863723813969</v>
      </c>
      <c r="G10" s="25"/>
      <c r="H10" s="14"/>
      <c r="I10" s="14"/>
    </row>
    <row r="11" spans="1:9" x14ac:dyDescent="0.2">
      <c r="A11" s="21"/>
      <c r="B11" s="21"/>
      <c r="C11" s="21"/>
      <c r="D11" s="21"/>
      <c r="E11" s="22"/>
      <c r="F11" s="23"/>
      <c r="G11" s="22"/>
    </row>
    <row r="12" spans="1:9" x14ac:dyDescent="0.2">
      <c r="A12" s="20" t="s">
        <v>30</v>
      </c>
      <c r="B12" s="21"/>
      <c r="C12" s="21"/>
      <c r="D12" s="21"/>
      <c r="E12" s="22"/>
      <c r="F12" s="23"/>
      <c r="G12" s="22"/>
    </row>
    <row r="13" spans="1:9" x14ac:dyDescent="0.2">
      <c r="A13" s="20" t="s">
        <v>31</v>
      </c>
      <c r="B13" s="21"/>
      <c r="C13" s="21"/>
      <c r="D13" s="21"/>
      <c r="E13" s="22"/>
      <c r="F13" s="23"/>
      <c r="G13" s="22"/>
    </row>
    <row r="14" spans="1:9" x14ac:dyDescent="0.2">
      <c r="A14" s="21" t="s">
        <v>1286</v>
      </c>
      <c r="B14" s="21" t="s">
        <v>1287</v>
      </c>
      <c r="C14" s="21" t="s">
        <v>32</v>
      </c>
      <c r="D14" s="24">
        <v>500</v>
      </c>
      <c r="E14" s="22">
        <v>2403.6</v>
      </c>
      <c r="F14" s="23">
        <v>9.3107015931839303</v>
      </c>
      <c r="G14" s="22">
        <v>6.7150999999999996</v>
      </c>
    </row>
    <row r="15" spans="1:9" x14ac:dyDescent="0.2">
      <c r="A15" s="21" t="s">
        <v>1288</v>
      </c>
      <c r="B15" s="21" t="s">
        <v>1289</v>
      </c>
      <c r="C15" s="21" t="s">
        <v>33</v>
      </c>
      <c r="D15" s="24">
        <v>500</v>
      </c>
      <c r="E15" s="22">
        <v>2389.7849999999999</v>
      </c>
      <c r="F15" s="23">
        <v>9.2571871388197096</v>
      </c>
      <c r="G15" s="22">
        <v>6.68</v>
      </c>
    </row>
    <row r="16" spans="1:9" x14ac:dyDescent="0.2">
      <c r="A16" s="21" t="s">
        <v>35</v>
      </c>
      <c r="B16" s="21" t="s">
        <v>34</v>
      </c>
      <c r="C16" s="21" t="s">
        <v>33</v>
      </c>
      <c r="D16" s="24">
        <v>500</v>
      </c>
      <c r="E16" s="22">
        <v>2380.5374999999999</v>
      </c>
      <c r="F16" s="23">
        <v>9.2213655740905693</v>
      </c>
      <c r="G16" s="22">
        <v>6.6849999999999996</v>
      </c>
    </row>
    <row r="17" spans="1:9" x14ac:dyDescent="0.2">
      <c r="A17" s="21" t="s">
        <v>1113</v>
      </c>
      <c r="B17" s="21" t="s">
        <v>1114</v>
      </c>
      <c r="C17" s="21" t="s">
        <v>32</v>
      </c>
      <c r="D17" s="24">
        <v>500</v>
      </c>
      <c r="E17" s="22">
        <v>2380.2824999999998</v>
      </c>
      <c r="F17" s="23">
        <v>9.2203777937168603</v>
      </c>
      <c r="G17" s="22">
        <v>6.7</v>
      </c>
    </row>
    <row r="18" spans="1:9" x14ac:dyDescent="0.2">
      <c r="A18" s="21" t="s">
        <v>1290</v>
      </c>
      <c r="B18" s="21" t="s">
        <v>1291</v>
      </c>
      <c r="C18" s="21" t="s">
        <v>33</v>
      </c>
      <c r="D18" s="24">
        <v>500</v>
      </c>
      <c r="E18" s="22">
        <v>2358.0300000000002</v>
      </c>
      <c r="F18" s="23">
        <v>9.1341794299282295</v>
      </c>
      <c r="G18" s="22">
        <v>6.6999000000000004</v>
      </c>
    </row>
    <row r="19" spans="1:9" x14ac:dyDescent="0.2">
      <c r="A19" s="21" t="s">
        <v>1159</v>
      </c>
      <c r="B19" s="21" t="s">
        <v>1160</v>
      </c>
      <c r="C19" s="21" t="s">
        <v>33</v>
      </c>
      <c r="D19" s="24">
        <v>300</v>
      </c>
      <c r="E19" s="22">
        <v>1447.9065000000001</v>
      </c>
      <c r="F19" s="23">
        <v>5.6086808771556704</v>
      </c>
      <c r="G19" s="22">
        <v>6.7000999999999999</v>
      </c>
    </row>
    <row r="20" spans="1:9" x14ac:dyDescent="0.2">
      <c r="A20" s="21" t="s">
        <v>1117</v>
      </c>
      <c r="B20" s="21" t="s">
        <v>1118</v>
      </c>
      <c r="C20" s="21" t="s">
        <v>33</v>
      </c>
      <c r="D20" s="24">
        <v>200</v>
      </c>
      <c r="E20" s="22">
        <v>945.57</v>
      </c>
      <c r="F20" s="23">
        <v>3.6628058351917701</v>
      </c>
      <c r="G20" s="22">
        <v>6.67</v>
      </c>
    </row>
    <row r="21" spans="1:9" x14ac:dyDescent="0.2">
      <c r="A21" s="20" t="s">
        <v>29</v>
      </c>
      <c r="B21" s="20"/>
      <c r="C21" s="20"/>
      <c r="D21" s="20"/>
      <c r="E21" s="25">
        <f>SUM(E13:E20)</f>
        <v>14305.711500000001</v>
      </c>
      <c r="F21" s="26">
        <f>SUM(F13:F20)</f>
        <v>55.415298242086742</v>
      </c>
      <c r="G21" s="25"/>
      <c r="H21" s="14"/>
      <c r="I21" s="14"/>
    </row>
    <row r="22" spans="1:9" x14ac:dyDescent="0.2">
      <c r="A22" s="21"/>
      <c r="B22" s="21"/>
      <c r="C22" s="21"/>
      <c r="D22" s="21"/>
      <c r="E22" s="22"/>
      <c r="F22" s="23"/>
      <c r="G22" s="22"/>
    </row>
    <row r="23" spans="1:9" x14ac:dyDescent="0.2">
      <c r="A23" s="20" t="s">
        <v>1018</v>
      </c>
      <c r="B23" s="21"/>
      <c r="C23" s="21"/>
      <c r="D23" s="21"/>
      <c r="E23" s="22"/>
      <c r="F23" s="23"/>
      <c r="G23" s="22"/>
    </row>
    <row r="24" spans="1:9" x14ac:dyDescent="0.2">
      <c r="A24" s="21" t="s">
        <v>1054</v>
      </c>
      <c r="B24" s="21" t="s">
        <v>1055</v>
      </c>
      <c r="C24" s="21" t="s">
        <v>33</v>
      </c>
      <c r="D24" s="24">
        <v>300</v>
      </c>
      <c r="E24" s="22">
        <v>1486.3575000000001</v>
      </c>
      <c r="F24" s="23">
        <v>5.7576265365663497</v>
      </c>
      <c r="G24" s="22">
        <v>6.7003000000000004</v>
      </c>
    </row>
    <row r="25" spans="1:9" x14ac:dyDescent="0.2">
      <c r="A25" s="21" t="s">
        <v>1034</v>
      </c>
      <c r="B25" s="21" t="s">
        <v>1035</v>
      </c>
      <c r="C25" s="21" t="s">
        <v>33</v>
      </c>
      <c r="D25" s="24">
        <v>200</v>
      </c>
      <c r="E25" s="22">
        <v>989.846</v>
      </c>
      <c r="F25" s="23">
        <v>3.8343154972569198</v>
      </c>
      <c r="G25" s="22">
        <v>8.9153000000000002</v>
      </c>
    </row>
    <row r="26" spans="1:9" x14ac:dyDescent="0.2">
      <c r="A26" s="21" t="s">
        <v>1292</v>
      </c>
      <c r="B26" s="21" t="s">
        <v>1293</v>
      </c>
      <c r="C26" s="21" t="s">
        <v>33</v>
      </c>
      <c r="D26" s="24">
        <v>100</v>
      </c>
      <c r="E26" s="22">
        <v>482.51600000000002</v>
      </c>
      <c r="F26" s="23">
        <v>1.8690973913865601</v>
      </c>
      <c r="G26" s="22">
        <v>7.0350000000000001</v>
      </c>
    </row>
    <row r="27" spans="1:9" x14ac:dyDescent="0.2">
      <c r="A27" s="20" t="s">
        <v>29</v>
      </c>
      <c r="B27" s="20"/>
      <c r="C27" s="20"/>
      <c r="D27" s="20"/>
      <c r="E27" s="25">
        <f>SUM(E23:E26)</f>
        <v>2958.7195000000002</v>
      </c>
      <c r="F27" s="26">
        <f>SUM(F23:F26)</f>
        <v>11.46103942520983</v>
      </c>
      <c r="G27" s="25"/>
      <c r="H27" s="14"/>
      <c r="I27" s="14"/>
    </row>
    <row r="28" spans="1:9" x14ac:dyDescent="0.2">
      <c r="A28" s="21"/>
      <c r="B28" s="21"/>
      <c r="C28" s="21"/>
      <c r="D28" s="21"/>
      <c r="E28" s="22"/>
      <c r="F28" s="23"/>
      <c r="G28" s="22"/>
    </row>
    <row r="29" spans="1:9" x14ac:dyDescent="0.2">
      <c r="A29" s="20" t="s">
        <v>36</v>
      </c>
      <c r="B29" s="21"/>
      <c r="C29" s="21"/>
      <c r="D29" s="21"/>
      <c r="E29" s="22"/>
      <c r="F29" s="23"/>
      <c r="G29" s="22"/>
    </row>
    <row r="30" spans="1:9" x14ac:dyDescent="0.2">
      <c r="A30" s="21" t="s">
        <v>1294</v>
      </c>
      <c r="B30" s="21" t="s">
        <v>1295</v>
      </c>
      <c r="C30" s="21" t="s">
        <v>38</v>
      </c>
      <c r="D30" s="24">
        <v>1000000</v>
      </c>
      <c r="E30" s="22">
        <v>950.41300000000001</v>
      </c>
      <c r="F30" s="23">
        <v>3.6815659149953102</v>
      </c>
      <c r="G30" s="22">
        <v>5.9142000000000001</v>
      </c>
    </row>
    <row r="31" spans="1:9" x14ac:dyDescent="0.2">
      <c r="A31" s="21" t="s">
        <v>1187</v>
      </c>
      <c r="B31" s="21" t="s">
        <v>1188</v>
      </c>
      <c r="C31" s="21" t="s">
        <v>38</v>
      </c>
      <c r="D31" s="24">
        <v>15800</v>
      </c>
      <c r="E31" s="22">
        <v>15.148171</v>
      </c>
      <c r="F31" s="23">
        <v>5.8678690241106099E-2</v>
      </c>
      <c r="G31" s="22">
        <v>5.9046000000000003</v>
      </c>
    </row>
    <row r="32" spans="1:9" x14ac:dyDescent="0.2">
      <c r="A32" s="20" t="s">
        <v>29</v>
      </c>
      <c r="B32" s="20"/>
      <c r="C32" s="20"/>
      <c r="D32" s="20"/>
      <c r="E32" s="25">
        <f>SUM(E29:E31)</f>
        <v>965.56117100000006</v>
      </c>
      <c r="F32" s="26">
        <f>SUM(F29:F31)</f>
        <v>3.7402446052364162</v>
      </c>
      <c r="G32" s="25"/>
      <c r="H32" s="14"/>
      <c r="I32" s="14"/>
    </row>
    <row r="33" spans="1:9" x14ac:dyDescent="0.2">
      <c r="A33" s="21"/>
      <c r="B33" s="21"/>
      <c r="C33" s="21"/>
      <c r="D33" s="21"/>
      <c r="E33" s="22"/>
      <c r="F33" s="23"/>
      <c r="G33" s="22"/>
    </row>
    <row r="34" spans="1:9" x14ac:dyDescent="0.2">
      <c r="A34" s="20" t="s">
        <v>37</v>
      </c>
      <c r="B34" s="21"/>
      <c r="C34" s="21"/>
      <c r="D34" s="21"/>
      <c r="E34" s="22"/>
      <c r="F34" s="23"/>
      <c r="G34" s="22"/>
    </row>
    <row r="35" spans="1:9" x14ac:dyDescent="0.2">
      <c r="A35" s="21" t="s">
        <v>1296</v>
      </c>
      <c r="B35" s="21" t="s">
        <v>1297</v>
      </c>
      <c r="C35" s="21" t="s">
        <v>38</v>
      </c>
      <c r="D35" s="24">
        <v>1500000</v>
      </c>
      <c r="E35" s="22">
        <v>1520.9347499999999</v>
      </c>
      <c r="F35" s="23">
        <v>5.89156665000574</v>
      </c>
      <c r="G35" s="22">
        <v>7.0121351359747699</v>
      </c>
    </row>
    <row r="36" spans="1:9" x14ac:dyDescent="0.2">
      <c r="A36" s="20" t="s">
        <v>29</v>
      </c>
      <c r="B36" s="20"/>
      <c r="C36" s="20"/>
      <c r="D36" s="20"/>
      <c r="E36" s="25">
        <f>SUM(E35:E35)</f>
        <v>1520.9347499999999</v>
      </c>
      <c r="F36" s="26">
        <f>SUM(F35:F35)</f>
        <v>5.89156665000574</v>
      </c>
      <c r="G36" s="25"/>
      <c r="H36" s="14"/>
      <c r="I36" s="14"/>
    </row>
    <row r="37" spans="1:9" x14ac:dyDescent="0.2">
      <c r="A37" s="21"/>
      <c r="B37" s="21"/>
      <c r="C37" s="21"/>
      <c r="D37" s="21"/>
      <c r="E37" s="22"/>
      <c r="F37" s="23"/>
      <c r="G37" s="22"/>
    </row>
    <row r="38" spans="1:9" x14ac:dyDescent="0.2">
      <c r="A38" s="20" t="s">
        <v>1066</v>
      </c>
      <c r="B38" s="21"/>
      <c r="C38" s="21"/>
      <c r="D38" s="21"/>
      <c r="E38" s="22"/>
      <c r="F38" s="23"/>
      <c r="G38" s="22"/>
    </row>
    <row r="39" spans="1:9" x14ac:dyDescent="0.2">
      <c r="A39" s="21" t="s">
        <v>1067</v>
      </c>
      <c r="B39" s="21" t="s">
        <v>1068</v>
      </c>
      <c r="C39" s="21" t="s">
        <v>1069</v>
      </c>
      <c r="D39" s="24">
        <v>547.42399999999998</v>
      </c>
      <c r="E39" s="22">
        <v>60.863270399999998</v>
      </c>
      <c r="F39" s="23">
        <v>0.23576291757350001</v>
      </c>
      <c r="G39" s="22">
        <v>5.97</v>
      </c>
    </row>
    <row r="40" spans="1:9" x14ac:dyDescent="0.2">
      <c r="A40" s="20" t="s">
        <v>29</v>
      </c>
      <c r="B40" s="20"/>
      <c r="C40" s="20"/>
      <c r="D40" s="20"/>
      <c r="E40" s="25">
        <f>SUM(E39:E39)</f>
        <v>60.863270399999998</v>
      </c>
      <c r="F40" s="26">
        <f>SUM(F39:F39)</f>
        <v>0.23576291757350001</v>
      </c>
      <c r="G40" s="25"/>
      <c r="H40" s="14"/>
      <c r="I40" s="14"/>
    </row>
    <row r="41" spans="1:9" x14ac:dyDescent="0.2">
      <c r="A41" s="21"/>
      <c r="B41" s="21"/>
      <c r="C41" s="21"/>
      <c r="D41" s="21"/>
      <c r="E41" s="22"/>
      <c r="F41" s="23"/>
      <c r="G41" s="22"/>
    </row>
    <row r="42" spans="1:9" x14ac:dyDescent="0.2">
      <c r="A42" s="20" t="s">
        <v>40</v>
      </c>
      <c r="B42" s="20"/>
      <c r="C42" s="20"/>
      <c r="D42" s="20"/>
      <c r="E42" s="25">
        <f>E10+E21+E27+E32+E36+E40</f>
        <v>23432.372605000004</v>
      </c>
      <c r="F42" s="26">
        <f>E42/$E$48*$F$48</f>
        <v>90.768775563926212</v>
      </c>
      <c r="G42" s="25"/>
      <c r="H42" s="14"/>
      <c r="I42" s="14"/>
    </row>
    <row r="43" spans="1:9" x14ac:dyDescent="0.2">
      <c r="A43" s="20"/>
      <c r="B43" s="20"/>
      <c r="C43" s="20"/>
      <c r="D43" s="20"/>
      <c r="E43" s="25"/>
      <c r="F43" s="26"/>
      <c r="G43" s="25"/>
      <c r="H43" s="14"/>
      <c r="I43" s="14"/>
    </row>
    <row r="44" spans="1:9" x14ac:dyDescent="0.2">
      <c r="A44" s="20" t="s">
        <v>337</v>
      </c>
      <c r="B44" s="20"/>
      <c r="C44" s="20"/>
      <c r="D44" s="20"/>
      <c r="E44" s="25">
        <v>1.3908113550000001</v>
      </c>
      <c r="F44" s="89">
        <f>E44/$E$48*$F$48</f>
        <v>5.3875143529775356E-3</v>
      </c>
      <c r="G44" s="25"/>
      <c r="H44" s="14"/>
      <c r="I44" s="14"/>
    </row>
    <row r="45" spans="1:9" x14ac:dyDescent="0.2">
      <c r="A45" s="20"/>
      <c r="B45" s="20"/>
      <c r="C45" s="20"/>
      <c r="D45" s="20"/>
      <c r="E45" s="25"/>
      <c r="F45" s="26"/>
      <c r="G45" s="25"/>
      <c r="H45" s="14"/>
      <c r="I45" s="14"/>
    </row>
    <row r="46" spans="1:9" x14ac:dyDescent="0.2">
      <c r="A46" s="20" t="s">
        <v>42</v>
      </c>
      <c r="B46" s="20"/>
      <c r="C46" s="20"/>
      <c r="D46" s="20"/>
      <c r="E46" s="25">
        <f>E48-(E10+E21+E27+E32+E36+E40)-E44</f>
        <v>2381.6917987449947</v>
      </c>
      <c r="F46" s="26">
        <f>E46/$E$48*$F$48</f>
        <v>9.2258369217208056</v>
      </c>
      <c r="G46" s="25"/>
      <c r="H46" s="14"/>
      <c r="I46" s="14"/>
    </row>
    <row r="47" spans="1:9" x14ac:dyDescent="0.2">
      <c r="A47" s="20"/>
      <c r="B47" s="20"/>
      <c r="C47" s="20"/>
      <c r="D47" s="20"/>
      <c r="E47" s="25"/>
      <c r="F47" s="26"/>
      <c r="G47" s="25"/>
      <c r="H47" s="14"/>
      <c r="I47" s="14"/>
    </row>
    <row r="48" spans="1:9" x14ac:dyDescent="0.2">
      <c r="A48" s="27" t="s">
        <v>41</v>
      </c>
      <c r="B48" s="27"/>
      <c r="C48" s="27"/>
      <c r="D48" s="27"/>
      <c r="E48" s="28">
        <v>25815.455215099999</v>
      </c>
      <c r="F48" s="29">
        <v>100</v>
      </c>
      <c r="G48" s="28"/>
      <c r="H48" s="14"/>
      <c r="I48" s="14"/>
    </row>
    <row r="49" spans="1:7" x14ac:dyDescent="0.2">
      <c r="F49" s="11" t="s">
        <v>916</v>
      </c>
    </row>
    <row r="50" spans="1:7" x14ac:dyDescent="0.2">
      <c r="A50" s="81" t="s">
        <v>1214</v>
      </c>
      <c r="B50" s="81"/>
      <c r="C50" s="81"/>
      <c r="D50" s="81"/>
      <c r="E50" s="82"/>
      <c r="F50" s="82"/>
      <c r="G50" s="82"/>
    </row>
    <row r="51" spans="1:7" x14ac:dyDescent="0.2">
      <c r="A51" s="80"/>
      <c r="B51" s="80"/>
      <c r="C51" s="80"/>
      <c r="D51" s="80"/>
      <c r="E51" s="26"/>
      <c r="F51" s="26"/>
      <c r="G51" s="26"/>
    </row>
    <row r="52" spans="1:7" x14ac:dyDescent="0.2">
      <c r="A52" s="83" t="s">
        <v>1215</v>
      </c>
      <c r="B52" s="59"/>
      <c r="C52" s="59"/>
      <c r="D52" s="80"/>
      <c r="E52" s="84" t="s">
        <v>1216</v>
      </c>
      <c r="F52" s="83" t="s">
        <v>3</v>
      </c>
      <c r="G52" s="26"/>
    </row>
    <row r="53" spans="1:7" x14ac:dyDescent="0.2">
      <c r="A53" s="59" t="s">
        <v>1217</v>
      </c>
      <c r="B53" s="59"/>
      <c r="C53" s="59"/>
      <c r="D53" s="80"/>
      <c r="E53" s="85">
        <v>1500</v>
      </c>
      <c r="F53" s="86">
        <f>E53/$E$48*100</f>
        <v>5.8104727865601173</v>
      </c>
      <c r="G53" s="26"/>
    </row>
    <row r="54" spans="1:7" x14ac:dyDescent="0.2">
      <c r="A54" s="59" t="s">
        <v>1217</v>
      </c>
      <c r="B54" s="59"/>
      <c r="C54" s="59"/>
      <c r="D54" s="80"/>
      <c r="E54" s="85">
        <v>1000</v>
      </c>
      <c r="F54" s="86">
        <f>E54/$E$48*100</f>
        <v>3.8736485243734116</v>
      </c>
      <c r="G54" s="26"/>
    </row>
    <row r="55" spans="1:7" x14ac:dyDescent="0.2">
      <c r="A55" s="59" t="s">
        <v>1217</v>
      </c>
      <c r="B55" s="59"/>
      <c r="C55" s="59"/>
      <c r="D55" s="80"/>
      <c r="E55" s="85">
        <v>1000</v>
      </c>
      <c r="F55" s="86">
        <f>E55/$E$48*100</f>
        <v>3.8736485243734116</v>
      </c>
      <c r="G55" s="26"/>
    </row>
    <row r="56" spans="1:7" x14ac:dyDescent="0.2">
      <c r="A56" s="60" t="s">
        <v>1218</v>
      </c>
      <c r="B56" s="61"/>
      <c r="C56" s="61"/>
      <c r="D56" s="60"/>
      <c r="E56" s="87">
        <f>SUM(E53:E55)</f>
        <v>3500</v>
      </c>
      <c r="F56" s="87">
        <f>SUM(F53:F55)</f>
        <v>13.55776983530694</v>
      </c>
      <c r="G56" s="29"/>
    </row>
    <row r="58" spans="1:7" x14ac:dyDescent="0.2">
      <c r="A58" s="14" t="s">
        <v>1070</v>
      </c>
    </row>
    <row r="59" spans="1:7" x14ac:dyDescent="0.2">
      <c r="A59" s="14" t="s">
        <v>43</v>
      </c>
    </row>
    <row r="60" spans="1:7" x14ac:dyDescent="0.2">
      <c r="A60" s="14" t="s">
        <v>1071</v>
      </c>
    </row>
    <row r="61" spans="1:7" x14ac:dyDescent="0.2">
      <c r="A61" s="14" t="s">
        <v>1219</v>
      </c>
    </row>
    <row r="62" spans="1:7" x14ac:dyDescent="0.2">
      <c r="A62" s="14"/>
    </row>
    <row r="63" spans="1:7" ht="33.75" customHeight="1" x14ac:dyDescent="0.2">
      <c r="A63" s="103" t="s">
        <v>1220</v>
      </c>
      <c r="B63" s="103"/>
      <c r="C63" s="103"/>
      <c r="D63" s="103"/>
      <c r="E63" s="103"/>
      <c r="F63" s="103"/>
      <c r="G63" s="103"/>
    </row>
    <row r="65" spans="1:4" x14ac:dyDescent="0.2">
      <c r="A65" s="14" t="s">
        <v>44</v>
      </c>
    </row>
    <row r="66" spans="1:4" x14ac:dyDescent="0.2">
      <c r="A66" s="14" t="s">
        <v>45</v>
      </c>
    </row>
    <row r="67" spans="1:4" x14ac:dyDescent="0.2">
      <c r="A67" s="14" t="s">
        <v>46</v>
      </c>
      <c r="B67" s="14"/>
      <c r="C67" s="30" t="s">
        <v>48</v>
      </c>
      <c r="D67" s="14" t="s">
        <v>47</v>
      </c>
    </row>
    <row r="68" spans="1:4" x14ac:dyDescent="0.2">
      <c r="A68" s="7" t="s">
        <v>49</v>
      </c>
      <c r="C68" s="31">
        <v>10.126200000000001</v>
      </c>
      <c r="D68" s="31">
        <v>10.5046</v>
      </c>
    </row>
    <row r="69" spans="1:4" x14ac:dyDescent="0.2">
      <c r="A69" s="7" t="s">
        <v>50</v>
      </c>
      <c r="C69" s="31">
        <v>10.126200000000001</v>
      </c>
      <c r="D69" s="31">
        <v>10.5046</v>
      </c>
    </row>
    <row r="70" spans="1:4" x14ac:dyDescent="0.2">
      <c r="A70" s="7" t="s">
        <v>51</v>
      </c>
      <c r="C70" s="31">
        <v>10.135400000000001</v>
      </c>
      <c r="D70" s="31">
        <v>10.537800000000001</v>
      </c>
    </row>
    <row r="71" spans="1:4" x14ac:dyDescent="0.2">
      <c r="A71" s="7" t="s">
        <v>52</v>
      </c>
      <c r="C71" s="31">
        <v>10.135400000000001</v>
      </c>
      <c r="D71" s="31">
        <v>10.537800000000001</v>
      </c>
    </row>
    <row r="73" spans="1:4" x14ac:dyDescent="0.2">
      <c r="A73" s="7" t="s">
        <v>53</v>
      </c>
    </row>
    <row r="75" spans="1:4" x14ac:dyDescent="0.2">
      <c r="A75" s="14" t="s">
        <v>54</v>
      </c>
      <c r="D75" s="30" t="s">
        <v>55</v>
      </c>
    </row>
    <row r="77" spans="1:4" x14ac:dyDescent="0.2">
      <c r="A77" s="69" t="s">
        <v>1221</v>
      </c>
    </row>
    <row r="78" spans="1:4" x14ac:dyDescent="0.2">
      <c r="A78" s="69"/>
    </row>
    <row r="79" spans="1:4" x14ac:dyDescent="0.2">
      <c r="A79" s="64" t="s">
        <v>1298</v>
      </c>
    </row>
    <row r="80" spans="1:4" x14ac:dyDescent="0.2">
      <c r="A80" s="64" t="s">
        <v>1299</v>
      </c>
    </row>
    <row r="82" spans="1:9" x14ac:dyDescent="0.2">
      <c r="A82" s="14" t="s">
        <v>362</v>
      </c>
      <c r="D82" s="32">
        <v>0.75213413826811903</v>
      </c>
      <c r="E82" s="10" t="s">
        <v>56</v>
      </c>
    </row>
    <row r="84" spans="1:9" x14ac:dyDescent="0.2">
      <c r="A84" s="14" t="s">
        <v>363</v>
      </c>
      <c r="D84" s="30" t="s">
        <v>55</v>
      </c>
    </row>
    <row r="86" spans="1:9" x14ac:dyDescent="0.2">
      <c r="A86" s="69" t="s">
        <v>1224</v>
      </c>
      <c r="B86" s="64"/>
      <c r="C86" s="64"/>
      <c r="D86" s="64"/>
      <c r="E86" s="11"/>
      <c r="G86" s="11"/>
      <c r="H86" s="64"/>
      <c r="I86" s="64"/>
    </row>
    <row r="87" spans="1:9" x14ac:dyDescent="0.2">
      <c r="A87" s="64"/>
      <c r="B87" s="64"/>
      <c r="C87" s="64"/>
      <c r="D87" s="64"/>
      <c r="E87" s="11"/>
      <c r="G87" s="11"/>
      <c r="H87" s="64"/>
      <c r="I87" s="64"/>
    </row>
    <row r="88" spans="1:9" x14ac:dyDescent="0.2">
      <c r="A88" s="69" t="s">
        <v>959</v>
      </c>
      <c r="B88" s="64"/>
      <c r="C88" s="64"/>
      <c r="D88" s="64"/>
      <c r="E88" s="11"/>
      <c r="G88" s="11"/>
      <c r="H88" s="64"/>
      <c r="I88" s="64"/>
    </row>
    <row r="89" spans="1:9" x14ac:dyDescent="0.2">
      <c r="A89" s="7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9" t="s">
        <v>1300</v>
      </c>
      <c r="B105" s="64"/>
      <c r="C105" s="64"/>
      <c r="D105" s="64"/>
      <c r="E105" s="11"/>
      <c r="G105" s="11"/>
      <c r="H105" s="64"/>
      <c r="I105" s="64"/>
    </row>
    <row r="106" spans="1:9" x14ac:dyDescent="0.2">
      <c r="A106" s="64"/>
      <c r="B106" s="64"/>
      <c r="C106" s="64"/>
      <c r="D106" s="64"/>
      <c r="E106" s="11"/>
      <c r="G106" s="11"/>
      <c r="H106" s="64"/>
      <c r="I106" s="64"/>
    </row>
    <row r="107" spans="1:9" x14ac:dyDescent="0.2">
      <c r="A107" s="69" t="s">
        <v>960</v>
      </c>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t="s">
        <v>958</v>
      </c>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7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row r="199" spans="1:9" x14ac:dyDescent="0.2">
      <c r="A199" s="64"/>
      <c r="B199" s="64"/>
      <c r="C199" s="64"/>
      <c r="D199" s="64"/>
      <c r="E199" s="11"/>
      <c r="G199" s="11"/>
      <c r="H199" s="64"/>
      <c r="I199" s="64"/>
    </row>
    <row r="200" spans="1:9" x14ac:dyDescent="0.2">
      <c r="A200" s="64"/>
      <c r="B200" s="64"/>
      <c r="C200" s="64"/>
      <c r="D200" s="64"/>
      <c r="E200" s="11"/>
      <c r="G200" s="11"/>
      <c r="H200" s="64"/>
      <c r="I200" s="64"/>
    </row>
    <row r="201" spans="1:9" x14ac:dyDescent="0.2">
      <c r="A201" s="64"/>
      <c r="B201" s="64"/>
      <c r="C201" s="64"/>
      <c r="D201" s="64"/>
      <c r="E201" s="11"/>
      <c r="G201" s="11"/>
      <c r="H201" s="64"/>
      <c r="I201" s="64"/>
    </row>
    <row r="202" spans="1:9" x14ac:dyDescent="0.2">
      <c r="A202" s="64"/>
      <c r="B202" s="64"/>
      <c r="C202" s="64"/>
      <c r="D202" s="64"/>
      <c r="E202" s="11"/>
      <c r="G202" s="11"/>
      <c r="H202" s="64"/>
      <c r="I202" s="64"/>
    </row>
    <row r="203" spans="1:9" x14ac:dyDescent="0.2">
      <c r="A203" s="64"/>
      <c r="B203" s="64"/>
      <c r="C203" s="64"/>
      <c r="D203" s="64"/>
      <c r="E203" s="11"/>
      <c r="G203" s="11"/>
      <c r="H203" s="64"/>
      <c r="I203" s="64"/>
    </row>
    <row r="204" spans="1:9" x14ac:dyDescent="0.2">
      <c r="A204" s="64"/>
      <c r="B204" s="64"/>
      <c r="C204" s="64"/>
      <c r="D204" s="64"/>
      <c r="E204" s="11"/>
      <c r="G204" s="11"/>
      <c r="H204" s="64"/>
      <c r="I204" s="64"/>
    </row>
    <row r="205" spans="1:9" x14ac:dyDescent="0.2">
      <c r="A205" s="64"/>
      <c r="B205" s="64"/>
      <c r="C205" s="64"/>
      <c r="D205" s="64"/>
      <c r="E205" s="11"/>
      <c r="G205" s="11"/>
      <c r="H205" s="64"/>
      <c r="I205" s="64"/>
    </row>
    <row r="206" spans="1:9" x14ac:dyDescent="0.2">
      <c r="A206" s="64"/>
      <c r="B206" s="64"/>
      <c r="C206" s="64"/>
      <c r="D206" s="64"/>
      <c r="E206" s="11"/>
      <c r="G206" s="11"/>
      <c r="H206" s="64"/>
      <c r="I206" s="64"/>
    </row>
    <row r="207" spans="1:9" x14ac:dyDescent="0.2">
      <c r="A207" s="64"/>
      <c r="B207" s="64"/>
      <c r="C207" s="64"/>
      <c r="D207" s="64"/>
      <c r="E207" s="11"/>
      <c r="G207" s="11"/>
      <c r="H207" s="64"/>
      <c r="I207" s="64"/>
    </row>
    <row r="208" spans="1:9" x14ac:dyDescent="0.2">
      <c r="A208" s="64"/>
      <c r="B208" s="64"/>
      <c r="C208" s="64"/>
      <c r="D208" s="64"/>
      <c r="E208" s="11"/>
      <c r="G208" s="11"/>
      <c r="H208" s="64"/>
      <c r="I208" s="64"/>
    </row>
    <row r="209" spans="1:9" x14ac:dyDescent="0.2">
      <c r="A209" s="64"/>
      <c r="B209" s="64"/>
      <c r="C209" s="64"/>
      <c r="D209" s="64"/>
      <c r="E209" s="11"/>
      <c r="G209" s="11"/>
      <c r="H209" s="64"/>
      <c r="I209" s="64"/>
    </row>
    <row r="210" spans="1:9" x14ac:dyDescent="0.2">
      <c r="A210" s="64"/>
      <c r="B210" s="64"/>
      <c r="C210" s="64"/>
      <c r="D210" s="64"/>
      <c r="E210" s="11"/>
      <c r="G210" s="11"/>
      <c r="H210" s="64"/>
      <c r="I210" s="64"/>
    </row>
    <row r="211" spans="1:9" x14ac:dyDescent="0.2">
      <c r="A211" s="64"/>
      <c r="B211" s="64"/>
      <c r="C211" s="64"/>
      <c r="D211" s="64"/>
      <c r="E211" s="11"/>
      <c r="G211" s="11"/>
      <c r="H211" s="64"/>
      <c r="I211" s="64"/>
    </row>
    <row r="212" spans="1:9" x14ac:dyDescent="0.2">
      <c r="A212" s="64"/>
      <c r="B212" s="64"/>
      <c r="C212" s="64"/>
      <c r="D212" s="64"/>
      <c r="E212" s="11"/>
      <c r="G212" s="11"/>
      <c r="H212" s="64"/>
      <c r="I212" s="64"/>
    </row>
    <row r="213" spans="1:9" x14ac:dyDescent="0.2">
      <c r="A213" s="64"/>
      <c r="B213" s="64"/>
      <c r="C213" s="64"/>
      <c r="D213" s="64"/>
      <c r="E213" s="11"/>
      <c r="G213" s="11"/>
      <c r="H213" s="64"/>
      <c r="I213" s="64"/>
    </row>
    <row r="214" spans="1:9" x14ac:dyDescent="0.2">
      <c r="A214" s="64"/>
      <c r="B214" s="64"/>
      <c r="C214" s="64"/>
      <c r="D214" s="64"/>
      <c r="E214" s="11"/>
      <c r="G214" s="11"/>
      <c r="H214" s="64"/>
      <c r="I214" s="64"/>
    </row>
    <row r="215" spans="1:9" x14ac:dyDescent="0.2">
      <c r="A215" s="64"/>
      <c r="B215" s="64"/>
      <c r="C215" s="64"/>
      <c r="D215" s="64"/>
      <c r="E215" s="11"/>
      <c r="G215" s="11"/>
      <c r="H215" s="64"/>
      <c r="I215" s="64"/>
    </row>
    <row r="216" spans="1:9" x14ac:dyDescent="0.2">
      <c r="A216" s="64"/>
      <c r="B216" s="64"/>
      <c r="C216" s="64"/>
      <c r="D216" s="64"/>
      <c r="E216" s="11"/>
      <c r="G216" s="11"/>
      <c r="H216" s="64"/>
      <c r="I216" s="64"/>
    </row>
    <row r="217" spans="1:9" x14ac:dyDescent="0.2">
      <c r="A217" s="64"/>
      <c r="B217" s="64"/>
      <c r="C217" s="64"/>
      <c r="D217" s="64"/>
      <c r="E217" s="11"/>
      <c r="G217" s="11"/>
      <c r="H217" s="64"/>
      <c r="I217" s="64"/>
    </row>
    <row r="218" spans="1:9" x14ac:dyDescent="0.2">
      <c r="A218" s="64"/>
      <c r="B218" s="64"/>
      <c r="C218" s="64"/>
      <c r="D218" s="64"/>
      <c r="E218" s="11"/>
      <c r="G218" s="11"/>
      <c r="H218" s="64"/>
      <c r="I218" s="64"/>
    </row>
    <row r="219" spans="1:9" x14ac:dyDescent="0.2">
      <c r="A219" s="64"/>
      <c r="B219" s="64"/>
      <c r="C219" s="64"/>
      <c r="D219" s="64"/>
      <c r="E219" s="11"/>
      <c r="G219" s="11"/>
      <c r="H219" s="64"/>
      <c r="I219" s="64"/>
    </row>
    <row r="220" spans="1:9" x14ac:dyDescent="0.2">
      <c r="A220" s="64"/>
      <c r="B220" s="64"/>
      <c r="C220" s="64"/>
      <c r="D220" s="64"/>
      <c r="E220" s="11"/>
      <c r="G220" s="11"/>
      <c r="H220" s="64"/>
      <c r="I220" s="64"/>
    </row>
    <row r="221" spans="1:9" x14ac:dyDescent="0.2">
      <c r="A221" s="64"/>
      <c r="B221" s="64"/>
      <c r="C221" s="64"/>
      <c r="D221" s="64"/>
      <c r="E221" s="11"/>
      <c r="G221" s="11"/>
      <c r="H221" s="64"/>
      <c r="I221" s="64"/>
    </row>
    <row r="222" spans="1:9" x14ac:dyDescent="0.2">
      <c r="A222" s="64"/>
      <c r="B222" s="64"/>
      <c r="C222" s="64"/>
      <c r="D222" s="64"/>
      <c r="E222" s="11"/>
      <c r="G222" s="11"/>
      <c r="H222" s="64"/>
      <c r="I222" s="64"/>
    </row>
    <row r="223" spans="1:9" x14ac:dyDescent="0.2">
      <c r="A223" s="64"/>
      <c r="B223" s="64"/>
      <c r="C223" s="64"/>
      <c r="D223" s="64"/>
      <c r="E223" s="11"/>
      <c r="G223" s="11"/>
      <c r="H223" s="64"/>
      <c r="I223" s="64"/>
    </row>
    <row r="224" spans="1:9" x14ac:dyDescent="0.2">
      <c r="A224" s="64"/>
      <c r="B224" s="64"/>
      <c r="C224" s="64"/>
      <c r="D224" s="64"/>
      <c r="E224" s="11"/>
      <c r="G224" s="11"/>
      <c r="H224" s="64"/>
      <c r="I224" s="64"/>
    </row>
    <row r="225" spans="1:9" x14ac:dyDescent="0.2">
      <c r="A225" s="64"/>
      <c r="B225" s="64"/>
      <c r="C225" s="64"/>
      <c r="D225" s="64"/>
      <c r="E225" s="11"/>
      <c r="G225" s="11"/>
      <c r="H225" s="64"/>
      <c r="I225" s="64"/>
    </row>
    <row r="226" spans="1:9" x14ac:dyDescent="0.2">
      <c r="A226" s="64"/>
      <c r="B226" s="64"/>
      <c r="C226" s="64"/>
      <c r="D226" s="64"/>
      <c r="E226" s="11"/>
      <c r="G226" s="11"/>
      <c r="H226" s="64"/>
      <c r="I226" s="64"/>
    </row>
    <row r="227" spans="1:9" x14ac:dyDescent="0.2">
      <c r="A227" s="64"/>
      <c r="B227" s="64"/>
      <c r="C227" s="64"/>
      <c r="D227" s="64"/>
      <c r="E227" s="11"/>
      <c r="G227" s="11"/>
      <c r="H227" s="64"/>
      <c r="I227" s="64"/>
    </row>
    <row r="228" spans="1:9" x14ac:dyDescent="0.2">
      <c r="A228" s="64"/>
      <c r="B228" s="64"/>
      <c r="C228" s="64"/>
      <c r="D228" s="64"/>
      <c r="E228" s="11"/>
      <c r="G228" s="11"/>
      <c r="H228" s="64"/>
      <c r="I228" s="64"/>
    </row>
  </sheetData>
  <mergeCells count="2">
    <mergeCell ref="A1:G1"/>
    <mergeCell ref="A63:G63"/>
  </mergeCells>
  <conditionalFormatting sqref="F2:F3">
    <cfRule type="cellIs" dxfId="110" priority="4" stopIfTrue="1" operator="between">
      <formula>0.009</formula>
      <formula>-0.009</formula>
    </cfRule>
  </conditionalFormatting>
  <conditionalFormatting sqref="F5:F55">
    <cfRule type="cellIs" dxfId="109" priority="1" stopIfTrue="1" operator="between">
      <formula>0.009</formula>
      <formula>-0.009</formula>
    </cfRule>
  </conditionalFormatting>
  <conditionalFormatting sqref="F57:F62">
    <cfRule type="cellIs" dxfId="108" priority="3" stopIfTrue="1" operator="between">
      <formula>0.009</formula>
      <formula>-0.009</formula>
    </cfRule>
  </conditionalFormatting>
  <conditionalFormatting sqref="F64:F65538">
    <cfRule type="cellIs" dxfId="10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6"/>
  <sheetViews>
    <sheetView workbookViewId="0">
      <selection sqref="A1:G1"/>
    </sheetView>
  </sheetViews>
  <sheetFormatPr defaultColWidth="9.42578125" defaultRowHeight="11.25" x14ac:dyDescent="0.2"/>
  <cols>
    <col min="1" max="1" width="38.5703125" style="7" bestFit="1" customWidth="1"/>
    <col min="2" max="2" width="32.5703125" style="7" bestFit="1" customWidth="1"/>
    <col min="3" max="3" width="20.4257812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9" s="1" customFormat="1" ht="15" x14ac:dyDescent="0.2">
      <c r="A1" s="99" t="s">
        <v>1301</v>
      </c>
      <c r="B1" s="100"/>
      <c r="C1" s="100"/>
      <c r="D1" s="100"/>
      <c r="E1" s="100"/>
      <c r="F1" s="100"/>
      <c r="G1" s="100"/>
    </row>
    <row r="2" spans="1:9" s="1" customFormat="1" ht="12" x14ac:dyDescent="0.2">
      <c r="E2" s="5"/>
      <c r="F2" s="9"/>
      <c r="G2" s="10"/>
    </row>
    <row r="3" spans="1:9" s="1" customFormat="1" ht="12" x14ac:dyDescent="0.2">
      <c r="A3" s="8" t="s">
        <v>7</v>
      </c>
      <c r="B3" s="2"/>
      <c r="C3" s="3"/>
      <c r="D3" s="3"/>
      <c r="E3" s="4"/>
      <c r="F3" s="9"/>
      <c r="G3" s="10"/>
    </row>
    <row r="4" spans="1:9" s="1" customFormat="1" ht="24" customHeight="1" x14ac:dyDescent="0.2">
      <c r="A4" s="6" t="s">
        <v>2</v>
      </c>
      <c r="B4" s="6" t="s">
        <v>0</v>
      </c>
      <c r="C4" s="13" t="s">
        <v>990</v>
      </c>
      <c r="D4" s="13" t="s">
        <v>1</v>
      </c>
      <c r="E4" s="53"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62</v>
      </c>
      <c r="B7" s="21" t="s">
        <v>61</v>
      </c>
      <c r="C7" s="21" t="s">
        <v>27</v>
      </c>
      <c r="D7" s="24">
        <v>500</v>
      </c>
      <c r="E7" s="22">
        <v>509.2071712</v>
      </c>
      <c r="F7" s="23">
        <v>9.8828758608633898</v>
      </c>
      <c r="G7" s="22">
        <v>7.4417</v>
      </c>
    </row>
    <row r="8" spans="1:9" x14ac:dyDescent="0.2">
      <c r="A8" s="20" t="s">
        <v>29</v>
      </c>
      <c r="B8" s="20"/>
      <c r="C8" s="20"/>
      <c r="D8" s="20"/>
      <c r="E8" s="25">
        <f>SUM(E6:E7)</f>
        <v>509.2071712</v>
      </c>
      <c r="F8" s="26">
        <f>SUM(F6:F7)</f>
        <v>9.8828758608633898</v>
      </c>
      <c r="G8" s="25"/>
      <c r="H8" s="14"/>
      <c r="I8" s="14"/>
    </row>
    <row r="9" spans="1:9" x14ac:dyDescent="0.2">
      <c r="A9" s="21"/>
      <c r="B9" s="21"/>
      <c r="C9" s="21"/>
      <c r="D9" s="21"/>
      <c r="E9" s="22"/>
      <c r="F9" s="23"/>
      <c r="G9" s="22"/>
    </row>
    <row r="10" spans="1:9" x14ac:dyDescent="0.2">
      <c r="A10" s="20" t="s">
        <v>37</v>
      </c>
      <c r="B10" s="21"/>
      <c r="C10" s="21"/>
      <c r="D10" s="21"/>
      <c r="E10" s="22"/>
      <c r="F10" s="23"/>
      <c r="G10" s="22"/>
    </row>
    <row r="11" spans="1:9" x14ac:dyDescent="0.2">
      <c r="A11" s="21" t="s">
        <v>64</v>
      </c>
      <c r="B11" s="21" t="s">
        <v>63</v>
      </c>
      <c r="C11" s="21" t="s">
        <v>38</v>
      </c>
      <c r="D11" s="24">
        <v>500000</v>
      </c>
      <c r="E11" s="22">
        <v>519.76038889999995</v>
      </c>
      <c r="F11" s="23">
        <v>10.087696504327599</v>
      </c>
      <c r="G11" s="22">
        <v>6.9264058460125</v>
      </c>
    </row>
    <row r="12" spans="1:9" x14ac:dyDescent="0.2">
      <c r="A12" s="21" t="s">
        <v>66</v>
      </c>
      <c r="B12" s="21" t="s">
        <v>65</v>
      </c>
      <c r="C12" s="21" t="s">
        <v>38</v>
      </c>
      <c r="D12" s="24">
        <v>500000</v>
      </c>
      <c r="E12" s="22">
        <v>519.30488890000004</v>
      </c>
      <c r="F12" s="23">
        <v>10.078855996555401</v>
      </c>
      <c r="G12" s="22">
        <v>6.9056869152000004</v>
      </c>
    </row>
    <row r="13" spans="1:9" x14ac:dyDescent="0.2">
      <c r="A13" s="21" t="s">
        <v>68</v>
      </c>
      <c r="B13" s="21" t="s">
        <v>67</v>
      </c>
      <c r="C13" s="21" t="s">
        <v>38</v>
      </c>
      <c r="D13" s="24">
        <v>500000</v>
      </c>
      <c r="E13" s="22">
        <v>518.8543889</v>
      </c>
      <c r="F13" s="23">
        <v>10.070112530581</v>
      </c>
      <c r="G13" s="22">
        <v>6.9367558460124998</v>
      </c>
    </row>
    <row r="14" spans="1:9" x14ac:dyDescent="0.2">
      <c r="A14" s="21" t="s">
        <v>70</v>
      </c>
      <c r="B14" s="21" t="s">
        <v>69</v>
      </c>
      <c r="C14" s="21" t="s">
        <v>38</v>
      </c>
      <c r="D14" s="24">
        <v>500000</v>
      </c>
      <c r="E14" s="22">
        <v>517.37888889999999</v>
      </c>
      <c r="F14" s="23">
        <v>10.0414754960743</v>
      </c>
      <c r="G14" s="22">
        <v>6.95787119405</v>
      </c>
    </row>
    <row r="15" spans="1:9" x14ac:dyDescent="0.2">
      <c r="A15" s="21" t="s">
        <v>1212</v>
      </c>
      <c r="B15" s="21" t="s">
        <v>1213</v>
      </c>
      <c r="C15" s="21" t="s">
        <v>38</v>
      </c>
      <c r="D15" s="24">
        <v>400000</v>
      </c>
      <c r="E15" s="22">
        <v>406.28046669999998</v>
      </c>
      <c r="F15" s="23">
        <v>7.88523737328258</v>
      </c>
      <c r="G15" s="22">
        <v>6.88194542784648</v>
      </c>
    </row>
    <row r="16" spans="1:9" x14ac:dyDescent="0.2">
      <c r="A16" s="21" t="s">
        <v>1302</v>
      </c>
      <c r="B16" s="21" t="s">
        <v>1303</v>
      </c>
      <c r="C16" s="21" t="s">
        <v>38</v>
      </c>
      <c r="D16" s="24">
        <v>355500</v>
      </c>
      <c r="E16" s="22">
        <v>373.86459680000002</v>
      </c>
      <c r="F16" s="23">
        <v>7.2560985153426403</v>
      </c>
      <c r="G16" s="22">
        <v>6.8070780000000104</v>
      </c>
    </row>
    <row r="17" spans="1:9" x14ac:dyDescent="0.2">
      <c r="A17" s="21" t="s">
        <v>1304</v>
      </c>
      <c r="B17" s="21" t="s">
        <v>1305</v>
      </c>
      <c r="C17" s="21" t="s">
        <v>38</v>
      </c>
      <c r="D17" s="24">
        <v>300000</v>
      </c>
      <c r="E17" s="22">
        <v>327.09683330000001</v>
      </c>
      <c r="F17" s="23">
        <v>6.3484129462814298</v>
      </c>
      <c r="G17" s="22">
        <v>6.5926193087999998</v>
      </c>
    </row>
    <row r="18" spans="1:9" x14ac:dyDescent="0.2">
      <c r="A18" s="21" t="s">
        <v>1306</v>
      </c>
      <c r="B18" s="21" t="s">
        <v>1307</v>
      </c>
      <c r="C18" s="21" t="s">
        <v>38</v>
      </c>
      <c r="D18" s="24">
        <v>287900</v>
      </c>
      <c r="E18" s="22">
        <v>303.71943320000003</v>
      </c>
      <c r="F18" s="23">
        <v>5.8946959599444702</v>
      </c>
      <c r="G18" s="22">
        <v>6.8671785196124997</v>
      </c>
    </row>
    <row r="19" spans="1:9" x14ac:dyDescent="0.2">
      <c r="A19" s="21" t="s">
        <v>1308</v>
      </c>
      <c r="B19" s="21" t="s">
        <v>1309</v>
      </c>
      <c r="C19" s="21" t="s">
        <v>38</v>
      </c>
      <c r="D19" s="24">
        <v>232900</v>
      </c>
      <c r="E19" s="22">
        <v>255.7217546</v>
      </c>
      <c r="F19" s="23">
        <v>4.9631397564142796</v>
      </c>
      <c r="G19" s="22">
        <v>6.8982088511999997</v>
      </c>
    </row>
    <row r="20" spans="1:9" x14ac:dyDescent="0.2">
      <c r="A20" s="21" t="s">
        <v>72</v>
      </c>
      <c r="B20" s="21" t="s">
        <v>71</v>
      </c>
      <c r="C20" s="21" t="s">
        <v>38</v>
      </c>
      <c r="D20" s="24">
        <v>209575</v>
      </c>
      <c r="E20" s="22">
        <v>216.68972199999999</v>
      </c>
      <c r="F20" s="23">
        <v>4.2055920339933301</v>
      </c>
      <c r="G20" s="22">
        <v>6.9026650312500104</v>
      </c>
    </row>
    <row r="21" spans="1:9" x14ac:dyDescent="0.2">
      <c r="A21" s="20" t="s">
        <v>29</v>
      </c>
      <c r="B21" s="20"/>
      <c r="C21" s="20"/>
      <c r="D21" s="20"/>
      <c r="E21" s="25">
        <f>SUM(E11:E20)</f>
        <v>3958.6713622000002</v>
      </c>
      <c r="F21" s="26">
        <f>SUM(F11:F20)</f>
        <v>76.831317112797024</v>
      </c>
      <c r="G21" s="25"/>
      <c r="H21" s="14"/>
      <c r="I21" s="14"/>
    </row>
    <row r="22" spans="1:9" x14ac:dyDescent="0.2">
      <c r="A22" s="21"/>
      <c r="B22" s="21"/>
      <c r="C22" s="21"/>
      <c r="D22" s="21"/>
      <c r="E22" s="22"/>
      <c r="F22" s="23"/>
      <c r="G22" s="22"/>
    </row>
    <row r="23" spans="1:9" x14ac:dyDescent="0.2">
      <c r="A23" s="20" t="s">
        <v>1066</v>
      </c>
      <c r="B23" s="21"/>
      <c r="C23" s="21"/>
      <c r="D23" s="21"/>
      <c r="E23" s="22"/>
      <c r="F23" s="23"/>
      <c r="G23" s="22"/>
    </row>
    <row r="24" spans="1:9" x14ac:dyDescent="0.2">
      <c r="A24" s="21" t="s">
        <v>1067</v>
      </c>
      <c r="B24" s="21" t="s">
        <v>1068</v>
      </c>
      <c r="C24" s="21" t="s">
        <v>1069</v>
      </c>
      <c r="D24" s="24">
        <v>123.633</v>
      </c>
      <c r="E24" s="22">
        <v>13.7456683</v>
      </c>
      <c r="F24" s="23">
        <v>0.26678087253439098</v>
      </c>
      <c r="G24" s="22">
        <v>5.97</v>
      </c>
    </row>
    <row r="25" spans="1:9" x14ac:dyDescent="0.2">
      <c r="A25" s="20" t="s">
        <v>29</v>
      </c>
      <c r="B25" s="20"/>
      <c r="C25" s="20"/>
      <c r="D25" s="20"/>
      <c r="E25" s="25">
        <f>SUM(E24:E24)</f>
        <v>13.7456683</v>
      </c>
      <c r="F25" s="26">
        <f>SUM(F24:F24)</f>
        <v>0.26678087253439098</v>
      </c>
      <c r="G25" s="25"/>
      <c r="H25" s="14"/>
      <c r="I25" s="14"/>
    </row>
    <row r="26" spans="1:9" x14ac:dyDescent="0.2">
      <c r="A26" s="21"/>
      <c r="B26" s="21"/>
      <c r="C26" s="21"/>
      <c r="D26" s="21"/>
      <c r="E26" s="22"/>
      <c r="F26" s="23"/>
      <c r="G26" s="22"/>
    </row>
    <row r="27" spans="1:9" x14ac:dyDescent="0.2">
      <c r="A27" s="20" t="s">
        <v>40</v>
      </c>
      <c r="B27" s="20"/>
      <c r="C27" s="20"/>
      <c r="D27" s="20"/>
      <c r="E27" s="25">
        <f>E8+E21+E25</f>
        <v>4481.6242017000004</v>
      </c>
      <c r="F27" s="26">
        <f>F8+F21+F25</f>
        <v>86.980973846194814</v>
      </c>
      <c r="G27" s="25"/>
      <c r="H27" s="14"/>
      <c r="I27" s="14"/>
    </row>
    <row r="28" spans="1:9" x14ac:dyDescent="0.2">
      <c r="A28" s="20"/>
      <c r="B28" s="20"/>
      <c r="C28" s="20"/>
      <c r="D28" s="20"/>
      <c r="E28" s="25"/>
      <c r="F28" s="26"/>
      <c r="G28" s="25"/>
      <c r="H28" s="14"/>
      <c r="I28" s="14"/>
    </row>
    <row r="29" spans="1:9" x14ac:dyDescent="0.2">
      <c r="A29" s="20" t="s">
        <v>42</v>
      </c>
      <c r="B29" s="20"/>
      <c r="C29" s="20"/>
      <c r="D29" s="20"/>
      <c r="E29" s="25">
        <f>E31-(E8+E21+E25)</f>
        <v>670.79477399999996</v>
      </c>
      <c r="F29" s="26">
        <f>F31-(F8+F21+F25)</f>
        <v>13.019026153805186</v>
      </c>
      <c r="G29" s="25"/>
      <c r="H29" s="14"/>
      <c r="I29" s="14"/>
    </row>
    <row r="30" spans="1:9" x14ac:dyDescent="0.2">
      <c r="A30" s="20"/>
      <c r="B30" s="20"/>
      <c r="C30" s="20"/>
      <c r="D30" s="20"/>
      <c r="E30" s="25"/>
      <c r="F30" s="26"/>
      <c r="G30" s="25"/>
      <c r="H30" s="14"/>
      <c r="I30" s="14"/>
    </row>
    <row r="31" spans="1:9" x14ac:dyDescent="0.2">
      <c r="A31" s="27" t="s">
        <v>41</v>
      </c>
      <c r="B31" s="27"/>
      <c r="C31" s="27"/>
      <c r="D31" s="27"/>
      <c r="E31" s="28">
        <v>5152.4189757000004</v>
      </c>
      <c r="F31" s="29">
        <v>100</v>
      </c>
      <c r="G31" s="28"/>
      <c r="H31" s="14"/>
      <c r="I31" s="14"/>
    </row>
    <row r="33" spans="1:7" x14ac:dyDescent="0.2">
      <c r="A33" s="14" t="s">
        <v>43</v>
      </c>
    </row>
    <row r="34" spans="1:7" x14ac:dyDescent="0.2">
      <c r="A34" s="14" t="s">
        <v>1071</v>
      </c>
    </row>
    <row r="35" spans="1:7" x14ac:dyDescent="0.2">
      <c r="A35" s="14" t="s">
        <v>1219</v>
      </c>
    </row>
    <row r="36" spans="1:7" x14ac:dyDescent="0.2">
      <c r="A36" s="14"/>
    </row>
    <row r="37" spans="1:7" ht="33.75" customHeight="1" x14ac:dyDescent="0.2">
      <c r="A37" s="103" t="s">
        <v>1220</v>
      </c>
      <c r="B37" s="103"/>
      <c r="C37" s="103"/>
      <c r="D37" s="103"/>
      <c r="E37" s="103"/>
      <c r="F37" s="103"/>
      <c r="G37" s="103"/>
    </row>
    <row r="39" spans="1:7" x14ac:dyDescent="0.2">
      <c r="A39" s="14" t="s">
        <v>44</v>
      </c>
    </row>
    <row r="40" spans="1:7" x14ac:dyDescent="0.2">
      <c r="A40" s="14" t="s">
        <v>45</v>
      </c>
    </row>
    <row r="41" spans="1:7" x14ac:dyDescent="0.2">
      <c r="A41" s="14" t="s">
        <v>46</v>
      </c>
      <c r="B41" s="14"/>
      <c r="C41" s="30" t="s">
        <v>48</v>
      </c>
      <c r="D41" s="14" t="s">
        <v>47</v>
      </c>
    </row>
    <row r="42" spans="1:7" x14ac:dyDescent="0.2">
      <c r="A42" s="7" t="s">
        <v>49</v>
      </c>
      <c r="C42" s="31">
        <v>10.027200000000001</v>
      </c>
      <c r="D42" s="31">
        <v>10.620900000000001</v>
      </c>
    </row>
    <row r="43" spans="1:7" x14ac:dyDescent="0.2">
      <c r="A43" s="7" t="s">
        <v>50</v>
      </c>
      <c r="C43" s="31">
        <v>10.027200000000001</v>
      </c>
      <c r="D43" s="31">
        <v>10.620900000000001</v>
      </c>
    </row>
    <row r="44" spans="1:7" x14ac:dyDescent="0.2">
      <c r="A44" s="7" t="s">
        <v>51</v>
      </c>
      <c r="C44" s="31">
        <v>10.033200000000001</v>
      </c>
      <c r="D44" s="31">
        <v>10.6539</v>
      </c>
    </row>
    <row r="45" spans="1:7" x14ac:dyDescent="0.2">
      <c r="A45" s="7" t="s">
        <v>52</v>
      </c>
      <c r="C45" s="31">
        <v>10.033200000000001</v>
      </c>
      <c r="D45" s="31">
        <v>10.6539</v>
      </c>
    </row>
    <row r="47" spans="1:7" x14ac:dyDescent="0.2">
      <c r="A47" s="7" t="s">
        <v>53</v>
      </c>
    </row>
    <row r="49" spans="1:9" x14ac:dyDescent="0.2">
      <c r="A49" s="14" t="s">
        <v>54</v>
      </c>
      <c r="D49" s="30" t="s">
        <v>55</v>
      </c>
    </row>
    <row r="51" spans="1:9" x14ac:dyDescent="0.2">
      <c r="A51" s="14" t="s">
        <v>1089</v>
      </c>
      <c r="D51" s="32">
        <v>11.9812368520171</v>
      </c>
      <c r="E51" s="10" t="s">
        <v>56</v>
      </c>
    </row>
    <row r="53" spans="1:9" x14ac:dyDescent="0.2">
      <c r="A53" s="14" t="s">
        <v>57</v>
      </c>
      <c r="D53" s="30" t="s">
        <v>55</v>
      </c>
    </row>
    <row r="55" spans="1:9" x14ac:dyDescent="0.2">
      <c r="A55" s="69" t="s">
        <v>1090</v>
      </c>
      <c r="B55" s="64"/>
      <c r="C55" s="64"/>
      <c r="D55" s="64"/>
      <c r="E55" s="11"/>
      <c r="G55" s="11"/>
      <c r="H55" s="64"/>
      <c r="I55" s="64"/>
    </row>
    <row r="56" spans="1:9" x14ac:dyDescent="0.2">
      <c r="A56" s="64"/>
      <c r="B56" s="64"/>
      <c r="C56" s="64"/>
      <c r="D56" s="64"/>
      <c r="E56" s="11"/>
      <c r="G56" s="11"/>
      <c r="H56" s="64"/>
      <c r="I56" s="64"/>
    </row>
    <row r="57" spans="1:9" x14ac:dyDescent="0.2">
      <c r="A57" s="69" t="s">
        <v>959</v>
      </c>
      <c r="B57" s="64"/>
      <c r="C57" s="64"/>
      <c r="D57" s="64"/>
      <c r="E57" s="11"/>
      <c r="G57" s="11"/>
      <c r="H57" s="64"/>
      <c r="I57" s="64"/>
    </row>
    <row r="58" spans="1:9" x14ac:dyDescent="0.2">
      <c r="A58" s="74"/>
      <c r="B58" s="64"/>
      <c r="C58" s="64"/>
      <c r="D58" s="64"/>
      <c r="E58" s="11"/>
      <c r="G58" s="11"/>
      <c r="H58" s="64"/>
      <c r="I58" s="64"/>
    </row>
    <row r="59" spans="1:9" x14ac:dyDescent="0.2">
      <c r="A59" s="64"/>
      <c r="B59" s="64"/>
      <c r="C59" s="64"/>
      <c r="D59" s="64"/>
      <c r="E59" s="11"/>
      <c r="G59" s="11"/>
      <c r="H59" s="64"/>
      <c r="I59" s="64"/>
    </row>
    <row r="60" spans="1:9" x14ac:dyDescent="0.2">
      <c r="A60" s="64"/>
      <c r="B60" s="64"/>
      <c r="C60" s="64"/>
      <c r="D60" s="64"/>
      <c r="E60" s="11"/>
      <c r="G60" s="11"/>
      <c r="H60" s="64"/>
      <c r="I60" s="64"/>
    </row>
    <row r="61" spans="1:9" x14ac:dyDescent="0.2">
      <c r="A61" s="64"/>
      <c r="B61" s="64"/>
      <c r="C61" s="64"/>
      <c r="D61" s="64"/>
      <c r="E61" s="11"/>
      <c r="G61" s="11"/>
      <c r="H61" s="64"/>
      <c r="I61" s="64"/>
    </row>
    <row r="62" spans="1:9" x14ac:dyDescent="0.2">
      <c r="A62" s="64"/>
      <c r="B62" s="64"/>
      <c r="C62" s="64"/>
      <c r="D62" s="64"/>
      <c r="E62" s="11"/>
      <c r="G62" s="11"/>
      <c r="H62" s="64"/>
      <c r="I62" s="64"/>
    </row>
    <row r="63" spans="1:9" x14ac:dyDescent="0.2">
      <c r="A63" s="64"/>
      <c r="B63" s="64"/>
      <c r="C63" s="64"/>
      <c r="D63" s="64"/>
      <c r="E63" s="11"/>
      <c r="G63" s="11"/>
      <c r="H63" s="64"/>
      <c r="I63" s="64"/>
    </row>
    <row r="64" spans="1:9" x14ac:dyDescent="0.2">
      <c r="A64" s="64"/>
      <c r="B64" s="64"/>
      <c r="C64" s="64"/>
      <c r="D64" s="64"/>
      <c r="E64" s="11"/>
      <c r="G64" s="11"/>
      <c r="H64" s="64"/>
      <c r="I64" s="64"/>
    </row>
    <row r="65" spans="1:9" x14ac:dyDescent="0.2">
      <c r="A65" s="64"/>
      <c r="B65" s="64"/>
      <c r="C65" s="64"/>
      <c r="D65" s="64"/>
      <c r="E65" s="11"/>
      <c r="G65" s="11"/>
      <c r="H65" s="64"/>
      <c r="I65" s="64"/>
    </row>
    <row r="66" spans="1:9" x14ac:dyDescent="0.2">
      <c r="A66" s="64"/>
      <c r="B66" s="64"/>
      <c r="C66" s="64"/>
      <c r="D66" s="64"/>
      <c r="E66" s="11"/>
      <c r="G66" s="11"/>
      <c r="H66" s="64"/>
      <c r="I66" s="64"/>
    </row>
    <row r="67" spans="1:9" x14ac:dyDescent="0.2">
      <c r="A67" s="64"/>
      <c r="B67" s="64"/>
      <c r="C67" s="64"/>
      <c r="D67" s="64"/>
      <c r="E67" s="11"/>
      <c r="G67" s="11"/>
      <c r="H67" s="64"/>
      <c r="I67" s="64"/>
    </row>
    <row r="68" spans="1:9" x14ac:dyDescent="0.2">
      <c r="A68" s="64"/>
      <c r="B68" s="64"/>
      <c r="C68" s="64"/>
      <c r="D68" s="64"/>
      <c r="E68" s="11"/>
      <c r="G68" s="11"/>
      <c r="H68" s="64"/>
      <c r="I68" s="64"/>
    </row>
    <row r="69" spans="1:9" x14ac:dyDescent="0.2">
      <c r="A69" s="64"/>
      <c r="B69" s="64"/>
      <c r="C69" s="64"/>
      <c r="D69" s="64"/>
      <c r="E69" s="11"/>
      <c r="G69" s="11"/>
      <c r="H69" s="64"/>
      <c r="I69" s="64"/>
    </row>
    <row r="70" spans="1:9" x14ac:dyDescent="0.2">
      <c r="A70" s="6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9" t="s">
        <v>1310</v>
      </c>
      <c r="B73" s="64"/>
      <c r="C73" s="64"/>
      <c r="D73" s="64"/>
      <c r="E73" s="11"/>
      <c r="G73" s="11"/>
      <c r="H73" s="64"/>
      <c r="I73" s="64"/>
    </row>
    <row r="74" spans="1:9" x14ac:dyDescent="0.2">
      <c r="A74" s="64"/>
      <c r="B74" s="64"/>
      <c r="C74" s="64"/>
      <c r="D74" s="64"/>
      <c r="E74" s="11"/>
      <c r="G74" s="11"/>
      <c r="H74" s="64"/>
      <c r="I74" s="64"/>
    </row>
    <row r="75" spans="1:9" x14ac:dyDescent="0.2">
      <c r="A75" s="69" t="s">
        <v>960</v>
      </c>
      <c r="B75" s="64"/>
      <c r="C75" s="64"/>
      <c r="D75" s="64"/>
      <c r="E75" s="11"/>
      <c r="G75" s="11"/>
      <c r="H75" s="64"/>
      <c r="I75" s="64"/>
    </row>
    <row r="76" spans="1:9" x14ac:dyDescent="0.2">
      <c r="A76" s="64"/>
      <c r="B76" s="64"/>
      <c r="C76" s="64"/>
      <c r="D76" s="64"/>
      <c r="E76" s="11"/>
      <c r="G76" s="11"/>
      <c r="H76" s="64"/>
      <c r="I76" s="64"/>
    </row>
    <row r="77" spans="1:9" x14ac:dyDescent="0.2">
      <c r="A77" s="64"/>
      <c r="B77" s="64"/>
      <c r="C77" s="64"/>
      <c r="D77" s="64"/>
      <c r="E77" s="11"/>
      <c r="G77" s="11"/>
      <c r="H77" s="64"/>
      <c r="I77" s="64"/>
    </row>
    <row r="78" spans="1:9" x14ac:dyDescent="0.2">
      <c r="A78" s="64"/>
      <c r="B78" s="64"/>
      <c r="C78" s="64"/>
      <c r="D78" s="64"/>
      <c r="E78" s="11"/>
      <c r="G78" s="11"/>
      <c r="H78" s="64"/>
      <c r="I78" s="64"/>
    </row>
    <row r="79" spans="1:9" x14ac:dyDescent="0.2">
      <c r="A79" s="64"/>
      <c r="B79" s="64"/>
      <c r="C79" s="64"/>
      <c r="D79" s="64"/>
      <c r="E79" s="11"/>
      <c r="G79" s="11"/>
      <c r="H79" s="64"/>
      <c r="I79" s="64"/>
    </row>
    <row r="80" spans="1:9" x14ac:dyDescent="0.2">
      <c r="A80" s="64"/>
      <c r="B80" s="64"/>
      <c r="C80" s="64"/>
      <c r="D80" s="64"/>
      <c r="E80" s="11"/>
      <c r="G80" s="11"/>
      <c r="H80" s="64"/>
      <c r="I80" s="64"/>
    </row>
    <row r="81" spans="1:9" x14ac:dyDescent="0.2">
      <c r="A81" s="64"/>
      <c r="B81" s="64"/>
      <c r="C81" s="64"/>
      <c r="D81" s="64"/>
      <c r="E81" s="11"/>
      <c r="G81" s="11"/>
      <c r="H81" s="64"/>
      <c r="I81" s="64"/>
    </row>
    <row r="82" spans="1:9" x14ac:dyDescent="0.2">
      <c r="A82" s="64"/>
      <c r="B82" s="64"/>
      <c r="C82" s="64"/>
      <c r="D82" s="64"/>
      <c r="E82" s="11"/>
      <c r="G82" s="11"/>
      <c r="H82" s="64"/>
      <c r="I82" s="64"/>
    </row>
    <row r="83" spans="1:9" x14ac:dyDescent="0.2">
      <c r="A83" s="64"/>
      <c r="B83" s="64"/>
      <c r="C83" s="64"/>
      <c r="D83" s="64"/>
      <c r="E83" s="11"/>
      <c r="G83" s="11"/>
      <c r="H83" s="64"/>
      <c r="I83" s="64"/>
    </row>
    <row r="84" spans="1:9" x14ac:dyDescent="0.2">
      <c r="A84" s="64"/>
      <c r="B84" s="64"/>
      <c r="C84" s="64"/>
      <c r="D84" s="64"/>
      <c r="E84" s="11"/>
      <c r="G84" s="11"/>
      <c r="H84" s="64"/>
      <c r="I84" s="64"/>
    </row>
    <row r="85" spans="1:9" x14ac:dyDescent="0.2">
      <c r="A85" s="64"/>
      <c r="B85" s="64"/>
      <c r="C85" s="64"/>
      <c r="D85" s="64"/>
      <c r="E85" s="11"/>
      <c r="G85" s="11"/>
      <c r="H85" s="64"/>
      <c r="I85" s="64"/>
    </row>
    <row r="86" spans="1:9" x14ac:dyDescent="0.2">
      <c r="A86" s="64"/>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t="s">
        <v>958</v>
      </c>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74"/>
      <c r="B95" s="64"/>
      <c r="C95" s="64"/>
      <c r="D95" s="64"/>
      <c r="E95" s="11"/>
      <c r="G95" s="11"/>
      <c r="H95" s="64"/>
      <c r="I95" s="64"/>
    </row>
    <row r="96" spans="1:9" x14ac:dyDescent="0.2">
      <c r="A96" s="64"/>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6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sheetData>
  <mergeCells count="2">
    <mergeCell ref="A1:G1"/>
    <mergeCell ref="A37:G37"/>
  </mergeCells>
  <conditionalFormatting sqref="F2:F3">
    <cfRule type="cellIs" dxfId="106" priority="3" stopIfTrue="1" operator="between">
      <formula>0.009</formula>
      <formula>-0.009</formula>
    </cfRule>
  </conditionalFormatting>
  <conditionalFormatting sqref="F5:F36">
    <cfRule type="cellIs" dxfId="105" priority="2" stopIfTrue="1" operator="between">
      <formula>0.009</formula>
      <formula>-0.009</formula>
    </cfRule>
  </conditionalFormatting>
  <conditionalFormatting sqref="F38:F65536">
    <cfRule type="cellIs" dxfId="10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8"/>
  <sheetViews>
    <sheetView workbookViewId="0">
      <selection sqref="A1:G1"/>
    </sheetView>
  </sheetViews>
  <sheetFormatPr defaultColWidth="9.42578125" defaultRowHeight="11.25" x14ac:dyDescent="0.2"/>
  <cols>
    <col min="1" max="1" width="38.5703125" style="7" bestFit="1" customWidth="1"/>
    <col min="2" max="2" width="51.5703125" style="7" bestFit="1" customWidth="1"/>
    <col min="3" max="3" width="15" style="7" bestFit="1" customWidth="1"/>
    <col min="4" max="4" width="15.42578125" style="7" bestFit="1" customWidth="1"/>
    <col min="5" max="5" width="26.5703125" style="10" customWidth="1"/>
    <col min="6" max="6" width="13.5703125" style="11" bestFit="1" customWidth="1"/>
    <col min="7" max="7" width="4.5703125" style="10" bestFit="1" customWidth="1"/>
    <col min="8" max="16384" width="9.42578125" style="7"/>
  </cols>
  <sheetData>
    <row r="1" spans="1:7" s="1" customFormat="1" ht="15" x14ac:dyDescent="0.2">
      <c r="A1" s="99" t="s">
        <v>1311</v>
      </c>
      <c r="B1" s="100"/>
      <c r="C1" s="100"/>
      <c r="D1" s="100"/>
      <c r="E1" s="100"/>
      <c r="F1" s="100"/>
      <c r="G1" s="100"/>
    </row>
    <row r="2" spans="1:7" s="1" customFormat="1" ht="12" x14ac:dyDescent="0.2">
      <c r="E2" s="5"/>
      <c r="F2" s="9"/>
      <c r="G2" s="10"/>
    </row>
    <row r="3" spans="1:7" s="1" customFormat="1" ht="12" x14ac:dyDescent="0.2">
      <c r="A3" s="8" t="s">
        <v>7</v>
      </c>
      <c r="B3" s="2"/>
      <c r="C3" s="3"/>
      <c r="D3" s="3"/>
      <c r="E3" s="4"/>
      <c r="F3" s="9"/>
      <c r="G3" s="10"/>
    </row>
    <row r="4" spans="1:7" s="1" customFormat="1" ht="24" customHeight="1" x14ac:dyDescent="0.2">
      <c r="A4" s="6" t="s">
        <v>2</v>
      </c>
      <c r="B4" s="6" t="s">
        <v>0</v>
      </c>
      <c r="C4" s="13" t="s">
        <v>990</v>
      </c>
      <c r="D4" s="13" t="s">
        <v>1</v>
      </c>
      <c r="E4" s="53"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1312</v>
      </c>
      <c r="B7" s="21" t="s">
        <v>1313</v>
      </c>
      <c r="C7" s="21" t="s">
        <v>28</v>
      </c>
      <c r="D7" s="24">
        <v>2500</v>
      </c>
      <c r="E7" s="22">
        <v>2658.6735958999998</v>
      </c>
      <c r="F7" s="23">
        <v>8.0312821772972693</v>
      </c>
      <c r="G7" s="22">
        <v>6.8579999999999997</v>
      </c>
    </row>
    <row r="8" spans="1:7" x14ac:dyDescent="0.2">
      <c r="A8" s="21" t="s">
        <v>74</v>
      </c>
      <c r="B8" s="21" t="s">
        <v>73</v>
      </c>
      <c r="C8" s="21" t="s">
        <v>75</v>
      </c>
      <c r="D8" s="24">
        <v>2500</v>
      </c>
      <c r="E8" s="22">
        <v>2637.1792808</v>
      </c>
      <c r="F8" s="23">
        <v>7.9663524657140004</v>
      </c>
      <c r="G8" s="22">
        <v>6.9</v>
      </c>
    </row>
    <row r="9" spans="1:7" x14ac:dyDescent="0.2">
      <c r="A9" s="21" t="s">
        <v>1314</v>
      </c>
      <c r="B9" s="21" t="s">
        <v>1315</v>
      </c>
      <c r="C9" s="21" t="s">
        <v>1237</v>
      </c>
      <c r="D9" s="24">
        <v>2500</v>
      </c>
      <c r="E9" s="22">
        <v>2547.8901712000002</v>
      </c>
      <c r="F9" s="23">
        <v>7.6966292339253801</v>
      </c>
      <c r="G9" s="22">
        <v>7.21</v>
      </c>
    </row>
    <row r="10" spans="1:7" x14ac:dyDescent="0.2">
      <c r="A10" s="21" t="s">
        <v>1316</v>
      </c>
      <c r="B10" s="21" t="s">
        <v>1317</v>
      </c>
      <c r="C10" s="21" t="s">
        <v>28</v>
      </c>
      <c r="D10" s="24">
        <v>2500</v>
      </c>
      <c r="E10" s="22">
        <v>2542.8944863000002</v>
      </c>
      <c r="F10" s="23">
        <v>7.6815383423008301</v>
      </c>
      <c r="G10" s="22">
        <v>6.89</v>
      </c>
    </row>
    <row r="11" spans="1:7" x14ac:dyDescent="0.2">
      <c r="A11" s="21" t="s">
        <v>1318</v>
      </c>
      <c r="B11" s="21" t="s">
        <v>1319</v>
      </c>
      <c r="C11" s="21" t="s">
        <v>75</v>
      </c>
      <c r="D11" s="24">
        <v>2500</v>
      </c>
      <c r="E11" s="22">
        <v>2539.9260616000001</v>
      </c>
      <c r="F11" s="23">
        <v>7.6725713685344701</v>
      </c>
      <c r="G11" s="22">
        <v>7.0800999999999998</v>
      </c>
    </row>
    <row r="12" spans="1:7" x14ac:dyDescent="0.2">
      <c r="A12" s="21" t="s">
        <v>1320</v>
      </c>
      <c r="B12" s="21" t="s">
        <v>1321</v>
      </c>
      <c r="C12" s="21" t="s">
        <v>75</v>
      </c>
      <c r="D12" s="24">
        <v>2500</v>
      </c>
      <c r="E12" s="22">
        <v>2537.8364726</v>
      </c>
      <c r="F12" s="23">
        <v>7.6662591687520498</v>
      </c>
      <c r="G12" s="22">
        <v>7.3</v>
      </c>
    </row>
    <row r="13" spans="1:7" x14ac:dyDescent="0.2">
      <c r="A13" s="21" t="s">
        <v>1322</v>
      </c>
      <c r="B13" s="21" t="s">
        <v>1323</v>
      </c>
      <c r="C13" s="21" t="s">
        <v>28</v>
      </c>
      <c r="D13" s="24">
        <v>250</v>
      </c>
      <c r="E13" s="22">
        <v>2503.0360959</v>
      </c>
      <c r="F13" s="23">
        <v>7.5611347015797898</v>
      </c>
      <c r="G13" s="22">
        <v>7.1649000000000003</v>
      </c>
    </row>
    <row r="14" spans="1:7" x14ac:dyDescent="0.2">
      <c r="A14" s="21" t="s">
        <v>1227</v>
      </c>
      <c r="B14" s="21" t="s">
        <v>1228</v>
      </c>
      <c r="C14" s="21" t="s">
        <v>28</v>
      </c>
      <c r="D14" s="24">
        <v>250</v>
      </c>
      <c r="E14" s="22">
        <v>2498.0759588999999</v>
      </c>
      <c r="F14" s="23">
        <v>7.5461511925298304</v>
      </c>
      <c r="G14" s="22">
        <v>7.0049999999999999</v>
      </c>
    </row>
    <row r="15" spans="1:7" x14ac:dyDescent="0.2">
      <c r="A15" s="21" t="s">
        <v>1324</v>
      </c>
      <c r="B15" s="21" t="s">
        <v>1325</v>
      </c>
      <c r="C15" s="21" t="s">
        <v>28</v>
      </c>
      <c r="D15" s="24">
        <v>1000</v>
      </c>
      <c r="E15" s="22">
        <v>1064.0729177999999</v>
      </c>
      <c r="F15" s="23">
        <v>3.2143358527540302</v>
      </c>
      <c r="G15" s="22">
        <v>6.92</v>
      </c>
    </row>
    <row r="16" spans="1:7" x14ac:dyDescent="0.2">
      <c r="A16" s="21" t="s">
        <v>77</v>
      </c>
      <c r="B16" s="21" t="s">
        <v>76</v>
      </c>
      <c r="C16" s="21" t="s">
        <v>28</v>
      </c>
      <c r="D16" s="24">
        <v>1000</v>
      </c>
      <c r="E16" s="22">
        <v>1004.609589</v>
      </c>
      <c r="F16" s="23">
        <v>3.0347099018548001</v>
      </c>
      <c r="G16" s="22">
        <v>7.6</v>
      </c>
    </row>
    <row r="17" spans="1:9" x14ac:dyDescent="0.2">
      <c r="A17" s="20" t="s">
        <v>29</v>
      </c>
      <c r="B17" s="20"/>
      <c r="C17" s="20"/>
      <c r="D17" s="20"/>
      <c r="E17" s="25">
        <f>SUM(E6:E16)</f>
        <v>22534.194629999998</v>
      </c>
      <c r="F17" s="26">
        <f>SUM(F6:F16)</f>
        <v>68.070964405242449</v>
      </c>
      <c r="G17" s="25"/>
      <c r="H17" s="14"/>
      <c r="I17" s="14"/>
    </row>
    <row r="18" spans="1:9" x14ac:dyDescent="0.2">
      <c r="A18" s="21"/>
      <c r="B18" s="21"/>
      <c r="C18" s="21"/>
      <c r="D18" s="21"/>
      <c r="E18" s="22"/>
      <c r="F18" s="23"/>
      <c r="G18" s="22"/>
    </row>
    <row r="19" spans="1:9" x14ac:dyDescent="0.2">
      <c r="A19" s="20" t="s">
        <v>30</v>
      </c>
      <c r="B19" s="21"/>
      <c r="C19" s="21"/>
      <c r="D19" s="21"/>
      <c r="E19" s="22"/>
      <c r="F19" s="23"/>
      <c r="G19" s="22"/>
    </row>
    <row r="20" spans="1:9" x14ac:dyDescent="0.2">
      <c r="A20" s="20" t="s">
        <v>31</v>
      </c>
      <c r="B20" s="21"/>
      <c r="C20" s="21"/>
      <c r="D20" s="21"/>
      <c r="E20" s="22"/>
      <c r="F20" s="23"/>
      <c r="G20" s="22"/>
    </row>
    <row r="21" spans="1:9" x14ac:dyDescent="0.2">
      <c r="A21" s="21" t="s">
        <v>1117</v>
      </c>
      <c r="B21" s="21" t="s">
        <v>1118</v>
      </c>
      <c r="C21" s="21" t="s">
        <v>33</v>
      </c>
      <c r="D21" s="24">
        <v>500</v>
      </c>
      <c r="E21" s="22">
        <v>2363.9250000000002</v>
      </c>
      <c r="F21" s="23">
        <v>7.1409099448105202</v>
      </c>
      <c r="G21" s="22">
        <v>6.67</v>
      </c>
    </row>
    <row r="22" spans="1:9" x14ac:dyDescent="0.2">
      <c r="A22" s="21" t="s">
        <v>1153</v>
      </c>
      <c r="B22" s="21" t="s">
        <v>1154</v>
      </c>
      <c r="C22" s="21" t="s">
        <v>32</v>
      </c>
      <c r="D22" s="24">
        <v>500</v>
      </c>
      <c r="E22" s="22">
        <v>2361.2824999999998</v>
      </c>
      <c r="F22" s="23">
        <v>7.1329275195943298</v>
      </c>
      <c r="G22" s="22">
        <v>6.68</v>
      </c>
    </row>
    <row r="23" spans="1:9" x14ac:dyDescent="0.2">
      <c r="A23" s="20" t="s">
        <v>29</v>
      </c>
      <c r="B23" s="20"/>
      <c r="C23" s="20"/>
      <c r="D23" s="20"/>
      <c r="E23" s="25">
        <f>SUM(E20:E22)</f>
        <v>4725.2075000000004</v>
      </c>
      <c r="F23" s="26">
        <f>SUM(F20:F22)</f>
        <v>14.273837464404849</v>
      </c>
      <c r="G23" s="25"/>
      <c r="H23" s="14"/>
      <c r="I23" s="14"/>
    </row>
    <row r="24" spans="1:9" x14ac:dyDescent="0.2">
      <c r="A24" s="21"/>
      <c r="B24" s="21"/>
      <c r="C24" s="21"/>
      <c r="D24" s="21"/>
      <c r="E24" s="22"/>
      <c r="F24" s="23"/>
      <c r="G24" s="22"/>
    </row>
    <row r="25" spans="1:9" x14ac:dyDescent="0.2">
      <c r="A25" s="20" t="s">
        <v>37</v>
      </c>
      <c r="B25" s="21"/>
      <c r="C25" s="21"/>
      <c r="D25" s="21"/>
      <c r="E25" s="22"/>
      <c r="F25" s="23"/>
      <c r="G25" s="22"/>
    </row>
    <row r="26" spans="1:9" x14ac:dyDescent="0.2">
      <c r="A26" s="21" t="s">
        <v>1212</v>
      </c>
      <c r="B26" s="21" t="s">
        <v>1213</v>
      </c>
      <c r="C26" s="21" t="s">
        <v>38</v>
      </c>
      <c r="D26" s="24">
        <v>2500000</v>
      </c>
      <c r="E26" s="22">
        <v>2539.2529166999998</v>
      </c>
      <c r="F26" s="23">
        <v>7.6705379423002604</v>
      </c>
      <c r="G26" s="22">
        <v>6.88194542784648</v>
      </c>
    </row>
    <row r="27" spans="1:9" x14ac:dyDescent="0.2">
      <c r="A27" s="21" t="s">
        <v>1326</v>
      </c>
      <c r="B27" s="21" t="s">
        <v>1327</v>
      </c>
      <c r="C27" s="21" t="s">
        <v>38</v>
      </c>
      <c r="D27" s="24">
        <v>1000000</v>
      </c>
      <c r="E27" s="22">
        <v>1039.9313333</v>
      </c>
      <c r="F27" s="23">
        <v>3.1414093086210602</v>
      </c>
      <c r="G27" s="22">
        <v>6.4006643047999896</v>
      </c>
    </row>
    <row r="28" spans="1:9" x14ac:dyDescent="0.2">
      <c r="A28" s="21" t="s">
        <v>79</v>
      </c>
      <c r="B28" s="21" t="s">
        <v>78</v>
      </c>
      <c r="C28" s="21" t="s">
        <v>38</v>
      </c>
      <c r="D28" s="24">
        <v>1000000</v>
      </c>
      <c r="E28" s="22">
        <v>999.78938889999995</v>
      </c>
      <c r="F28" s="23">
        <v>3.02014911213851</v>
      </c>
      <c r="G28" s="22">
        <v>6.06549370805</v>
      </c>
    </row>
    <row r="29" spans="1:9" x14ac:dyDescent="0.2">
      <c r="A29" s="20" t="s">
        <v>29</v>
      </c>
      <c r="B29" s="20"/>
      <c r="C29" s="20"/>
      <c r="D29" s="20"/>
      <c r="E29" s="25">
        <f>SUM(E26:E28)</f>
        <v>4578.9736389</v>
      </c>
      <c r="F29" s="26">
        <f>SUM(F26:F28)</f>
        <v>13.832096363059831</v>
      </c>
      <c r="G29" s="25"/>
      <c r="H29" s="14"/>
      <c r="I29" s="14"/>
    </row>
    <row r="30" spans="1:9" x14ac:dyDescent="0.2">
      <c r="A30" s="21"/>
      <c r="B30" s="21"/>
      <c r="C30" s="21"/>
      <c r="D30" s="21"/>
      <c r="E30" s="22"/>
      <c r="F30" s="23"/>
      <c r="G30" s="22"/>
    </row>
    <row r="31" spans="1:9" x14ac:dyDescent="0.2">
      <c r="A31" s="20" t="s">
        <v>40</v>
      </c>
      <c r="B31" s="20"/>
      <c r="C31" s="20"/>
      <c r="D31" s="20"/>
      <c r="E31" s="25">
        <f>E17+E23+E29</f>
        <v>31838.375768899998</v>
      </c>
      <c r="F31" s="26">
        <f>F17+F23+F29</f>
        <v>96.176898232707131</v>
      </c>
      <c r="G31" s="25"/>
      <c r="H31" s="14"/>
      <c r="I31" s="14"/>
    </row>
    <row r="32" spans="1:9" x14ac:dyDescent="0.2">
      <c r="A32" s="20"/>
      <c r="B32" s="20"/>
      <c r="C32" s="20"/>
      <c r="D32" s="20"/>
      <c r="E32" s="25"/>
      <c r="F32" s="26"/>
      <c r="G32" s="25"/>
      <c r="H32" s="14"/>
      <c r="I32" s="14"/>
    </row>
    <row r="33" spans="1:9" x14ac:dyDescent="0.2">
      <c r="A33" s="20" t="s">
        <v>42</v>
      </c>
      <c r="B33" s="20"/>
      <c r="C33" s="20"/>
      <c r="D33" s="20"/>
      <c r="E33" s="25">
        <f>E35-(E17+E23+E29)</f>
        <v>1265.5986303000027</v>
      </c>
      <c r="F33" s="26">
        <f>F35-(F17+F23+F29)</f>
        <v>3.8231017672928687</v>
      </c>
      <c r="G33" s="25"/>
      <c r="H33" s="14"/>
      <c r="I33" s="14"/>
    </row>
    <row r="34" spans="1:9" x14ac:dyDescent="0.2">
      <c r="A34" s="20"/>
      <c r="B34" s="20"/>
      <c r="C34" s="20"/>
      <c r="D34" s="20"/>
      <c r="E34" s="25"/>
      <c r="F34" s="26"/>
      <c r="G34" s="25"/>
      <c r="H34" s="14"/>
      <c r="I34" s="14"/>
    </row>
    <row r="35" spans="1:9" x14ac:dyDescent="0.2">
      <c r="A35" s="27" t="s">
        <v>41</v>
      </c>
      <c r="B35" s="27"/>
      <c r="C35" s="27"/>
      <c r="D35" s="27"/>
      <c r="E35" s="28">
        <v>33103.9743992</v>
      </c>
      <c r="F35" s="29">
        <v>100</v>
      </c>
      <c r="G35" s="28"/>
      <c r="H35" s="14"/>
      <c r="I35" s="14"/>
    </row>
    <row r="37" spans="1:9" x14ac:dyDescent="0.2">
      <c r="A37" s="14" t="s">
        <v>43</v>
      </c>
    </row>
    <row r="38" spans="1:9" x14ac:dyDescent="0.2">
      <c r="A38" s="14" t="s">
        <v>1219</v>
      </c>
    </row>
    <row r="39" spans="1:9" x14ac:dyDescent="0.2">
      <c r="A39" s="14"/>
    </row>
    <row r="40" spans="1:9" ht="33.75" customHeight="1" x14ac:dyDescent="0.2">
      <c r="A40" s="103" t="s">
        <v>1220</v>
      </c>
      <c r="B40" s="103"/>
      <c r="C40" s="103"/>
      <c r="D40" s="103"/>
      <c r="E40" s="103"/>
      <c r="F40" s="103"/>
      <c r="G40" s="103"/>
    </row>
    <row r="42" spans="1:9" x14ac:dyDescent="0.2">
      <c r="A42" s="14" t="s">
        <v>44</v>
      </c>
    </row>
    <row r="43" spans="1:9" x14ac:dyDescent="0.2">
      <c r="A43" s="14" t="s">
        <v>45</v>
      </c>
    </row>
    <row r="44" spans="1:9" x14ac:dyDescent="0.2">
      <c r="A44" s="14" t="s">
        <v>46</v>
      </c>
      <c r="B44" s="14"/>
      <c r="C44" s="30" t="s">
        <v>949</v>
      </c>
      <c r="D44" s="14" t="s">
        <v>47</v>
      </c>
    </row>
    <row r="45" spans="1:9" x14ac:dyDescent="0.2">
      <c r="A45" s="7" t="s">
        <v>49</v>
      </c>
      <c r="C45" s="90" t="s">
        <v>947</v>
      </c>
      <c r="D45" s="31">
        <v>10.1694</v>
      </c>
    </row>
    <row r="46" spans="1:9" x14ac:dyDescent="0.2">
      <c r="A46" s="7" t="s">
        <v>50</v>
      </c>
      <c r="C46" s="90" t="s">
        <v>947</v>
      </c>
      <c r="D46" s="31">
        <v>10.1694</v>
      </c>
    </row>
    <row r="47" spans="1:9" x14ac:dyDescent="0.2">
      <c r="A47" s="7" t="s">
        <v>51</v>
      </c>
      <c r="C47" s="90" t="s">
        <v>947</v>
      </c>
      <c r="D47" s="31">
        <v>10.178800000000001</v>
      </c>
    </row>
    <row r="48" spans="1:9" x14ac:dyDescent="0.2">
      <c r="A48" s="7" t="s">
        <v>52</v>
      </c>
      <c r="C48" s="90" t="s">
        <v>947</v>
      </c>
      <c r="D48" s="31">
        <v>10.178800000000001</v>
      </c>
    </row>
    <row r="50" spans="1:9" x14ac:dyDescent="0.2">
      <c r="A50" s="7" t="s">
        <v>1328</v>
      </c>
    </row>
    <row r="51" spans="1:9" x14ac:dyDescent="0.2">
      <c r="A51" s="7" t="s">
        <v>53</v>
      </c>
    </row>
    <row r="53" spans="1:9" x14ac:dyDescent="0.2">
      <c r="A53" s="14" t="s">
        <v>54</v>
      </c>
      <c r="D53" s="30" t="s">
        <v>55</v>
      </c>
    </row>
    <row r="55" spans="1:9" x14ac:dyDescent="0.2">
      <c r="A55" s="14" t="s">
        <v>1089</v>
      </c>
      <c r="D55" s="32">
        <v>1.71493883924692</v>
      </c>
      <c r="E55" s="10" t="s">
        <v>56</v>
      </c>
    </row>
    <row r="57" spans="1:9" x14ac:dyDescent="0.2">
      <c r="A57" s="14" t="s">
        <v>57</v>
      </c>
      <c r="D57" s="30" t="s">
        <v>55</v>
      </c>
    </row>
    <row r="59" spans="1:9" x14ac:dyDescent="0.2">
      <c r="A59" s="69" t="s">
        <v>955</v>
      </c>
      <c r="B59" s="64"/>
      <c r="C59" s="64"/>
      <c r="D59" s="64"/>
      <c r="E59" s="11"/>
      <c r="G59" s="11"/>
      <c r="H59" s="64"/>
      <c r="I59" s="64"/>
    </row>
    <row r="60" spans="1:9" x14ac:dyDescent="0.2">
      <c r="A60" s="64"/>
      <c r="B60" s="64"/>
      <c r="C60" s="64"/>
      <c r="D60" s="64"/>
      <c r="E60" s="11"/>
      <c r="G60" s="11"/>
      <c r="H60" s="64"/>
      <c r="I60" s="64"/>
    </row>
    <row r="61" spans="1:9" x14ac:dyDescent="0.2">
      <c r="A61" s="64"/>
      <c r="B61" s="64"/>
      <c r="C61" s="64"/>
      <c r="D61" s="64"/>
      <c r="E61" s="11"/>
      <c r="G61" s="11"/>
      <c r="H61" s="64"/>
      <c r="I61" s="64"/>
    </row>
    <row r="62" spans="1:9" x14ac:dyDescent="0.2">
      <c r="A62" s="69" t="s">
        <v>959</v>
      </c>
      <c r="B62" s="64"/>
      <c r="C62" s="64"/>
      <c r="D62" s="64"/>
      <c r="E62" s="11"/>
      <c r="G62" s="11"/>
      <c r="H62" s="64"/>
      <c r="I62" s="64"/>
    </row>
    <row r="63" spans="1:9" x14ac:dyDescent="0.2">
      <c r="A63" s="74"/>
      <c r="B63" s="64"/>
      <c r="C63" s="64"/>
      <c r="D63" s="64"/>
      <c r="E63" s="11"/>
      <c r="G63" s="11"/>
      <c r="H63" s="64"/>
      <c r="I63" s="64"/>
    </row>
    <row r="64" spans="1:9" x14ac:dyDescent="0.2">
      <c r="A64" s="64"/>
      <c r="B64" s="64"/>
      <c r="C64" s="64"/>
      <c r="D64" s="64"/>
      <c r="E64" s="11"/>
      <c r="G64" s="11"/>
      <c r="H64" s="64"/>
      <c r="I64" s="64"/>
    </row>
    <row r="65" spans="1:9" x14ac:dyDescent="0.2">
      <c r="A65" s="64"/>
      <c r="B65" s="64"/>
      <c r="C65" s="64"/>
      <c r="D65" s="64"/>
      <c r="E65" s="11"/>
      <c r="G65" s="11"/>
      <c r="H65" s="64"/>
      <c r="I65" s="64"/>
    </row>
    <row r="66" spans="1:9" x14ac:dyDescent="0.2">
      <c r="A66" s="64"/>
      <c r="B66" s="64"/>
      <c r="C66" s="64"/>
      <c r="D66" s="64"/>
      <c r="E66" s="11"/>
      <c r="G66" s="11"/>
      <c r="H66" s="64"/>
      <c r="I66" s="64"/>
    </row>
    <row r="67" spans="1:9" x14ac:dyDescent="0.2">
      <c r="A67" s="64"/>
      <c r="B67" s="64"/>
      <c r="C67" s="64"/>
      <c r="D67" s="64"/>
      <c r="E67" s="11"/>
      <c r="G67" s="11"/>
      <c r="H67" s="64"/>
      <c r="I67" s="64"/>
    </row>
    <row r="68" spans="1:9" x14ac:dyDescent="0.2">
      <c r="A68" s="64"/>
      <c r="B68" s="64"/>
      <c r="C68" s="64"/>
      <c r="D68" s="64"/>
      <c r="E68" s="11"/>
      <c r="G68" s="11"/>
      <c r="H68" s="64"/>
      <c r="I68" s="64"/>
    </row>
    <row r="69" spans="1:9" x14ac:dyDescent="0.2">
      <c r="A69" s="64"/>
      <c r="B69" s="64"/>
      <c r="C69" s="64"/>
      <c r="D69" s="64"/>
      <c r="E69" s="11"/>
      <c r="G69" s="11"/>
      <c r="H69" s="64"/>
      <c r="I69" s="64"/>
    </row>
    <row r="70" spans="1:9" x14ac:dyDescent="0.2">
      <c r="A70" s="64"/>
      <c r="B70" s="64"/>
      <c r="C70" s="64"/>
      <c r="D70" s="64"/>
      <c r="E70" s="11"/>
      <c r="G70" s="11"/>
      <c r="H70" s="64"/>
      <c r="I70" s="64"/>
    </row>
    <row r="71" spans="1:9" x14ac:dyDescent="0.2">
      <c r="A71" s="64"/>
      <c r="B71" s="64"/>
      <c r="C71" s="64"/>
      <c r="D71" s="64"/>
      <c r="E71" s="11"/>
      <c r="G71" s="11"/>
      <c r="H71" s="64"/>
      <c r="I71" s="64"/>
    </row>
    <row r="72" spans="1:9" x14ac:dyDescent="0.2">
      <c r="A72" s="64"/>
      <c r="B72" s="64"/>
      <c r="C72" s="64"/>
      <c r="D72" s="64"/>
      <c r="E72" s="11"/>
      <c r="G72" s="11"/>
      <c r="H72" s="64"/>
      <c r="I72" s="64"/>
    </row>
    <row r="73" spans="1:9" x14ac:dyDescent="0.2">
      <c r="A73" s="64"/>
      <c r="B73" s="64"/>
      <c r="C73" s="64"/>
      <c r="D73" s="64"/>
      <c r="E73" s="11"/>
      <c r="G73" s="11"/>
      <c r="H73" s="64"/>
      <c r="I73" s="64"/>
    </row>
    <row r="74" spans="1:9" x14ac:dyDescent="0.2">
      <c r="A74" s="64"/>
      <c r="B74" s="64"/>
      <c r="C74" s="64"/>
      <c r="D74" s="64"/>
      <c r="E74" s="11"/>
      <c r="G74" s="11"/>
      <c r="H74" s="64"/>
      <c r="I74" s="64"/>
    </row>
    <row r="75" spans="1:9" x14ac:dyDescent="0.2">
      <c r="A75" s="64"/>
      <c r="B75" s="64"/>
      <c r="C75" s="64"/>
      <c r="D75" s="64"/>
      <c r="E75" s="11"/>
      <c r="G75" s="11"/>
      <c r="H75" s="64"/>
      <c r="I75" s="64"/>
    </row>
    <row r="76" spans="1:9" x14ac:dyDescent="0.2">
      <c r="A76" s="64"/>
      <c r="B76" s="64"/>
      <c r="C76" s="64"/>
      <c r="D76" s="64"/>
      <c r="E76" s="11"/>
      <c r="G76" s="11"/>
      <c r="H76" s="64"/>
      <c r="I76" s="64"/>
    </row>
    <row r="77" spans="1:9" x14ac:dyDescent="0.2">
      <c r="A77" s="64"/>
      <c r="B77" s="64"/>
      <c r="C77" s="64"/>
      <c r="D77" s="64"/>
      <c r="E77" s="11"/>
      <c r="G77" s="11"/>
      <c r="H77" s="64"/>
      <c r="I77" s="64"/>
    </row>
    <row r="78" spans="1:9" x14ac:dyDescent="0.2">
      <c r="A78" s="69" t="s">
        <v>1329</v>
      </c>
      <c r="B78" s="64"/>
      <c r="C78" s="64"/>
      <c r="D78" s="64"/>
      <c r="E78" s="11"/>
      <c r="G78" s="11"/>
      <c r="H78" s="64"/>
      <c r="I78" s="64"/>
    </row>
    <row r="79" spans="1:9" x14ac:dyDescent="0.2">
      <c r="A79" s="64"/>
      <c r="B79" s="64"/>
      <c r="C79" s="64"/>
      <c r="D79" s="64"/>
      <c r="E79" s="11"/>
      <c r="G79" s="11"/>
      <c r="H79" s="64"/>
      <c r="I79" s="64"/>
    </row>
    <row r="80" spans="1:9" x14ac:dyDescent="0.2">
      <c r="A80" s="69" t="s">
        <v>960</v>
      </c>
      <c r="B80" s="64"/>
      <c r="C80" s="64"/>
      <c r="D80" s="64"/>
      <c r="E80" s="11"/>
      <c r="G80" s="11"/>
      <c r="H80" s="64"/>
      <c r="I80" s="64"/>
    </row>
    <row r="81" spans="1:9" x14ac:dyDescent="0.2">
      <c r="A81" s="64"/>
      <c r="B81" s="64"/>
      <c r="C81" s="64"/>
      <c r="D81" s="64"/>
      <c r="E81" s="11"/>
      <c r="G81" s="11"/>
      <c r="H81" s="64"/>
      <c r="I81" s="64"/>
    </row>
    <row r="82" spans="1:9" x14ac:dyDescent="0.2">
      <c r="A82" s="64"/>
      <c r="B82" s="64"/>
      <c r="C82" s="64"/>
      <c r="D82" s="64"/>
      <c r="E82" s="11"/>
      <c r="G82" s="11"/>
      <c r="H82" s="64"/>
      <c r="I82" s="64"/>
    </row>
    <row r="83" spans="1:9" x14ac:dyDescent="0.2">
      <c r="A83" s="64"/>
      <c r="B83" s="64"/>
      <c r="C83" s="64"/>
      <c r="D83" s="64"/>
      <c r="E83" s="11"/>
      <c r="G83" s="11"/>
      <c r="H83" s="64"/>
      <c r="I83" s="64"/>
    </row>
    <row r="84" spans="1:9" x14ac:dyDescent="0.2">
      <c r="A84" s="64"/>
      <c r="B84" s="64"/>
      <c r="C84" s="64"/>
      <c r="D84" s="64"/>
      <c r="E84" s="11"/>
      <c r="G84" s="11"/>
      <c r="H84" s="64"/>
      <c r="I84" s="64"/>
    </row>
    <row r="85" spans="1:9" x14ac:dyDescent="0.2">
      <c r="A85" s="64"/>
      <c r="B85" s="64"/>
      <c r="C85" s="64"/>
      <c r="D85" s="64"/>
      <c r="E85" s="11"/>
      <c r="G85" s="11"/>
      <c r="H85" s="64"/>
      <c r="I85" s="64"/>
    </row>
    <row r="86" spans="1:9" x14ac:dyDescent="0.2">
      <c r="A86" s="64"/>
      <c r="B86" s="64"/>
      <c r="C86" s="64"/>
      <c r="D86" s="64"/>
      <c r="E86" s="11"/>
      <c r="G86" s="11"/>
      <c r="H86" s="64"/>
      <c r="I86" s="64"/>
    </row>
    <row r="87" spans="1:9" x14ac:dyDescent="0.2">
      <c r="A87" s="64"/>
      <c r="B87" s="64"/>
      <c r="C87" s="64"/>
      <c r="D87" s="64"/>
      <c r="E87" s="11"/>
      <c r="G87" s="11"/>
      <c r="H87" s="64"/>
      <c r="I87" s="64"/>
    </row>
    <row r="88" spans="1:9" x14ac:dyDescent="0.2">
      <c r="A88" s="64"/>
      <c r="B88" s="64"/>
      <c r="C88" s="64"/>
      <c r="D88" s="64"/>
      <c r="E88" s="11"/>
      <c r="G88" s="11"/>
      <c r="H88" s="64"/>
      <c r="I88" s="64"/>
    </row>
    <row r="89" spans="1:9" x14ac:dyDescent="0.2">
      <c r="A89" s="64"/>
      <c r="B89" s="64"/>
      <c r="C89" s="64"/>
      <c r="D89" s="64"/>
      <c r="E89" s="11"/>
      <c r="G89" s="11"/>
      <c r="H89" s="64"/>
      <c r="I89" s="64"/>
    </row>
    <row r="90" spans="1:9" x14ac:dyDescent="0.2">
      <c r="A90" s="64"/>
      <c r="B90" s="64"/>
      <c r="C90" s="64"/>
      <c r="D90" s="64"/>
      <c r="E90" s="11"/>
      <c r="G90" s="11"/>
      <c r="H90" s="64"/>
      <c r="I90" s="64"/>
    </row>
    <row r="91" spans="1:9" x14ac:dyDescent="0.2">
      <c r="A91" s="64"/>
      <c r="B91" s="64"/>
      <c r="C91" s="64"/>
      <c r="D91" s="64"/>
      <c r="E91" s="11"/>
      <c r="G91" s="11"/>
      <c r="H91" s="64"/>
      <c r="I91" s="64"/>
    </row>
    <row r="92" spans="1:9" x14ac:dyDescent="0.2">
      <c r="A92" s="64"/>
      <c r="B92" s="64"/>
      <c r="C92" s="64"/>
      <c r="D92" s="64"/>
      <c r="E92" s="11"/>
      <c r="G92" s="11"/>
      <c r="H92" s="64"/>
      <c r="I92" s="64"/>
    </row>
    <row r="93" spans="1:9" x14ac:dyDescent="0.2">
      <c r="A93" s="64"/>
      <c r="B93" s="64"/>
      <c r="C93" s="64"/>
      <c r="D93" s="64"/>
      <c r="E93" s="11"/>
      <c r="G93" s="11"/>
      <c r="H93" s="64"/>
      <c r="I93" s="64"/>
    </row>
    <row r="94" spans="1:9" x14ac:dyDescent="0.2">
      <c r="A94" s="64"/>
      <c r="B94" s="64"/>
      <c r="C94" s="64"/>
      <c r="D94" s="64"/>
      <c r="E94" s="11"/>
      <c r="G94" s="11"/>
      <c r="H94" s="64"/>
      <c r="I94" s="64"/>
    </row>
    <row r="95" spans="1:9" x14ac:dyDescent="0.2">
      <c r="A95" s="64"/>
      <c r="B95" s="64"/>
      <c r="C95" s="64"/>
      <c r="D95" s="64"/>
      <c r="E95" s="11"/>
      <c r="G95" s="11"/>
      <c r="H95" s="64"/>
      <c r="I95" s="64"/>
    </row>
    <row r="96" spans="1:9" x14ac:dyDescent="0.2">
      <c r="A96" s="64" t="s">
        <v>958</v>
      </c>
      <c r="B96" s="64"/>
      <c r="C96" s="64"/>
      <c r="D96" s="64"/>
      <c r="E96" s="11"/>
      <c r="G96" s="11"/>
      <c r="H96" s="64"/>
      <c r="I96" s="64"/>
    </row>
    <row r="97" spans="1:9" x14ac:dyDescent="0.2">
      <c r="A97" s="64"/>
      <c r="B97" s="64"/>
      <c r="C97" s="64"/>
      <c r="D97" s="64"/>
      <c r="E97" s="11"/>
      <c r="G97" s="11"/>
      <c r="H97" s="64"/>
      <c r="I97" s="64"/>
    </row>
    <row r="98" spans="1:9" x14ac:dyDescent="0.2">
      <c r="A98" s="64"/>
      <c r="B98" s="64"/>
      <c r="C98" s="64"/>
      <c r="D98" s="64"/>
      <c r="E98" s="11"/>
      <c r="G98" s="11"/>
      <c r="H98" s="64"/>
      <c r="I98" s="64"/>
    </row>
    <row r="99" spans="1:9" x14ac:dyDescent="0.2">
      <c r="A99" s="74"/>
      <c r="B99" s="64"/>
      <c r="C99" s="64"/>
      <c r="D99" s="64"/>
      <c r="E99" s="11"/>
      <c r="G99" s="11"/>
      <c r="H99" s="64"/>
      <c r="I99" s="64"/>
    </row>
    <row r="100" spans="1:9" x14ac:dyDescent="0.2">
      <c r="A100" s="64"/>
      <c r="B100" s="64"/>
      <c r="C100" s="64"/>
      <c r="D100" s="64"/>
      <c r="E100" s="11"/>
      <c r="G100" s="11"/>
      <c r="H100" s="64"/>
      <c r="I100" s="64"/>
    </row>
    <row r="101" spans="1:9" x14ac:dyDescent="0.2">
      <c r="A101" s="64"/>
      <c r="B101" s="64"/>
      <c r="C101" s="64"/>
      <c r="D101" s="64"/>
      <c r="E101" s="11"/>
      <c r="G101" s="11"/>
      <c r="H101" s="64"/>
      <c r="I101" s="64"/>
    </row>
    <row r="102" spans="1:9" x14ac:dyDescent="0.2">
      <c r="A102" s="64"/>
      <c r="B102" s="64"/>
      <c r="C102" s="64"/>
      <c r="D102" s="64"/>
      <c r="E102" s="11"/>
      <c r="G102" s="11"/>
      <c r="H102" s="64"/>
      <c r="I102" s="64"/>
    </row>
    <row r="103" spans="1:9" x14ac:dyDescent="0.2">
      <c r="A103" s="64"/>
      <c r="B103" s="64"/>
      <c r="C103" s="64"/>
      <c r="D103" s="64"/>
      <c r="E103" s="11"/>
      <c r="G103" s="11"/>
      <c r="H103" s="64"/>
      <c r="I103" s="64"/>
    </row>
    <row r="104" spans="1:9" x14ac:dyDescent="0.2">
      <c r="A104" s="64"/>
      <c r="B104" s="64"/>
      <c r="C104" s="64"/>
      <c r="D104" s="64"/>
      <c r="E104" s="11"/>
      <c r="G104" s="11"/>
      <c r="H104" s="64"/>
      <c r="I104" s="64"/>
    </row>
    <row r="105" spans="1:9" x14ac:dyDescent="0.2">
      <c r="A105" s="64"/>
      <c r="B105" s="64"/>
      <c r="C105" s="64"/>
      <c r="D105" s="64"/>
      <c r="E105" s="11"/>
      <c r="G105" s="11"/>
      <c r="H105" s="64"/>
      <c r="I105" s="64"/>
    </row>
    <row r="106" spans="1:9" x14ac:dyDescent="0.2">
      <c r="A106" s="64"/>
      <c r="B106" s="64"/>
      <c r="C106" s="64"/>
      <c r="D106" s="64"/>
      <c r="E106" s="11"/>
      <c r="G106" s="11"/>
      <c r="H106" s="64"/>
      <c r="I106" s="64"/>
    </row>
    <row r="107" spans="1:9" x14ac:dyDescent="0.2">
      <c r="A107" s="64"/>
      <c r="B107" s="64"/>
      <c r="C107" s="64"/>
      <c r="D107" s="64"/>
      <c r="E107" s="11"/>
      <c r="G107" s="11"/>
      <c r="H107" s="64"/>
      <c r="I107" s="64"/>
    </row>
    <row r="108" spans="1:9" x14ac:dyDescent="0.2">
      <c r="A108" s="64"/>
      <c r="B108" s="64"/>
      <c r="C108" s="64"/>
      <c r="D108" s="64"/>
      <c r="E108" s="11"/>
      <c r="G108" s="11"/>
      <c r="H108" s="64"/>
      <c r="I108" s="64"/>
    </row>
    <row r="109" spans="1:9" x14ac:dyDescent="0.2">
      <c r="A109" s="64"/>
      <c r="B109" s="64"/>
      <c r="C109" s="64"/>
      <c r="D109" s="64"/>
      <c r="E109" s="11"/>
      <c r="G109" s="11"/>
      <c r="H109" s="64"/>
      <c r="I109" s="64"/>
    </row>
    <row r="110" spans="1:9" x14ac:dyDescent="0.2">
      <c r="A110" s="64"/>
      <c r="B110" s="64"/>
      <c r="C110" s="64"/>
      <c r="D110" s="64"/>
      <c r="E110" s="11"/>
      <c r="G110" s="11"/>
      <c r="H110" s="64"/>
      <c r="I110" s="64"/>
    </row>
    <row r="111" spans="1:9" x14ac:dyDescent="0.2">
      <c r="A111" s="64"/>
      <c r="B111" s="64"/>
      <c r="C111" s="64"/>
      <c r="D111" s="64"/>
      <c r="E111" s="11"/>
      <c r="G111" s="11"/>
      <c r="H111" s="64"/>
      <c r="I111" s="64"/>
    </row>
    <row r="112" spans="1:9" x14ac:dyDescent="0.2">
      <c r="A112" s="64"/>
      <c r="B112" s="64"/>
      <c r="C112" s="64"/>
      <c r="D112" s="64"/>
      <c r="E112" s="11"/>
      <c r="G112" s="11"/>
      <c r="H112" s="64"/>
      <c r="I112" s="64"/>
    </row>
    <row r="113" spans="1:9" x14ac:dyDescent="0.2">
      <c r="A113" s="64"/>
      <c r="B113" s="64"/>
      <c r="C113" s="64"/>
      <c r="D113" s="64"/>
      <c r="E113" s="11"/>
      <c r="G113" s="11"/>
      <c r="H113" s="64"/>
      <c r="I113" s="64"/>
    </row>
    <row r="114" spans="1:9" x14ac:dyDescent="0.2">
      <c r="A114" s="64"/>
      <c r="B114" s="64"/>
      <c r="C114" s="64"/>
      <c r="D114" s="64"/>
      <c r="E114" s="11"/>
      <c r="G114" s="11"/>
      <c r="H114" s="64"/>
      <c r="I114" s="64"/>
    </row>
    <row r="115" spans="1:9" x14ac:dyDescent="0.2">
      <c r="A115" s="64"/>
      <c r="B115" s="64"/>
      <c r="C115" s="64"/>
      <c r="D115" s="64"/>
      <c r="E115" s="11"/>
      <c r="G115" s="11"/>
      <c r="H115" s="64"/>
      <c r="I115" s="64"/>
    </row>
    <row r="116" spans="1:9" x14ac:dyDescent="0.2">
      <c r="A116" s="64"/>
      <c r="B116" s="64"/>
      <c r="C116" s="64"/>
      <c r="D116" s="64"/>
      <c r="E116" s="11"/>
      <c r="G116" s="11"/>
      <c r="H116" s="64"/>
      <c r="I116" s="64"/>
    </row>
    <row r="117" spans="1:9" x14ac:dyDescent="0.2">
      <c r="A117" s="64"/>
      <c r="B117" s="64"/>
      <c r="C117" s="64"/>
      <c r="D117" s="64"/>
      <c r="E117" s="11"/>
      <c r="G117" s="11"/>
      <c r="H117" s="64"/>
      <c r="I117" s="64"/>
    </row>
    <row r="118" spans="1:9" x14ac:dyDescent="0.2">
      <c r="A118" s="64"/>
      <c r="B118" s="64"/>
      <c r="C118" s="64"/>
      <c r="D118" s="64"/>
      <c r="E118" s="11"/>
      <c r="G118" s="11"/>
      <c r="H118" s="64"/>
      <c r="I118" s="64"/>
    </row>
    <row r="119" spans="1:9" x14ac:dyDescent="0.2">
      <c r="A119" s="64"/>
      <c r="B119" s="64"/>
      <c r="C119" s="64"/>
      <c r="D119" s="64"/>
      <c r="E119" s="11"/>
      <c r="G119" s="11"/>
      <c r="H119" s="64"/>
      <c r="I119" s="64"/>
    </row>
    <row r="120" spans="1:9" x14ac:dyDescent="0.2">
      <c r="A120" s="64"/>
      <c r="B120" s="64"/>
      <c r="C120" s="64"/>
      <c r="D120" s="64"/>
      <c r="E120" s="11"/>
      <c r="G120" s="11"/>
      <c r="H120" s="64"/>
      <c r="I120" s="64"/>
    </row>
    <row r="121" spans="1:9" x14ac:dyDescent="0.2">
      <c r="A121" s="64"/>
      <c r="B121" s="64"/>
      <c r="C121" s="64"/>
      <c r="D121" s="64"/>
      <c r="E121" s="11"/>
      <c r="G121" s="11"/>
      <c r="H121" s="64"/>
      <c r="I121" s="64"/>
    </row>
    <row r="122" spans="1:9" x14ac:dyDescent="0.2">
      <c r="A122" s="64"/>
      <c r="B122" s="64"/>
      <c r="C122" s="64"/>
      <c r="D122" s="64"/>
      <c r="E122" s="11"/>
      <c r="G122" s="11"/>
      <c r="H122" s="64"/>
      <c r="I122" s="64"/>
    </row>
    <row r="123" spans="1:9" x14ac:dyDescent="0.2">
      <c r="A123" s="64"/>
      <c r="B123" s="64"/>
      <c r="C123" s="64"/>
      <c r="D123" s="64"/>
      <c r="E123" s="11"/>
      <c r="G123" s="11"/>
      <c r="H123" s="64"/>
      <c r="I123" s="64"/>
    </row>
    <row r="124" spans="1:9" x14ac:dyDescent="0.2">
      <c r="A124" s="64"/>
      <c r="B124" s="64"/>
      <c r="C124" s="64"/>
      <c r="D124" s="64"/>
      <c r="E124" s="11"/>
      <c r="G124" s="11"/>
      <c r="H124" s="64"/>
      <c r="I124" s="64"/>
    </row>
    <row r="125" spans="1:9" x14ac:dyDescent="0.2">
      <c r="A125" s="64"/>
      <c r="B125" s="64"/>
      <c r="C125" s="64"/>
      <c r="D125" s="64"/>
      <c r="E125" s="11"/>
      <c r="G125" s="11"/>
      <c r="H125" s="64"/>
      <c r="I125" s="64"/>
    </row>
    <row r="126" spans="1:9" x14ac:dyDescent="0.2">
      <c r="A126" s="64"/>
      <c r="B126" s="64"/>
      <c r="C126" s="64"/>
      <c r="D126" s="64"/>
      <c r="E126" s="11"/>
      <c r="G126" s="11"/>
      <c r="H126" s="64"/>
      <c r="I126" s="64"/>
    </row>
    <row r="127" spans="1:9" x14ac:dyDescent="0.2">
      <c r="A127" s="64"/>
      <c r="B127" s="64"/>
      <c r="C127" s="64"/>
      <c r="D127" s="64"/>
      <c r="E127" s="11"/>
      <c r="G127" s="11"/>
      <c r="H127" s="64"/>
      <c r="I127" s="64"/>
    </row>
    <row r="128" spans="1:9" x14ac:dyDescent="0.2">
      <c r="A128" s="64"/>
      <c r="B128" s="64"/>
      <c r="C128" s="64"/>
      <c r="D128" s="64"/>
      <c r="E128" s="11"/>
      <c r="G128" s="11"/>
      <c r="H128" s="64"/>
      <c r="I128" s="64"/>
    </row>
    <row r="129" spans="1:9" x14ac:dyDescent="0.2">
      <c r="A129" s="64"/>
      <c r="B129" s="64"/>
      <c r="C129" s="64"/>
      <c r="D129" s="64"/>
      <c r="E129" s="11"/>
      <c r="G129" s="11"/>
      <c r="H129" s="64"/>
      <c r="I129" s="64"/>
    </row>
    <row r="130" spans="1:9" x14ac:dyDescent="0.2">
      <c r="A130" s="64"/>
      <c r="B130" s="64"/>
      <c r="C130" s="64"/>
      <c r="D130" s="64"/>
      <c r="E130" s="11"/>
      <c r="G130" s="11"/>
      <c r="H130" s="64"/>
      <c r="I130" s="64"/>
    </row>
    <row r="131" spans="1:9" x14ac:dyDescent="0.2">
      <c r="A131" s="64"/>
      <c r="B131" s="64"/>
      <c r="C131" s="64"/>
      <c r="D131" s="64"/>
      <c r="E131" s="11"/>
      <c r="G131" s="11"/>
      <c r="H131" s="64"/>
      <c r="I131" s="64"/>
    </row>
    <row r="132" spans="1:9" x14ac:dyDescent="0.2">
      <c r="A132" s="64"/>
      <c r="B132" s="64"/>
      <c r="C132" s="64"/>
      <c r="D132" s="64"/>
      <c r="E132" s="11"/>
      <c r="G132" s="11"/>
      <c r="H132" s="64"/>
      <c r="I132" s="64"/>
    </row>
    <row r="133" spans="1:9" x14ac:dyDescent="0.2">
      <c r="A133" s="64"/>
      <c r="B133" s="64"/>
      <c r="C133" s="64"/>
      <c r="D133" s="64"/>
      <c r="E133" s="11"/>
      <c r="G133" s="11"/>
      <c r="H133" s="64"/>
      <c r="I133" s="64"/>
    </row>
    <row r="134" spans="1:9" x14ac:dyDescent="0.2">
      <c r="A134" s="64"/>
      <c r="B134" s="64"/>
      <c r="C134" s="64"/>
      <c r="D134" s="64"/>
      <c r="E134" s="11"/>
      <c r="G134" s="11"/>
      <c r="H134" s="64"/>
      <c r="I134" s="64"/>
    </row>
    <row r="135" spans="1:9" x14ac:dyDescent="0.2">
      <c r="A135" s="64"/>
      <c r="B135" s="64"/>
      <c r="C135" s="64"/>
      <c r="D135" s="64"/>
      <c r="E135" s="11"/>
      <c r="G135" s="11"/>
      <c r="H135" s="64"/>
      <c r="I135" s="64"/>
    </row>
    <row r="136" spans="1:9" x14ac:dyDescent="0.2">
      <c r="A136" s="64"/>
      <c r="B136" s="64"/>
      <c r="C136" s="64"/>
      <c r="D136" s="64"/>
      <c r="E136" s="11"/>
      <c r="G136" s="11"/>
      <c r="H136" s="64"/>
      <c r="I136" s="64"/>
    </row>
    <row r="137" spans="1:9" x14ac:dyDescent="0.2">
      <c r="A137" s="64"/>
      <c r="B137" s="64"/>
      <c r="C137" s="64"/>
      <c r="D137" s="64"/>
      <c r="E137" s="11"/>
      <c r="G137" s="11"/>
      <c r="H137" s="64"/>
      <c r="I137" s="64"/>
    </row>
    <row r="138" spans="1:9" x14ac:dyDescent="0.2">
      <c r="A138" s="64"/>
      <c r="B138" s="64"/>
      <c r="C138" s="64"/>
      <c r="D138" s="64"/>
      <c r="E138" s="11"/>
      <c r="G138" s="11"/>
      <c r="H138" s="64"/>
      <c r="I138" s="64"/>
    </row>
    <row r="139" spans="1:9" x14ac:dyDescent="0.2">
      <c r="A139" s="64"/>
      <c r="B139" s="64"/>
      <c r="C139" s="64"/>
      <c r="D139" s="64"/>
      <c r="E139" s="11"/>
      <c r="G139" s="11"/>
      <c r="H139" s="64"/>
      <c r="I139" s="64"/>
    </row>
    <row r="140" spans="1:9" x14ac:dyDescent="0.2">
      <c r="A140" s="64"/>
      <c r="B140" s="64"/>
      <c r="C140" s="64"/>
      <c r="D140" s="64"/>
      <c r="E140" s="11"/>
      <c r="G140" s="11"/>
      <c r="H140" s="64"/>
      <c r="I140" s="64"/>
    </row>
    <row r="141" spans="1:9" x14ac:dyDescent="0.2">
      <c r="A141" s="64"/>
      <c r="B141" s="64"/>
      <c r="C141" s="64"/>
      <c r="D141" s="64"/>
      <c r="E141" s="11"/>
      <c r="G141" s="11"/>
      <c r="H141" s="64"/>
      <c r="I141" s="64"/>
    </row>
    <row r="142" spans="1:9" x14ac:dyDescent="0.2">
      <c r="A142" s="64"/>
      <c r="B142" s="64"/>
      <c r="C142" s="64"/>
      <c r="D142" s="64"/>
      <c r="E142" s="11"/>
      <c r="G142" s="11"/>
      <c r="H142" s="64"/>
      <c r="I142" s="64"/>
    </row>
    <row r="143" spans="1:9" x14ac:dyDescent="0.2">
      <c r="A143" s="64"/>
      <c r="B143" s="64"/>
      <c r="C143" s="64"/>
      <c r="D143" s="64"/>
      <c r="E143" s="11"/>
      <c r="G143" s="11"/>
      <c r="H143" s="64"/>
      <c r="I143" s="64"/>
    </row>
    <row r="144" spans="1:9" x14ac:dyDescent="0.2">
      <c r="A144" s="64"/>
      <c r="B144" s="64"/>
      <c r="C144" s="64"/>
      <c r="D144" s="64"/>
      <c r="E144" s="11"/>
      <c r="G144" s="11"/>
      <c r="H144" s="64"/>
      <c r="I144" s="64"/>
    </row>
    <row r="145" spans="1:9" x14ac:dyDescent="0.2">
      <c r="A145" s="64"/>
      <c r="B145" s="64"/>
      <c r="C145" s="64"/>
      <c r="D145" s="64"/>
      <c r="E145" s="11"/>
      <c r="G145" s="11"/>
      <c r="H145" s="64"/>
      <c r="I145" s="64"/>
    </row>
    <row r="146" spans="1:9" x14ac:dyDescent="0.2">
      <c r="A146" s="64"/>
      <c r="B146" s="64"/>
      <c r="C146" s="64"/>
      <c r="D146" s="64"/>
      <c r="E146" s="11"/>
      <c r="G146" s="11"/>
      <c r="H146" s="64"/>
      <c r="I146" s="64"/>
    </row>
    <row r="147" spans="1:9" x14ac:dyDescent="0.2">
      <c r="A147" s="64"/>
      <c r="B147" s="64"/>
      <c r="C147" s="64"/>
      <c r="D147" s="64"/>
      <c r="E147" s="11"/>
      <c r="G147" s="11"/>
      <c r="H147" s="64"/>
      <c r="I147" s="64"/>
    </row>
    <row r="148" spans="1:9" x14ac:dyDescent="0.2">
      <c r="A148" s="64"/>
      <c r="B148" s="64"/>
      <c r="C148" s="64"/>
      <c r="D148" s="64"/>
      <c r="E148" s="11"/>
      <c r="G148" s="11"/>
      <c r="H148" s="64"/>
      <c r="I148" s="64"/>
    </row>
    <row r="149" spans="1:9" x14ac:dyDescent="0.2">
      <c r="A149" s="64"/>
      <c r="B149" s="64"/>
      <c r="C149" s="64"/>
      <c r="D149" s="64"/>
      <c r="E149" s="11"/>
      <c r="G149" s="11"/>
      <c r="H149" s="64"/>
      <c r="I149" s="64"/>
    </row>
    <row r="150" spans="1:9" x14ac:dyDescent="0.2">
      <c r="A150" s="64"/>
      <c r="B150" s="64"/>
      <c r="C150" s="64"/>
      <c r="D150" s="64"/>
      <c r="E150" s="11"/>
      <c r="G150" s="11"/>
      <c r="H150" s="64"/>
      <c r="I150" s="64"/>
    </row>
    <row r="151" spans="1:9" x14ac:dyDescent="0.2">
      <c r="A151" s="64"/>
      <c r="B151" s="64"/>
      <c r="C151" s="64"/>
      <c r="D151" s="64"/>
      <c r="E151" s="11"/>
      <c r="G151" s="11"/>
      <c r="H151" s="64"/>
      <c r="I151" s="64"/>
    </row>
    <row r="152" spans="1:9" x14ac:dyDescent="0.2">
      <c r="A152" s="64"/>
      <c r="B152" s="64"/>
      <c r="C152" s="64"/>
      <c r="D152" s="64"/>
      <c r="E152" s="11"/>
      <c r="G152" s="11"/>
      <c r="H152" s="64"/>
      <c r="I152" s="64"/>
    </row>
    <row r="153" spans="1:9" x14ac:dyDescent="0.2">
      <c r="A153" s="64"/>
      <c r="B153" s="64"/>
      <c r="C153" s="64"/>
      <c r="D153" s="64"/>
      <c r="E153" s="11"/>
      <c r="G153" s="11"/>
      <c r="H153" s="64"/>
      <c r="I153" s="64"/>
    </row>
    <row r="154" spans="1:9" x14ac:dyDescent="0.2">
      <c r="A154" s="64"/>
      <c r="B154" s="64"/>
      <c r="C154" s="64"/>
      <c r="D154" s="64"/>
      <c r="E154" s="11"/>
      <c r="G154" s="11"/>
      <c r="H154" s="64"/>
      <c r="I154" s="64"/>
    </row>
    <row r="155" spans="1:9" x14ac:dyDescent="0.2">
      <c r="A155" s="64"/>
      <c r="B155" s="64"/>
      <c r="C155" s="64"/>
      <c r="D155" s="64"/>
      <c r="E155" s="11"/>
      <c r="G155" s="11"/>
      <c r="H155" s="64"/>
      <c r="I155" s="64"/>
    </row>
    <row r="156" spans="1:9" x14ac:dyDescent="0.2">
      <c r="A156" s="64"/>
      <c r="B156" s="64"/>
      <c r="C156" s="64"/>
      <c r="D156" s="64"/>
      <c r="E156" s="11"/>
      <c r="G156" s="11"/>
      <c r="H156" s="64"/>
      <c r="I156" s="64"/>
    </row>
    <row r="157" spans="1:9" x14ac:dyDescent="0.2">
      <c r="A157" s="64"/>
      <c r="B157" s="64"/>
      <c r="C157" s="64"/>
      <c r="D157" s="64"/>
      <c r="E157" s="11"/>
      <c r="G157" s="11"/>
      <c r="H157" s="64"/>
      <c r="I157" s="64"/>
    </row>
    <row r="158" spans="1:9" x14ac:dyDescent="0.2">
      <c r="A158" s="64"/>
      <c r="B158" s="64"/>
      <c r="C158" s="64"/>
      <c r="D158" s="64"/>
      <c r="E158" s="11"/>
      <c r="G158" s="11"/>
      <c r="H158" s="64"/>
      <c r="I158" s="64"/>
    </row>
    <row r="159" spans="1:9" x14ac:dyDescent="0.2">
      <c r="A159" s="64"/>
      <c r="B159" s="64"/>
      <c r="C159" s="64"/>
      <c r="D159" s="64"/>
      <c r="E159" s="11"/>
      <c r="G159" s="11"/>
      <c r="H159" s="64"/>
      <c r="I159" s="64"/>
    </row>
    <row r="160" spans="1:9" x14ac:dyDescent="0.2">
      <c r="A160" s="64"/>
      <c r="B160" s="64"/>
      <c r="C160" s="64"/>
      <c r="D160" s="64"/>
      <c r="E160" s="11"/>
      <c r="G160" s="11"/>
      <c r="H160" s="64"/>
      <c r="I160" s="64"/>
    </row>
    <row r="161" spans="1:9" x14ac:dyDescent="0.2">
      <c r="A161" s="64"/>
      <c r="B161" s="64"/>
      <c r="C161" s="64"/>
      <c r="D161" s="64"/>
      <c r="E161" s="11"/>
      <c r="G161" s="11"/>
      <c r="H161" s="64"/>
      <c r="I161" s="64"/>
    </row>
    <row r="162" spans="1:9" x14ac:dyDescent="0.2">
      <c r="A162" s="64"/>
      <c r="B162" s="64"/>
      <c r="C162" s="64"/>
      <c r="D162" s="64"/>
      <c r="E162" s="11"/>
      <c r="G162" s="11"/>
      <c r="H162" s="64"/>
      <c r="I162" s="64"/>
    </row>
    <row r="163" spans="1:9" x14ac:dyDescent="0.2">
      <c r="A163" s="64"/>
      <c r="B163" s="64"/>
      <c r="C163" s="64"/>
      <c r="D163" s="64"/>
      <c r="E163" s="11"/>
      <c r="G163" s="11"/>
      <c r="H163" s="64"/>
      <c r="I163" s="64"/>
    </row>
    <row r="164" spans="1:9" x14ac:dyDescent="0.2">
      <c r="A164" s="64"/>
      <c r="B164" s="64"/>
      <c r="C164" s="64"/>
      <c r="D164" s="64"/>
      <c r="E164" s="11"/>
      <c r="G164" s="11"/>
      <c r="H164" s="64"/>
      <c r="I164" s="64"/>
    </row>
    <row r="165" spans="1:9" x14ac:dyDescent="0.2">
      <c r="A165" s="64"/>
      <c r="B165" s="64"/>
      <c r="C165" s="64"/>
      <c r="D165" s="64"/>
      <c r="E165" s="11"/>
      <c r="G165" s="11"/>
      <c r="H165" s="64"/>
      <c r="I165" s="64"/>
    </row>
    <row r="166" spans="1:9" x14ac:dyDescent="0.2">
      <c r="A166" s="64"/>
      <c r="B166" s="64"/>
      <c r="C166" s="64"/>
      <c r="D166" s="64"/>
      <c r="E166" s="11"/>
      <c r="G166" s="11"/>
      <c r="H166" s="64"/>
      <c r="I166" s="64"/>
    </row>
    <row r="167" spans="1:9" x14ac:dyDescent="0.2">
      <c r="A167" s="64"/>
      <c r="B167" s="64"/>
      <c r="C167" s="64"/>
      <c r="D167" s="64"/>
      <c r="E167" s="11"/>
      <c r="G167" s="11"/>
      <c r="H167" s="64"/>
      <c r="I167" s="64"/>
    </row>
    <row r="168" spans="1:9" x14ac:dyDescent="0.2">
      <c r="A168" s="64"/>
      <c r="B168" s="64"/>
      <c r="C168" s="64"/>
      <c r="D168" s="64"/>
      <c r="E168" s="11"/>
      <c r="G168" s="11"/>
      <c r="H168" s="64"/>
      <c r="I168" s="64"/>
    </row>
    <row r="169" spans="1:9" x14ac:dyDescent="0.2">
      <c r="A169" s="64"/>
      <c r="B169" s="64"/>
      <c r="C169" s="64"/>
      <c r="D169" s="64"/>
      <c r="E169" s="11"/>
      <c r="G169" s="11"/>
      <c r="H169" s="64"/>
      <c r="I169" s="64"/>
    </row>
    <row r="170" spans="1:9" x14ac:dyDescent="0.2">
      <c r="A170" s="64"/>
      <c r="B170" s="64"/>
      <c r="C170" s="64"/>
      <c r="D170" s="64"/>
      <c r="E170" s="11"/>
      <c r="G170" s="11"/>
      <c r="H170" s="64"/>
      <c r="I170" s="64"/>
    </row>
    <row r="171" spans="1:9" x14ac:dyDescent="0.2">
      <c r="A171" s="64"/>
      <c r="B171" s="64"/>
      <c r="C171" s="64"/>
      <c r="D171" s="64"/>
      <c r="E171" s="11"/>
      <c r="G171" s="11"/>
      <c r="H171" s="64"/>
      <c r="I171" s="64"/>
    </row>
    <row r="172" spans="1:9" x14ac:dyDescent="0.2">
      <c r="A172" s="64"/>
      <c r="B172" s="64"/>
      <c r="C172" s="64"/>
      <c r="D172" s="64"/>
      <c r="E172" s="11"/>
      <c r="G172" s="11"/>
      <c r="H172" s="64"/>
      <c r="I172" s="64"/>
    </row>
    <row r="173" spans="1:9" x14ac:dyDescent="0.2">
      <c r="A173" s="64"/>
      <c r="B173" s="64"/>
      <c r="C173" s="64"/>
      <c r="D173" s="64"/>
      <c r="E173" s="11"/>
      <c r="G173" s="11"/>
      <c r="H173" s="64"/>
      <c r="I173" s="64"/>
    </row>
    <row r="174" spans="1:9" x14ac:dyDescent="0.2">
      <c r="A174" s="64"/>
      <c r="B174" s="64"/>
      <c r="C174" s="64"/>
      <c r="D174" s="64"/>
      <c r="E174" s="11"/>
      <c r="G174" s="11"/>
      <c r="H174" s="64"/>
      <c r="I174" s="64"/>
    </row>
    <row r="175" spans="1:9" x14ac:dyDescent="0.2">
      <c r="A175" s="64"/>
      <c r="B175" s="64"/>
      <c r="C175" s="64"/>
      <c r="D175" s="64"/>
      <c r="E175" s="11"/>
      <c r="G175" s="11"/>
      <c r="H175" s="64"/>
      <c r="I175" s="64"/>
    </row>
    <row r="176" spans="1:9" x14ac:dyDescent="0.2">
      <c r="A176" s="64"/>
      <c r="B176" s="64"/>
      <c r="C176" s="64"/>
      <c r="D176" s="64"/>
      <c r="E176" s="11"/>
      <c r="G176" s="11"/>
      <c r="H176" s="64"/>
      <c r="I176" s="64"/>
    </row>
    <row r="177" spans="1:9" x14ac:dyDescent="0.2">
      <c r="A177" s="64"/>
      <c r="B177" s="64"/>
      <c r="C177" s="64"/>
      <c r="D177" s="64"/>
      <c r="E177" s="11"/>
      <c r="G177" s="11"/>
      <c r="H177" s="64"/>
      <c r="I177" s="64"/>
    </row>
    <row r="178" spans="1:9" x14ac:dyDescent="0.2">
      <c r="A178" s="64"/>
      <c r="B178" s="64"/>
      <c r="C178" s="64"/>
      <c r="D178" s="64"/>
      <c r="E178" s="11"/>
      <c r="G178" s="11"/>
      <c r="H178" s="64"/>
      <c r="I178" s="64"/>
    </row>
    <row r="179" spans="1:9" x14ac:dyDescent="0.2">
      <c r="A179" s="64"/>
      <c r="B179" s="64"/>
      <c r="C179" s="64"/>
      <c r="D179" s="64"/>
      <c r="E179" s="11"/>
      <c r="G179" s="11"/>
      <c r="H179" s="64"/>
      <c r="I179" s="64"/>
    </row>
    <row r="180" spans="1:9" x14ac:dyDescent="0.2">
      <c r="A180" s="64"/>
      <c r="B180" s="64"/>
      <c r="C180" s="64"/>
      <c r="D180" s="64"/>
      <c r="E180" s="11"/>
      <c r="G180" s="11"/>
      <c r="H180" s="64"/>
      <c r="I180" s="64"/>
    </row>
    <row r="181" spans="1:9" x14ac:dyDescent="0.2">
      <c r="A181" s="64"/>
      <c r="B181" s="64"/>
      <c r="C181" s="64"/>
      <c r="D181" s="64"/>
      <c r="E181" s="11"/>
      <c r="G181" s="11"/>
      <c r="H181" s="64"/>
      <c r="I181" s="64"/>
    </row>
    <row r="182" spans="1:9" x14ac:dyDescent="0.2">
      <c r="A182" s="64"/>
      <c r="B182" s="64"/>
      <c r="C182" s="64"/>
      <c r="D182" s="64"/>
      <c r="E182" s="11"/>
      <c r="G182" s="11"/>
      <c r="H182" s="64"/>
      <c r="I182" s="64"/>
    </row>
    <row r="183" spans="1:9" x14ac:dyDescent="0.2">
      <c r="A183" s="64"/>
      <c r="B183" s="64"/>
      <c r="C183" s="64"/>
      <c r="D183" s="64"/>
      <c r="E183" s="11"/>
      <c r="G183" s="11"/>
      <c r="H183" s="64"/>
      <c r="I183" s="64"/>
    </row>
    <row r="184" spans="1:9" x14ac:dyDescent="0.2">
      <c r="A184" s="64"/>
      <c r="B184" s="64"/>
      <c r="C184" s="64"/>
      <c r="D184" s="64"/>
      <c r="E184" s="11"/>
      <c r="G184" s="11"/>
      <c r="H184" s="64"/>
      <c r="I184" s="64"/>
    </row>
    <row r="185" spans="1:9" x14ac:dyDescent="0.2">
      <c r="A185" s="64"/>
      <c r="B185" s="64"/>
      <c r="C185" s="64"/>
      <c r="D185" s="64"/>
      <c r="E185" s="11"/>
      <c r="G185" s="11"/>
      <c r="H185" s="64"/>
      <c r="I185" s="64"/>
    </row>
    <row r="186" spans="1:9" x14ac:dyDescent="0.2">
      <c r="A186" s="64"/>
      <c r="B186" s="64"/>
      <c r="C186" s="64"/>
      <c r="D186" s="64"/>
      <c r="E186" s="11"/>
      <c r="G186" s="11"/>
      <c r="H186" s="64"/>
      <c r="I186" s="64"/>
    </row>
    <row r="187" spans="1:9" x14ac:dyDescent="0.2">
      <c r="A187" s="64"/>
      <c r="B187" s="64"/>
      <c r="C187" s="64"/>
      <c r="D187" s="64"/>
      <c r="E187" s="11"/>
      <c r="G187" s="11"/>
      <c r="H187" s="64"/>
      <c r="I187" s="64"/>
    </row>
    <row r="188" spans="1:9" x14ac:dyDescent="0.2">
      <c r="A188" s="64"/>
      <c r="B188" s="64"/>
      <c r="C188" s="64"/>
      <c r="D188" s="64"/>
      <c r="E188" s="11"/>
      <c r="G188" s="11"/>
      <c r="H188" s="64"/>
      <c r="I188" s="64"/>
    </row>
    <row r="189" spans="1:9" x14ac:dyDescent="0.2">
      <c r="A189" s="64"/>
      <c r="B189" s="64"/>
      <c r="C189" s="64"/>
      <c r="D189" s="64"/>
      <c r="E189" s="11"/>
      <c r="G189" s="11"/>
      <c r="H189" s="64"/>
      <c r="I189" s="64"/>
    </row>
    <row r="190" spans="1:9" x14ac:dyDescent="0.2">
      <c r="A190" s="64"/>
      <c r="B190" s="64"/>
      <c r="C190" s="64"/>
      <c r="D190" s="64"/>
      <c r="E190" s="11"/>
      <c r="G190" s="11"/>
      <c r="H190" s="64"/>
      <c r="I190" s="64"/>
    </row>
    <row r="191" spans="1:9" x14ac:dyDescent="0.2">
      <c r="A191" s="64"/>
      <c r="B191" s="64"/>
      <c r="C191" s="64"/>
      <c r="D191" s="64"/>
      <c r="E191" s="11"/>
      <c r="G191" s="11"/>
      <c r="H191" s="64"/>
      <c r="I191" s="64"/>
    </row>
    <row r="192" spans="1:9" x14ac:dyDescent="0.2">
      <c r="A192" s="64"/>
      <c r="B192" s="64"/>
      <c r="C192" s="64"/>
      <c r="D192" s="64"/>
      <c r="E192" s="11"/>
      <c r="G192" s="11"/>
      <c r="H192" s="64"/>
      <c r="I192" s="64"/>
    </row>
    <row r="193" spans="1:9" x14ac:dyDescent="0.2">
      <c r="A193" s="64"/>
      <c r="B193" s="64"/>
      <c r="C193" s="64"/>
      <c r="D193" s="64"/>
      <c r="E193" s="11"/>
      <c r="G193" s="11"/>
      <c r="H193" s="64"/>
      <c r="I193" s="64"/>
    </row>
    <row r="194" spans="1:9" x14ac:dyDescent="0.2">
      <c r="A194" s="64"/>
      <c r="B194" s="64"/>
      <c r="C194" s="64"/>
      <c r="D194" s="64"/>
      <c r="E194" s="11"/>
      <c r="G194" s="11"/>
      <c r="H194" s="64"/>
      <c r="I194" s="64"/>
    </row>
    <row r="195" spans="1:9" x14ac:dyDescent="0.2">
      <c r="A195" s="64"/>
      <c r="B195" s="64"/>
      <c r="C195" s="64"/>
      <c r="D195" s="64"/>
      <c r="E195" s="11"/>
      <c r="G195" s="11"/>
      <c r="H195" s="64"/>
      <c r="I195" s="64"/>
    </row>
    <row r="196" spans="1:9" x14ac:dyDescent="0.2">
      <c r="A196" s="64"/>
      <c r="B196" s="64"/>
      <c r="C196" s="64"/>
      <c r="D196" s="64"/>
      <c r="E196" s="11"/>
      <c r="G196" s="11"/>
      <c r="H196" s="64"/>
      <c r="I196" s="64"/>
    </row>
    <row r="197" spans="1:9" x14ac:dyDescent="0.2">
      <c r="A197" s="64"/>
      <c r="B197" s="64"/>
      <c r="C197" s="64"/>
      <c r="D197" s="64"/>
      <c r="E197" s="11"/>
      <c r="G197" s="11"/>
      <c r="H197" s="64"/>
      <c r="I197" s="64"/>
    </row>
    <row r="198" spans="1:9" x14ac:dyDescent="0.2">
      <c r="A198" s="64"/>
      <c r="B198" s="64"/>
      <c r="C198" s="64"/>
      <c r="D198" s="64"/>
      <c r="E198" s="11"/>
      <c r="G198" s="11"/>
      <c r="H198" s="64"/>
      <c r="I198" s="64"/>
    </row>
  </sheetData>
  <mergeCells count="2">
    <mergeCell ref="A1:G1"/>
    <mergeCell ref="A40:G40"/>
  </mergeCells>
  <conditionalFormatting sqref="F2:F3">
    <cfRule type="cellIs" dxfId="103" priority="3" stopIfTrue="1" operator="between">
      <formula>0.009</formula>
      <formula>-0.009</formula>
    </cfRule>
  </conditionalFormatting>
  <conditionalFormatting sqref="F5:F39">
    <cfRule type="cellIs" dxfId="102" priority="2" stopIfTrue="1" operator="between">
      <formula>0.009</formula>
      <formula>-0.009</formula>
    </cfRule>
  </conditionalFormatting>
  <conditionalFormatting sqref="F41:F65536">
    <cfRule type="cellIs" dxfId="10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FILF</vt:lpstr>
      <vt:lpstr>FIONF</vt:lpstr>
      <vt:lpstr>FIMMF</vt:lpstr>
      <vt:lpstr>FIFRF</vt:lpstr>
      <vt:lpstr>FICDF</vt:lpstr>
      <vt:lpstr>FBPF</vt:lpstr>
      <vt:lpstr>FIUSDF</vt:lpstr>
      <vt:lpstr>FIMLDF</vt:lpstr>
      <vt:lpstr>FILWD</vt:lpstr>
      <vt:lpstr>FILNGDF</vt:lpstr>
      <vt:lpstr>FIGSF</vt:lpstr>
      <vt:lpstr>FIPP</vt:lpstr>
      <vt:lpstr>FIDHY</vt:lpstr>
      <vt:lpstr>FIESF</vt:lpstr>
      <vt:lpstr>FIEHF</vt:lpstr>
      <vt:lpstr>FIBAF</vt:lpstr>
      <vt:lpstr>FIAF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2025-05-09T03:57:51Z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2025-05-08T09:38:05Z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7957b5a4-08f7-4014-9f04-e5b70bc940da</vt:lpwstr>
  </property>
  <property fmtid="{D5CDD505-2E9C-101B-9397-08002B2CF9AE}" pid="10" name="MSIP_Label_3486a02c-2dfb-4efe-823f-aa2d1f0e6ab7_ContentBits">
    <vt:lpwstr>2</vt:lpwstr>
  </property>
  <property fmtid="{D5CDD505-2E9C-101B-9397-08002B2CF9AE}" pid="11" name="Classification">
    <vt:lpwstr>PUBLIC</vt:lpwstr>
  </property>
</Properties>
</file>