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filterPrivacy="1" defaultThemeVersion="124226"/>
  <xr:revisionPtr revIDLastSave="0" documentId="13_ncr:1_{7C06C3F1-13D6-48C9-B681-599D9E2BDCEE}" xr6:coauthVersionLast="47" xr6:coauthVersionMax="47" xr10:uidLastSave="{00000000-0000-0000-0000-000000000000}"/>
  <bookViews>
    <workbookView xWindow="-108" yWindow="-108" windowWidth="23256" windowHeight="12576" xr2:uid="{00000000-000D-0000-FFFF-FFFF00000000}"/>
  </bookViews>
  <sheets>
    <sheet name="FILF" sheetId="49" r:id="rId1"/>
    <sheet name="FIONF" sheetId="50" r:id="rId2"/>
    <sheet name="FISF" sheetId="51" r:id="rId3"/>
    <sheet name="FIFRF" sheetId="52" r:id="rId4"/>
    <sheet name="FICDF" sheetId="53" r:id="rId5"/>
    <sheet name="FBPF" sheetId="54" r:id="rId6"/>
    <sheet name="FIGSF" sheetId="55" r:id="rId7"/>
    <sheet name="FMPS6C" sheetId="56" r:id="rId8"/>
    <sheet name="FMPS5F" sheetId="57" r:id="rId9"/>
    <sheet name="FMPS5E" sheetId="58" r:id="rId10"/>
    <sheet name="FMPS5D" sheetId="59" r:id="rId11"/>
    <sheet name="FMPS5C" sheetId="60" r:id="rId12"/>
    <sheet name="FMPS5B" sheetId="61" r:id="rId13"/>
    <sheet name="FMPS5A" sheetId="62" r:id="rId14"/>
    <sheet name="FMPS4F" sheetId="63" r:id="rId15"/>
    <sheet name="FIPP" sheetId="64" r:id="rId16"/>
    <sheet name="FIDHY" sheetId="65" r:id="rId17"/>
    <sheet name="FIESF" sheetId="24" r:id="rId18"/>
    <sheet name="FIEHF" sheetId="25" r:id="rId19"/>
    <sheet name="TIVF" sheetId="26" r:id="rId20"/>
    <sheet name="TIEIF" sheetId="27" r:id="rId21"/>
    <sheet name="FITF" sheetId="28" r:id="rId22"/>
    <sheet name="FISCF" sheetId="29" r:id="rId23"/>
    <sheet name="FIPF" sheetId="30" r:id="rId24"/>
    <sheet name="FIOF" sheetId="31" r:id="rId25"/>
    <sheet name="FIFEF" sheetId="32" r:id="rId26"/>
    <sheet name="FIEF" sheetId="33" r:id="rId27"/>
    <sheet name="FIEAF" sheetId="34" r:id="rId28"/>
    <sheet name="FIBF" sheetId="35" r:id="rId29"/>
    <sheet name="FBIF" sheetId="36" r:id="rId30"/>
    <sheet name="FAEF" sheetId="37" r:id="rId31"/>
    <sheet name="FIIF-NSE" sheetId="38" r:id="rId32"/>
    <sheet name="FITX" sheetId="39" r:id="rId33"/>
    <sheet name="FIUS" sheetId="40" r:id="rId34"/>
    <sheet name="FEGF" sheetId="41" r:id="rId35"/>
    <sheet name="FIMAS" sheetId="42" r:id="rId36"/>
    <sheet name="FIFOF-50's+" sheetId="43" r:id="rId37"/>
    <sheet name="FIFOF-50's" sheetId="44" r:id="rId38"/>
    <sheet name="FIFOF-40's" sheetId="45" r:id="rId39"/>
    <sheet name="FIFOF-30's" sheetId="46" r:id="rId40"/>
    <sheet name="FIFOF-20's" sheetId="47" r:id="rId41"/>
    <sheet name="FF" sheetId="48" r:id="rId42"/>
    <sheet name="FIDA" sheetId="66" r:id="rId43"/>
    <sheet name="FILDF" sheetId="67" r:id="rId44"/>
    <sheet name="FISTIP" sheetId="68" r:id="rId45"/>
    <sheet name="FIUBF" sheetId="69" r:id="rId46"/>
    <sheet name="FIIOF" sheetId="70" r:id="rId47"/>
    <sheet name="FICRF" sheetId="71" r:id="rId48"/>
  </sheets>
  <definedNames>
    <definedName name="_xlnm.Print_Area" localSheetId="30">FAEF!$A$1:$F$124</definedName>
    <definedName name="_xlnm.Print_Area" localSheetId="29">FBIF!$A$1:$F$98</definedName>
    <definedName name="_xlnm.Print_Area" localSheetId="5">FBPF!$A$1:$G$104</definedName>
    <definedName name="_xlnm.Print_Area" localSheetId="34">FEGF!$A$1:$E$63</definedName>
    <definedName name="_xlnm.Print_Area" localSheetId="41">FF!$A$1:$E$74</definedName>
    <definedName name="_xlnm.Print_Area" localSheetId="28">FIBF!$A$1:$F$103</definedName>
    <definedName name="_xlnm.Print_Area" localSheetId="4">FICDF!$A$1:$G$137</definedName>
    <definedName name="_xlnm.Print_Area" localSheetId="47">FICRF!$A$1:$G$169</definedName>
    <definedName name="_xlnm.Print_Area" localSheetId="42">FIDA!$A$1:$G$164</definedName>
    <definedName name="_xlnm.Print_Area" localSheetId="16">FIDHY!$A$1:$G$150</definedName>
    <definedName name="_xlnm.Print_Area" localSheetId="27">FIEAF!$A$1:$F$121</definedName>
    <definedName name="_xlnm.Print_Area" localSheetId="26">FIEF!$A$1:$F$129</definedName>
    <definedName name="_xlnm.Print_Area" localSheetId="18">FIEHF!$A$1:$G$147</definedName>
    <definedName name="_xlnm.Print_Area" localSheetId="17">FIESF!$A$1:$I$137</definedName>
    <definedName name="_xlnm.Print_Area" localSheetId="25">FIFEF!$A$1:$F$89</definedName>
    <definedName name="_xlnm.Print_Area" localSheetId="40">'FIFOF-20''s'!$A$1:$E$76</definedName>
    <definedName name="_xlnm.Print_Area" localSheetId="39">'FIFOF-30''s'!$A$1:$E$76</definedName>
    <definedName name="_xlnm.Print_Area" localSheetId="38">'FIFOF-40''s'!$A$1:$E$75</definedName>
    <definedName name="_xlnm.Print_Area" localSheetId="37">'FIFOF-50''s'!$A$1:$E$74</definedName>
    <definedName name="_xlnm.Print_Area" localSheetId="36">'FIFOF-50''s+'!$A$1:$E$65</definedName>
    <definedName name="_xlnm.Print_Area" localSheetId="3">FIFRF!$A$1:$G$95</definedName>
    <definedName name="_xlnm.Print_Area" localSheetId="6">FIGSF!$A$1:$G$74</definedName>
    <definedName name="_xlnm.Print_Area" localSheetId="31">'FIIF-NSE'!$A$1:$F$114</definedName>
    <definedName name="_xlnm.Print_Area" localSheetId="46">FIIOF!$A$1:$G$97</definedName>
    <definedName name="_xlnm.Print_Area" localSheetId="43">FILDF!$A$1:$G$125</definedName>
    <definedName name="_xlnm.Print_Area" localSheetId="0">FILF!$A$1:$G$120</definedName>
    <definedName name="_xlnm.Print_Area" localSheetId="35">FIMAS!$A$1:$E$72</definedName>
    <definedName name="_xlnm.Print_Area" localSheetId="24">FIOF!$A$1:$F$109</definedName>
    <definedName name="_xlnm.Print_Area" localSheetId="1">FIONF!$A$1:$G$70</definedName>
    <definedName name="_xlnm.Print_Area" localSheetId="23">FIPF!$A$1:$F$135</definedName>
    <definedName name="_xlnm.Print_Area" localSheetId="15">FIPP!$A$1:$G$143</definedName>
    <definedName name="_xlnm.Print_Area" localSheetId="22">FISCF!$A$1:$F$131</definedName>
    <definedName name="_xlnm.Print_Area" localSheetId="2">FISF!$A$1:$G$98</definedName>
    <definedName name="_xlnm.Print_Area" localSheetId="44">FISTIP!$A$1:$G$198</definedName>
    <definedName name="_xlnm.Print_Area" localSheetId="21">FITF!$A$1:$F$113</definedName>
    <definedName name="_xlnm.Print_Area" localSheetId="32">FITX!$A$1:$F$130</definedName>
    <definedName name="_xlnm.Print_Area" localSheetId="45">FIUBF!$A$1:$G$82</definedName>
    <definedName name="_xlnm.Print_Area" localSheetId="33">FIUS!$A$1:$E$61</definedName>
    <definedName name="_xlnm.Print_Area" localSheetId="14">FMPS4F!$A$1:$G$90</definedName>
    <definedName name="_xlnm.Print_Area" localSheetId="13">FMPS5A!$A$1:$G$89</definedName>
    <definedName name="_xlnm.Print_Area" localSheetId="12">FMPS5B!$A$1:$G$83</definedName>
    <definedName name="_xlnm.Print_Area" localSheetId="11">FMPS5C!$A$1:$G$87</definedName>
    <definedName name="_xlnm.Print_Area" localSheetId="10">FMPS5D!$A$1:$G$85</definedName>
    <definedName name="_xlnm.Print_Area" localSheetId="9">FMPS5E!$A$1:$G$86</definedName>
    <definedName name="_xlnm.Print_Area" localSheetId="8">FMPS5F!$A$1:$G$87</definedName>
    <definedName name="_xlnm.Print_Area" localSheetId="7">FMPS6C!$A$1:$G$81</definedName>
    <definedName name="_xlnm.Print_Area" localSheetId="20">TIEIF!$A$1:$F$108</definedName>
    <definedName name="_xlnm.Print_Area" localSheetId="19">TIVF!$A$1:$F$102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71" i="24" l="1"/>
  <c r="F70" i="24"/>
  <c r="E71" i="24"/>
  <c r="E66" i="68"/>
  <c r="E70" i="68"/>
  <c r="E69" i="68"/>
  <c r="D63" i="68" l="1"/>
  <c r="E14" i="70" l="1"/>
  <c r="D98" i="53" l="1"/>
  <c r="E98" i="53"/>
  <c r="C98" i="53"/>
  <c r="F145" i="71"/>
  <c r="F147" i="71" s="1"/>
  <c r="E145" i="71"/>
  <c r="E149" i="71" s="1"/>
  <c r="F113" i="71"/>
  <c r="F117" i="71" s="1"/>
  <c r="E113" i="71"/>
  <c r="E117" i="71" s="1"/>
  <c r="F18" i="71"/>
  <c r="E18" i="71"/>
  <c r="F14" i="71"/>
  <c r="E14" i="71"/>
  <c r="F9" i="71"/>
  <c r="E9" i="71"/>
  <c r="F10" i="70"/>
  <c r="F16" i="70" s="1"/>
  <c r="F18" i="70" s="1"/>
  <c r="E10" i="70"/>
  <c r="E16" i="70" s="1"/>
  <c r="E18" i="70" s="1"/>
  <c r="F13" i="69"/>
  <c r="F15" i="69" s="1"/>
  <c r="E13" i="69"/>
  <c r="E15" i="69" s="1"/>
  <c r="F9" i="69"/>
  <c r="E9" i="69"/>
  <c r="F169" i="68"/>
  <c r="F171" i="68" s="1"/>
  <c r="E169" i="68"/>
  <c r="E173" i="68" s="1"/>
  <c r="F132" i="68"/>
  <c r="F136" i="68" s="1"/>
  <c r="E132" i="68"/>
  <c r="E134" i="68" s="1"/>
  <c r="F21" i="68"/>
  <c r="E21" i="68"/>
  <c r="F17" i="68"/>
  <c r="E17" i="68"/>
  <c r="F10" i="68"/>
  <c r="E10" i="68"/>
  <c r="F99" i="67"/>
  <c r="F101" i="67" s="1"/>
  <c r="E99" i="67"/>
  <c r="E103" i="67" s="1"/>
  <c r="F12" i="67"/>
  <c r="E12" i="67"/>
  <c r="F8" i="67"/>
  <c r="E8" i="67"/>
  <c r="F109" i="66"/>
  <c r="F113" i="66" s="1"/>
  <c r="E109" i="66"/>
  <c r="E113" i="66" s="1"/>
  <c r="F18" i="66"/>
  <c r="E18" i="66"/>
  <c r="F14" i="66"/>
  <c r="E14" i="66"/>
  <c r="F8" i="66"/>
  <c r="E8" i="66"/>
  <c r="F83" i="65"/>
  <c r="E83" i="65"/>
  <c r="F75" i="65"/>
  <c r="E75" i="65"/>
  <c r="F70" i="65"/>
  <c r="E70" i="65"/>
  <c r="F64" i="65"/>
  <c r="E64" i="65"/>
  <c r="F59" i="65"/>
  <c r="E59" i="65"/>
  <c r="F51" i="65"/>
  <c r="E51" i="65"/>
  <c r="E87" i="65" s="1"/>
  <c r="F79" i="64"/>
  <c r="E79" i="64"/>
  <c r="F71" i="64"/>
  <c r="E71" i="64"/>
  <c r="F67" i="64"/>
  <c r="E67" i="64"/>
  <c r="F60" i="64"/>
  <c r="E60" i="64"/>
  <c r="F51" i="64"/>
  <c r="E51" i="64"/>
  <c r="F24" i="63"/>
  <c r="E24" i="63"/>
  <c r="F20" i="63"/>
  <c r="E20" i="63"/>
  <c r="F15" i="63"/>
  <c r="F26" i="63" s="1"/>
  <c r="E15" i="63"/>
  <c r="E28" i="63" s="1"/>
  <c r="F24" i="62"/>
  <c r="E24" i="62"/>
  <c r="F20" i="62"/>
  <c r="E20" i="62"/>
  <c r="F15" i="62"/>
  <c r="E15" i="62"/>
  <c r="E26" i="62" s="1"/>
  <c r="E24" i="61"/>
  <c r="F22" i="61"/>
  <c r="F24" i="61" s="1"/>
  <c r="E22" i="61"/>
  <c r="F17" i="61"/>
  <c r="E17" i="61"/>
  <c r="F22" i="60"/>
  <c r="E22" i="60"/>
  <c r="F17" i="60"/>
  <c r="F26" i="60" s="1"/>
  <c r="E17" i="60"/>
  <c r="E24" i="60" s="1"/>
  <c r="F23" i="59"/>
  <c r="E23" i="59"/>
  <c r="F18" i="59"/>
  <c r="E18" i="59"/>
  <c r="E27" i="59" s="1"/>
  <c r="F22" i="58"/>
  <c r="E22" i="58"/>
  <c r="F17" i="58"/>
  <c r="F26" i="58" s="1"/>
  <c r="E17" i="58"/>
  <c r="E24" i="58" s="1"/>
  <c r="F22" i="57"/>
  <c r="E22" i="57"/>
  <c r="F17" i="57"/>
  <c r="F26" i="57" s="1"/>
  <c r="E17" i="57"/>
  <c r="E24" i="57" s="1"/>
  <c r="F21" i="56"/>
  <c r="E21" i="56"/>
  <c r="F16" i="56"/>
  <c r="E16" i="56"/>
  <c r="F15" i="55"/>
  <c r="E15" i="55"/>
  <c r="F9" i="55"/>
  <c r="F19" i="55" s="1"/>
  <c r="E9" i="55"/>
  <c r="E19" i="55" s="1"/>
  <c r="F44" i="54"/>
  <c r="E44" i="54"/>
  <c r="F40" i="54"/>
  <c r="E40" i="54"/>
  <c r="F31" i="54"/>
  <c r="E31" i="54"/>
  <c r="F51" i="53"/>
  <c r="E51" i="53"/>
  <c r="F46" i="53"/>
  <c r="E46" i="53"/>
  <c r="F42" i="53"/>
  <c r="E42" i="53"/>
  <c r="F37" i="53"/>
  <c r="E37" i="53"/>
  <c r="F30" i="52"/>
  <c r="E30" i="52"/>
  <c r="F21" i="52"/>
  <c r="E21" i="52"/>
  <c r="F16" i="52"/>
  <c r="E16" i="52"/>
  <c r="F11" i="52"/>
  <c r="E11" i="52"/>
  <c r="F29" i="51"/>
  <c r="E29" i="51"/>
  <c r="F21" i="51"/>
  <c r="E21" i="51"/>
  <c r="F12" i="51"/>
  <c r="E12" i="51"/>
  <c r="F40" i="49"/>
  <c r="E40" i="49"/>
  <c r="F31" i="49"/>
  <c r="E31" i="49"/>
  <c r="F17" i="49"/>
  <c r="E17" i="49"/>
  <c r="F8" i="49"/>
  <c r="E8" i="49"/>
  <c r="F83" i="64" l="1"/>
  <c r="F85" i="65"/>
  <c r="F44" i="49"/>
  <c r="F26" i="62"/>
  <c r="E46" i="54"/>
  <c r="F24" i="60"/>
  <c r="E28" i="62"/>
  <c r="F81" i="64"/>
  <c r="F87" i="65"/>
  <c r="F24" i="58"/>
  <c r="F46" i="54"/>
  <c r="F27" i="59"/>
  <c r="E26" i="61"/>
  <c r="E17" i="69"/>
  <c r="E44" i="49"/>
  <c r="E33" i="51"/>
  <c r="E32" i="52"/>
  <c r="E48" i="54"/>
  <c r="E25" i="56"/>
  <c r="F24" i="57"/>
  <c r="F26" i="61"/>
  <c r="F28" i="63"/>
  <c r="F22" i="66"/>
  <c r="F14" i="67"/>
  <c r="F17" i="69"/>
  <c r="F42" i="49"/>
  <c r="F31" i="51"/>
  <c r="F25" i="56"/>
  <c r="E26" i="58"/>
  <c r="E81" i="64"/>
  <c r="F32" i="52"/>
  <c r="E34" i="52"/>
  <c r="F22" i="71"/>
  <c r="E20" i="71"/>
  <c r="E115" i="71"/>
  <c r="E147" i="71"/>
  <c r="F115" i="71"/>
  <c r="E136" i="68"/>
  <c r="E25" i="68"/>
  <c r="E171" i="68"/>
  <c r="F25" i="68"/>
  <c r="E16" i="67"/>
  <c r="F103" i="67"/>
  <c r="E111" i="66"/>
  <c r="E22" i="66"/>
  <c r="F17" i="55"/>
  <c r="E17" i="55"/>
  <c r="E55" i="53"/>
  <c r="E53" i="53"/>
  <c r="F55" i="53"/>
  <c r="F16" i="67"/>
  <c r="E31" i="51"/>
  <c r="E26" i="60"/>
  <c r="E20" i="66"/>
  <c r="E23" i="68"/>
  <c r="F20" i="71"/>
  <c r="F53" i="53"/>
  <c r="F48" i="54"/>
  <c r="F134" i="68"/>
  <c r="E22" i="71"/>
  <c r="E42" i="49"/>
  <c r="E23" i="56"/>
  <c r="E25" i="59"/>
  <c r="E26" i="63"/>
  <c r="E85" i="65"/>
  <c r="E14" i="67"/>
  <c r="E101" i="67"/>
  <c r="F28" i="62"/>
  <c r="F20" i="66"/>
  <c r="F111" i="66"/>
  <c r="F23" i="68"/>
  <c r="F33" i="51"/>
  <c r="F34" i="52"/>
  <c r="F23" i="56"/>
  <c r="F25" i="59"/>
  <c r="E26" i="57"/>
  <c r="E83" i="64"/>
  <c r="E10" i="48" l="1"/>
  <c r="E14" i="48" s="1"/>
  <c r="D10" i="48"/>
  <c r="D14" i="48" s="1"/>
  <c r="E13" i="47"/>
  <c r="E17" i="47" s="1"/>
  <c r="D13" i="47"/>
  <c r="D17" i="47" s="1"/>
  <c r="E13" i="46"/>
  <c r="E17" i="46" s="1"/>
  <c r="D13" i="46"/>
  <c r="D17" i="46" s="1"/>
  <c r="E13" i="45"/>
  <c r="E17" i="45" s="1"/>
  <c r="D13" i="45"/>
  <c r="D15" i="45" s="1"/>
  <c r="E12" i="44"/>
  <c r="E16" i="44" s="1"/>
  <c r="D12" i="44"/>
  <c r="D14" i="44" s="1"/>
  <c r="E9" i="43"/>
  <c r="E13" i="43" s="1"/>
  <c r="D9" i="43"/>
  <c r="D11" i="43" s="1"/>
  <c r="D12" i="48" l="1"/>
  <c r="E12" i="48"/>
  <c r="D15" i="47"/>
  <c r="E15" i="47"/>
  <c r="D15" i="46"/>
  <c r="E15" i="46"/>
  <c r="D17" i="45"/>
  <c r="E15" i="45"/>
  <c r="D16" i="44"/>
  <c r="E14" i="44"/>
  <c r="D13" i="43"/>
  <c r="E11" i="43"/>
  <c r="E12" i="42" l="1"/>
  <c r="E16" i="42" s="1"/>
  <c r="D12" i="42"/>
  <c r="D14" i="42" s="1"/>
  <c r="E7" i="41"/>
  <c r="E11" i="41" s="1"/>
  <c r="D7" i="41"/>
  <c r="D11" i="41" s="1"/>
  <c r="E7" i="40"/>
  <c r="E11" i="40" s="1"/>
  <c r="D7" i="40"/>
  <c r="D9" i="40" s="1"/>
  <c r="D16" i="42" l="1"/>
  <c r="E14" i="42"/>
  <c r="D9" i="41"/>
  <c r="E9" i="41"/>
  <c r="D11" i="40"/>
  <c r="E9" i="40"/>
  <c r="H56" i="24" l="1"/>
  <c r="D99" i="24" s="1"/>
  <c r="G56" i="24"/>
  <c r="F65" i="39" l="1"/>
  <c r="E65" i="39"/>
  <c r="F59" i="39"/>
  <c r="F69" i="39"/>
  <c r="E59" i="39"/>
  <c r="E67" i="39" s="1"/>
  <c r="E60" i="38"/>
  <c r="F58" i="38"/>
  <c r="F62" i="38" s="1"/>
  <c r="E58" i="38"/>
  <c r="E62" i="38" s="1"/>
  <c r="F67" i="37"/>
  <c r="F69" i="37" s="1"/>
  <c r="E67" i="37"/>
  <c r="F21" i="37"/>
  <c r="F71" i="37" s="1"/>
  <c r="E21" i="37"/>
  <c r="E69" i="37" s="1"/>
  <c r="F41" i="36"/>
  <c r="F43" i="36" s="1"/>
  <c r="E41" i="36"/>
  <c r="E45" i="36" s="1"/>
  <c r="F46" i="35"/>
  <c r="E46" i="35"/>
  <c r="F42" i="35"/>
  <c r="F48" i="35" s="1"/>
  <c r="E42" i="35"/>
  <c r="F64" i="34"/>
  <c r="E64" i="34"/>
  <c r="F59" i="34"/>
  <c r="E59" i="34"/>
  <c r="E68" i="34" s="1"/>
  <c r="E67" i="33"/>
  <c r="E65" i="33"/>
  <c r="F63" i="33"/>
  <c r="F67" i="33" s="1"/>
  <c r="E63" i="33"/>
  <c r="F57" i="33"/>
  <c r="E57" i="33"/>
  <c r="F35" i="32"/>
  <c r="F39" i="32" s="1"/>
  <c r="E35" i="32"/>
  <c r="E39" i="32" s="1"/>
  <c r="F48" i="31"/>
  <c r="F46" i="31"/>
  <c r="F44" i="31"/>
  <c r="E44" i="31"/>
  <c r="F38" i="31"/>
  <c r="E38" i="31"/>
  <c r="E48" i="31" s="1"/>
  <c r="E46" i="31"/>
  <c r="F77" i="30"/>
  <c r="F75" i="30"/>
  <c r="F73" i="30"/>
  <c r="E73" i="30"/>
  <c r="F69" i="30"/>
  <c r="E69" i="30"/>
  <c r="E77" i="30" s="1"/>
  <c r="E75" i="30"/>
  <c r="F74" i="29"/>
  <c r="F76" i="29" s="1"/>
  <c r="E74" i="29"/>
  <c r="E78" i="29" s="1"/>
  <c r="F52" i="28"/>
  <c r="E52" i="28"/>
  <c r="F48" i="28"/>
  <c r="E48" i="28"/>
  <c r="F24" i="28"/>
  <c r="E24" i="28"/>
  <c r="E56" i="28" s="1"/>
  <c r="F52" i="27"/>
  <c r="E52" i="27"/>
  <c r="F42" i="27"/>
  <c r="E42" i="27"/>
  <c r="F37" i="27"/>
  <c r="E37" i="27"/>
  <c r="F45" i="26"/>
  <c r="E45" i="26"/>
  <c r="F41" i="26"/>
  <c r="F49" i="26" s="1"/>
  <c r="E41" i="26"/>
  <c r="E49" i="26" s="1"/>
  <c r="F81" i="25"/>
  <c r="E81" i="25"/>
  <c r="F73" i="25"/>
  <c r="E73" i="25"/>
  <c r="F68" i="25"/>
  <c r="E68" i="25"/>
  <c r="F62" i="25"/>
  <c r="E62" i="25"/>
  <c r="F56" i="25"/>
  <c r="E56" i="25"/>
  <c r="F51" i="25"/>
  <c r="E51" i="25"/>
  <c r="F66" i="24"/>
  <c r="E66" i="24"/>
  <c r="F62" i="24"/>
  <c r="E62" i="24"/>
  <c r="F56" i="24"/>
  <c r="E56" i="24"/>
  <c r="F67" i="39"/>
  <c r="E69" i="39"/>
  <c r="F83" i="25" l="1"/>
  <c r="E83" i="25"/>
  <c r="F85" i="25"/>
  <c r="E85" i="25"/>
  <c r="E50" i="35"/>
  <c r="F65" i="33"/>
  <c r="E71" i="37"/>
  <c r="F68" i="24"/>
  <c r="F54" i="27"/>
  <c r="F66" i="34"/>
  <c r="E68" i="24"/>
  <c r="E56" i="27"/>
  <c r="F37" i="32"/>
  <c r="F60" i="38"/>
  <c r="F50" i="35"/>
  <c r="F45" i="36"/>
  <c r="E43" i="36"/>
  <c r="E48" i="35"/>
  <c r="F68" i="34"/>
  <c r="E66" i="34"/>
  <c r="E37" i="32"/>
  <c r="F78" i="29"/>
  <c r="E76" i="29"/>
  <c r="F56" i="28"/>
  <c r="E54" i="28"/>
  <c r="F54" i="28"/>
  <c r="F56" i="27"/>
  <c r="E54" i="27"/>
  <c r="E47" i="26"/>
  <c r="F47" i="26"/>
</calcChain>
</file>

<file path=xl/sharedStrings.xml><?xml version="1.0" encoding="utf-8"?>
<sst xmlns="http://schemas.openxmlformats.org/spreadsheetml/2006/main" count="5926" uniqueCount="1307">
  <si>
    <t>Name of the Instrument</t>
  </si>
  <si>
    <t>Quantity</t>
  </si>
  <si>
    <t>ISIN Number</t>
  </si>
  <si>
    <t xml:space="preserve">Market Value(Rs. in Lakhs) </t>
  </si>
  <si>
    <t>% to Net Assets</t>
  </si>
  <si>
    <t>Industry Classification / Rating</t>
  </si>
  <si>
    <t>YTM</t>
  </si>
  <si>
    <t>Portfolio Statement as on March 31, 2022</t>
  </si>
  <si>
    <t>Franklin India Equity Savings Fund</t>
  </si>
  <si>
    <t>Franklin India Equity Hybrid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</si>
  <si>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</si>
  <si>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</si>
  <si>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</si>
  <si>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</si>
  <si>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</si>
  <si>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</si>
  <si>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</si>
  <si>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</si>
  <si>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</si>
  <si>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</si>
  <si>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</si>
  <si>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Index Fund NSE Nifty Plan</t>
  </si>
  <si>
    <t>Franklin India TAXSHIELD</t>
  </si>
  <si>
    <t>Franklin India Feeder - Franklin U.S. Opportunities Fund</t>
  </si>
  <si>
    <t>Franklin India Multi-Asset Solution Fund</t>
  </si>
  <si>
    <t>Franklin India Life Stage Fund Of Funds - 50's Plus Floating Rate Plan</t>
  </si>
  <si>
    <t>Franklin India Life Stage Fund Of Funds - 50's Plus Plan</t>
  </si>
  <si>
    <t>Franklin India Life Stage Fund Of Funds - 40's Plan</t>
  </si>
  <si>
    <t>Franklin India Life Stage Fund Of Funds - 30's Plan</t>
  </si>
  <si>
    <t>Franklin India Life Stage Fund Of Funds - 20's Plan</t>
  </si>
  <si>
    <t>Debt Instruments</t>
  </si>
  <si>
    <t>(a) Listed / awaiting listing on Stock Exchanges</t>
  </si>
  <si>
    <t>Sub Total</t>
  </si>
  <si>
    <t>Mutual Fund Units</t>
  </si>
  <si>
    <t>Total</t>
  </si>
  <si>
    <t>Net Assets</t>
  </si>
  <si>
    <t>Call, Cash &amp; Other Assets</t>
  </si>
  <si>
    <t>** Non- Traded Scrips</t>
  </si>
  <si>
    <t>Notes</t>
  </si>
  <si>
    <t>a) NAV at the beginning and at the end of the Half-year ended 31-Mar-2022</t>
  </si>
  <si>
    <t xml:space="preserve">      Plan/Option</t>
  </si>
  <si>
    <t>As on 31-Mar-2022</t>
  </si>
  <si>
    <t>As on 30-Sep-2021</t>
  </si>
  <si>
    <t>IDCW - Income Distribution cum capital withdrawal</t>
  </si>
  <si>
    <t>b) Aggregate Distributions declared during the Half - year ended 31-Mar-2022</t>
  </si>
  <si>
    <t>Nil</t>
  </si>
  <si>
    <t>(In Years)</t>
  </si>
  <si>
    <t xml:space="preserve">f) Product labeling and risk-o-meter </t>
  </si>
  <si>
    <t>Money Market Instruments</t>
  </si>
  <si>
    <t>CRISIL A1+</t>
  </si>
  <si>
    <t>Commercial Paper</t>
  </si>
  <si>
    <t>Treasury Bill</t>
  </si>
  <si>
    <t>91 DTB (30-Jun-2022)</t>
  </si>
  <si>
    <t>IN002021X595</t>
  </si>
  <si>
    <t>@ Listed</t>
  </si>
  <si>
    <t>Plan Name</t>
  </si>
  <si>
    <t>Distributions per unit (Rs.)+++</t>
  </si>
  <si>
    <t>+++ Distribution payouts/ re-investments are subject to deduction of TDS at the applicable rates.</t>
  </si>
  <si>
    <t xml:space="preserve">      Growth Plan</t>
  </si>
  <si>
    <t xml:space="preserve">      Monthly IDCW Plan</t>
  </si>
  <si>
    <t xml:space="preserve">      Quarterly IDCW Plan</t>
  </si>
  <si>
    <t xml:space="preserve">      Direct Growth Plan</t>
  </si>
  <si>
    <t xml:space="preserve">      Direct Monthly IDCW Plan</t>
  </si>
  <si>
    <t xml:space="preserve">      Direct Quarterly IDCW Plan</t>
  </si>
  <si>
    <t>91 DTB (09-Jun-2022)</t>
  </si>
  <si>
    <t>IN002021X561</t>
  </si>
  <si>
    <t>Government Securities</t>
  </si>
  <si>
    <t>5.63% GOI 2026 (12-Apr-2026)</t>
  </si>
  <si>
    <t>IN0020210012</t>
  </si>
  <si>
    <t>SOVEREIGN</t>
  </si>
  <si>
    <t>5.15% GOI 2025 (09-Nov-2025)</t>
  </si>
  <si>
    <t>IN0020200278</t>
  </si>
  <si>
    <t>5.22% GOI 2025 (15-Jun-2025)</t>
  </si>
  <si>
    <t>IN0020200112</t>
  </si>
  <si>
    <t xml:space="preserve">      Growth Option</t>
  </si>
  <si>
    <t xml:space="preserve">      Direct Growth Option</t>
  </si>
  <si>
    <t>CRISIL AAA</t>
  </si>
  <si>
    <t>Indostar Capital Finance Ltd (1Y SBI MCLR + 200 Bps) (02-May-2023) **</t>
  </si>
  <si>
    <t>INE896L07561</t>
  </si>
  <si>
    <t>CARE AA-</t>
  </si>
  <si>
    <t xml:space="preserve">      IDCW Plan</t>
  </si>
  <si>
    <t xml:space="preserve">      Direct IDCW Plan</t>
  </si>
  <si>
    <t>7.32% GOI 2024 (28-Jan-2024)</t>
  </si>
  <si>
    <t>IN0020180488</t>
  </si>
  <si>
    <t xml:space="preserve">d) Product labeling and risk-o-meter </t>
  </si>
  <si>
    <t>Equity &amp; Equity related</t>
  </si>
  <si>
    <t>ICICI Bank Ltd</t>
  </si>
  <si>
    <t>INE090A01021</t>
  </si>
  <si>
    <t>Banks</t>
  </si>
  <si>
    <t>Infosys Ltd</t>
  </si>
  <si>
    <t>INE009A01021</t>
  </si>
  <si>
    <t>Software</t>
  </si>
  <si>
    <t>HDFC Bank Ltd</t>
  </si>
  <si>
    <t>INE040A01034</t>
  </si>
  <si>
    <t>Axis Bank Ltd</t>
  </si>
  <si>
    <t>INE238A01034</t>
  </si>
  <si>
    <t>Larsen &amp; Toubro Ltd</t>
  </si>
  <si>
    <t>INE018A01030</t>
  </si>
  <si>
    <t>Construction Project</t>
  </si>
  <si>
    <t>Bharti Airtel Ltd</t>
  </si>
  <si>
    <t>INE397D01024</t>
  </si>
  <si>
    <t>Telecom - Services</t>
  </si>
  <si>
    <t>State Bank of India</t>
  </si>
  <si>
    <t>INE062A01020</t>
  </si>
  <si>
    <t>Hindustan Unilever Ltd</t>
  </si>
  <si>
    <t>INE030A01027</t>
  </si>
  <si>
    <t>Consumer Non Durables</t>
  </si>
  <si>
    <t>HCL Technologies Ltd</t>
  </si>
  <si>
    <t>INE860A01027</t>
  </si>
  <si>
    <t>Kotak Mahindra Bank Ltd</t>
  </si>
  <si>
    <t>INE237A01028</t>
  </si>
  <si>
    <t>Voltas Ltd</t>
  </si>
  <si>
    <t>INE226A01021</t>
  </si>
  <si>
    <t>Consumer Durables</t>
  </si>
  <si>
    <t>Ambuja Cements Ltd</t>
  </si>
  <si>
    <t>INE079A01024</t>
  </si>
  <si>
    <t>Cement &amp; Cement Products</t>
  </si>
  <si>
    <t>GAIL (India) Ltd</t>
  </si>
  <si>
    <t>INE129A01019</t>
  </si>
  <si>
    <t>Gas</t>
  </si>
  <si>
    <t>NTPC Ltd</t>
  </si>
  <si>
    <t>INE733E01010</t>
  </si>
  <si>
    <t>Power</t>
  </si>
  <si>
    <t>Grasim Industries Ltd</t>
  </si>
  <si>
    <t>INE047A01021</t>
  </si>
  <si>
    <t>United Breweries Ltd</t>
  </si>
  <si>
    <t>INE686F01025</t>
  </si>
  <si>
    <t>Dr. Reddy's Laboratories Ltd</t>
  </si>
  <si>
    <t>INE089A01023</t>
  </si>
  <si>
    <t>Pharmaceuticals</t>
  </si>
  <si>
    <t>SBI Cards and Payment Services Ltd</t>
  </si>
  <si>
    <t>INE018E01016</t>
  </si>
  <si>
    <t>Finance</t>
  </si>
  <si>
    <t>Aditya Birla Fashion and Retail Ltd</t>
  </si>
  <si>
    <t>INE647O01011</t>
  </si>
  <si>
    <t>Retailing</t>
  </si>
  <si>
    <t>Blue Star Ltd</t>
  </si>
  <si>
    <t>INE472A01039</t>
  </si>
  <si>
    <t>United Spirits Ltd</t>
  </si>
  <si>
    <t>INE854D01024</t>
  </si>
  <si>
    <t>Petronet LNG Ltd</t>
  </si>
  <si>
    <t>INE347G01014</t>
  </si>
  <si>
    <t>Tata Motors Ltd</t>
  </si>
  <si>
    <t>INE155A01022</t>
  </si>
  <si>
    <t>Auto</t>
  </si>
  <si>
    <t>Jubilant Foodworks Ltd</t>
  </si>
  <si>
    <t>INE797F01012</t>
  </si>
  <si>
    <t>Leisure Services</t>
  </si>
  <si>
    <t>Bajaj Auto Ltd</t>
  </si>
  <si>
    <t>INE917I01010</t>
  </si>
  <si>
    <t>Sapphire Foods India Ltd</t>
  </si>
  <si>
    <t>INE806T01012</t>
  </si>
  <si>
    <t>Bharat Petroleum Corporation Ltd</t>
  </si>
  <si>
    <t>INE029A01011</t>
  </si>
  <si>
    <t>Petroleum Products</t>
  </si>
  <si>
    <t>Jyothy Labs Ltd</t>
  </si>
  <si>
    <t>INE668F01031</t>
  </si>
  <si>
    <t>Westlife Development Ltd</t>
  </si>
  <si>
    <t>INE274F01020</t>
  </si>
  <si>
    <t>City Union Bank Ltd</t>
  </si>
  <si>
    <t>INE491A01021</t>
  </si>
  <si>
    <t>Mahindra &amp; Mahindra Ltd</t>
  </si>
  <si>
    <t>INE101A01026</t>
  </si>
  <si>
    <t>Exide Industries Ltd</t>
  </si>
  <si>
    <t>INE302A01020</t>
  </si>
  <si>
    <t>Auto Ancillaries</t>
  </si>
  <si>
    <t>ICICI Prudential Life Insurance Co Ltd</t>
  </si>
  <si>
    <t>INE726G01019</t>
  </si>
  <si>
    <t>Insurance</t>
  </si>
  <si>
    <t>Gujarat State Petronet Ltd</t>
  </si>
  <si>
    <t>INE246F01010</t>
  </si>
  <si>
    <t>Ultratech Cement Ltd</t>
  </si>
  <si>
    <t>INE481G01011</t>
  </si>
  <si>
    <t>Tata Power Co Ltd</t>
  </si>
  <si>
    <t>INE245A01021</t>
  </si>
  <si>
    <t>Zydus Lifesciences Ltd</t>
  </si>
  <si>
    <t>INE010B01027</t>
  </si>
  <si>
    <t>Nuvoco Vistas Corporation Ltd</t>
  </si>
  <si>
    <t>INE118D01016</t>
  </si>
  <si>
    <t>Zomato Ltd</t>
  </si>
  <si>
    <t>INE758T01015</t>
  </si>
  <si>
    <t>Kansai Nerolac Paints Ltd</t>
  </si>
  <si>
    <t>INE531A01024</t>
  </si>
  <si>
    <t>Himatsingka Seide Ltd</t>
  </si>
  <si>
    <t>INE049A01027</t>
  </si>
  <si>
    <t>Textile Products</t>
  </si>
  <si>
    <t>Multi Commodity Exchange Of India Ltd</t>
  </si>
  <si>
    <t>INE745G01035</t>
  </si>
  <si>
    <t>Capital Markets</t>
  </si>
  <si>
    <t>PB Fintech Ltd</t>
  </si>
  <si>
    <t>INE417T01026</t>
  </si>
  <si>
    <t>Financial Technology (Fintech)</t>
  </si>
  <si>
    <t>Metropolis Healthcare Ltd</t>
  </si>
  <si>
    <t>INE112L01020</t>
  </si>
  <si>
    <t>Healthcare Services</t>
  </si>
  <si>
    <t>6.95% Housing Development Finance Corporation Ltd (27-Apr-2023) **</t>
  </si>
  <si>
    <t>INE001A07SK8</t>
  </si>
  <si>
    <t>Kotak Mahindra Prime Ltd (03-Jun-2022) **@</t>
  </si>
  <si>
    <t>INE916D140Y6</t>
  </si>
  <si>
    <t>Tata Capital Financial Services Ltd (28-Sep-2022) **@</t>
  </si>
  <si>
    <t>INE306N14UG4</t>
  </si>
  <si>
    <t>6.18% GOI 2024 (04-Nov-2024)</t>
  </si>
  <si>
    <t>IN0020190396</t>
  </si>
  <si>
    <t>Housing Development Finance Corporation Ltd</t>
  </si>
  <si>
    <t>INE001A01036</t>
  </si>
  <si>
    <t>Asian Paints Ltd</t>
  </si>
  <si>
    <t>INE021A01026</t>
  </si>
  <si>
    <t>Dabur India Ltd</t>
  </si>
  <si>
    <t>INE016A01026</t>
  </si>
  <si>
    <t>Shriram Transport Finance Co Ltd</t>
  </si>
  <si>
    <t>INE721A01013</t>
  </si>
  <si>
    <t>Federal Bank Ltd</t>
  </si>
  <si>
    <t>INE171A01029</t>
  </si>
  <si>
    <t>c) Portfolio Turnover Ratio during the Half - year 31-Mar-2022</t>
  </si>
  <si>
    <t>d) Average Maturity as on 31-Mar-2022</t>
  </si>
  <si>
    <t xml:space="preserve">e) During the month additional instances of fair valuation/deviation from valuation price provided by the valuation agencies </t>
  </si>
  <si>
    <t>INE671B01018</t>
  </si>
  <si>
    <t>Tata Motors Ltd DVR</t>
  </si>
  <si>
    <t>IN9155A01020</t>
  </si>
  <si>
    <t>ITC Ltd</t>
  </si>
  <si>
    <t>INE154A01025</t>
  </si>
  <si>
    <t>Bharat Electronics Ltd</t>
  </si>
  <si>
    <t>INE263A01024</t>
  </si>
  <si>
    <t>Aerospace &amp; Defense</t>
  </si>
  <si>
    <t>Coal India Ltd</t>
  </si>
  <si>
    <t>INE522F01014</t>
  </si>
  <si>
    <t>Minerals/Mining</t>
  </si>
  <si>
    <t>Godrej Consumer Products Ltd</t>
  </si>
  <si>
    <t>INE102D01028</t>
  </si>
  <si>
    <t>Indian Oil Corporation Ltd</t>
  </si>
  <si>
    <t>INE242A01010</t>
  </si>
  <si>
    <t>Tech Mahindra Ltd</t>
  </si>
  <si>
    <t>INE669C01036</t>
  </si>
  <si>
    <t>Century Textile &amp; Industries Ltd</t>
  </si>
  <si>
    <t>INE055A01016</t>
  </si>
  <si>
    <t>Paper</t>
  </si>
  <si>
    <t>ACC Ltd</t>
  </si>
  <si>
    <t>INE012A01025</t>
  </si>
  <si>
    <t>Finolex Cables Ltd</t>
  </si>
  <si>
    <t>INE235A01022</t>
  </si>
  <si>
    <t>Industrial Products</t>
  </si>
  <si>
    <t>Power Grid Corporation of India Ltd</t>
  </si>
  <si>
    <t>INE752E01010</t>
  </si>
  <si>
    <t>Hindustan Aeronautics Ltd</t>
  </si>
  <si>
    <t>INE066F01012</t>
  </si>
  <si>
    <t>Indraprastha Gas Ltd</t>
  </si>
  <si>
    <t>INE203G01027</t>
  </si>
  <si>
    <t>Rallis India Ltd</t>
  </si>
  <si>
    <t>INE613A01020</t>
  </si>
  <si>
    <t>Pesticides</t>
  </si>
  <si>
    <t>Kirloskar Oil Engines Ltd</t>
  </si>
  <si>
    <t>INE146L01010</t>
  </si>
  <si>
    <t>Lupin Ltd</t>
  </si>
  <si>
    <t>INE326A01037</t>
  </si>
  <si>
    <t>Gulf Oil Lubricants India Ltd</t>
  </si>
  <si>
    <t>INE635Q01029</t>
  </si>
  <si>
    <t>(b) Units of Real Estate Investment Trusts (REITs)</t>
  </si>
  <si>
    <t>Embassy Office Parks REIT</t>
  </si>
  <si>
    <t>INE041025011</t>
  </si>
  <si>
    <t>Industry Classification</t>
  </si>
  <si>
    <t>NHPC Ltd</t>
  </si>
  <si>
    <t>INE848E01016</t>
  </si>
  <si>
    <t>Finolex Industries Ltd</t>
  </si>
  <si>
    <t>INE183A01024</t>
  </si>
  <si>
    <t>Tata Consultancy Services Ltd</t>
  </si>
  <si>
    <t>INE467B01029</t>
  </si>
  <si>
    <t>Hero MotoCorp Ltd</t>
  </si>
  <si>
    <t>INE158A01026</t>
  </si>
  <si>
    <t>Oil &amp; Natural Gas Corporation Ltd</t>
  </si>
  <si>
    <t>INE213A01029</t>
  </si>
  <si>
    <t>Oil</t>
  </si>
  <si>
    <t>Colgate Palmolive (India) Ltd</t>
  </si>
  <si>
    <t>INE259A01022</t>
  </si>
  <si>
    <t>Hindustan Petroleum Corporation Ltd</t>
  </si>
  <si>
    <t>INE094A01015</t>
  </si>
  <si>
    <t>Apollo Tyres Ltd</t>
  </si>
  <si>
    <t>INE438A01022</t>
  </si>
  <si>
    <t>CESC Ltd</t>
  </si>
  <si>
    <t>INE486A01021</t>
  </si>
  <si>
    <t>Brookfield India Real Estate Trust</t>
  </si>
  <si>
    <t>INE0FDU25010</t>
  </si>
  <si>
    <t>Foreign Equity Securities</t>
  </si>
  <si>
    <t>Unilever PLC, (ADR)</t>
  </si>
  <si>
    <t>US9047677045</t>
  </si>
  <si>
    <t>Xtep International Holdings Ltd</t>
  </si>
  <si>
    <t>KYG982771092</t>
  </si>
  <si>
    <t>Novatek Microelectronics Corp. Ltd</t>
  </si>
  <si>
    <t>TW0003034005</t>
  </si>
  <si>
    <t>Xinyi Solar Holdings Ltd</t>
  </si>
  <si>
    <t>KYG9829N1025</t>
  </si>
  <si>
    <t>Industrial Capital Goods</t>
  </si>
  <si>
    <t>Mediatek Inc</t>
  </si>
  <si>
    <t>TW0002454006</t>
  </si>
  <si>
    <t>Hardware</t>
  </si>
  <si>
    <t>Travelsky Technology Ltd, H</t>
  </si>
  <si>
    <t>CNE1000004J3</t>
  </si>
  <si>
    <t>Primax Electronics Ltd</t>
  </si>
  <si>
    <t>TW0004915004</t>
  </si>
  <si>
    <t>Info Edge (India) Ltd</t>
  </si>
  <si>
    <t>INE663F01024</t>
  </si>
  <si>
    <t>Cyient Ltd</t>
  </si>
  <si>
    <t>INE136B01020</t>
  </si>
  <si>
    <t>Affle India Ltd</t>
  </si>
  <si>
    <t>INE00WC01027</t>
  </si>
  <si>
    <t>FSN E-Commerce Ventures Ltd</t>
  </si>
  <si>
    <t>INE388Y01029</t>
  </si>
  <si>
    <t>Mphasis Ltd</t>
  </si>
  <si>
    <t>INE356A01018</t>
  </si>
  <si>
    <t>Indiamart Intermesh Ltd</t>
  </si>
  <si>
    <t>INE933S01016</t>
  </si>
  <si>
    <t>Firstsource Solutions Ltd</t>
  </si>
  <si>
    <t>INE684F01012</t>
  </si>
  <si>
    <t>Rategain Travel Technologies Ltd</t>
  </si>
  <si>
    <t>INE0CLI01024</t>
  </si>
  <si>
    <t>Xelpmoc Design and Tech Ltd</t>
  </si>
  <si>
    <t>INE01P501012</t>
  </si>
  <si>
    <t>Persistent Systems Ltd</t>
  </si>
  <si>
    <t>INE262H01013</t>
  </si>
  <si>
    <t>Makemytrip Ltd</t>
  </si>
  <si>
    <t>MU0295S00016</t>
  </si>
  <si>
    <t>Taiwan Semiconductor Manufacturing Co. Ltd</t>
  </si>
  <si>
    <t>TW0002330008</t>
  </si>
  <si>
    <t>Freshworks Inc</t>
  </si>
  <si>
    <t>US3580541049</t>
  </si>
  <si>
    <t>Amazon.com INC</t>
  </si>
  <si>
    <t>US0231351067</t>
  </si>
  <si>
    <t>Samsung Electronics Co. Ltd</t>
  </si>
  <si>
    <t>KR7005930003</t>
  </si>
  <si>
    <t>Qualcomm Inc.</t>
  </si>
  <si>
    <t>US7475251036</t>
  </si>
  <si>
    <t>Telecom -  Equipment &amp; Accessories</t>
  </si>
  <si>
    <t>Salesforce.Com Inc</t>
  </si>
  <si>
    <t>US79466L3024</t>
  </si>
  <si>
    <t xml:space="preserve">Software                                </t>
  </si>
  <si>
    <t>Microsoft Corp</t>
  </si>
  <si>
    <t>US5949181045</t>
  </si>
  <si>
    <t>Twitter Inc.</t>
  </si>
  <si>
    <t>US90184L1026</t>
  </si>
  <si>
    <t>Uber Technologies Inc</t>
  </si>
  <si>
    <t>US90353T1007</t>
  </si>
  <si>
    <t>Alphabet Inc</t>
  </si>
  <si>
    <t>US02079K3059</t>
  </si>
  <si>
    <t>Intel Corp</t>
  </si>
  <si>
    <t>US4581401001</t>
  </si>
  <si>
    <t>Zoom Video Communications Inc</t>
  </si>
  <si>
    <t>US98980L1017</t>
  </si>
  <si>
    <t>Alibaba Group Holding Ltd</t>
  </si>
  <si>
    <t>KYG017191142</t>
  </si>
  <si>
    <t>Samsung Sdi Co Ltd</t>
  </si>
  <si>
    <t>KR7006400006</t>
  </si>
  <si>
    <t>LG Chem Ltd</t>
  </si>
  <si>
    <t>KR7051910008</t>
  </si>
  <si>
    <t>Chemicals</t>
  </si>
  <si>
    <t>PayPal Holdings Inc</t>
  </si>
  <si>
    <t>US70450Y1038</t>
  </si>
  <si>
    <t>Tencent Holdings Ltd</t>
  </si>
  <si>
    <t>KYG875721634</t>
  </si>
  <si>
    <t>Wix.Com Ltd</t>
  </si>
  <si>
    <t>IL0011301780</t>
  </si>
  <si>
    <t>JD.Com Inc</t>
  </si>
  <si>
    <t>KYG8208B1014</t>
  </si>
  <si>
    <t>Foreign Mutual Fund Units</t>
  </si>
  <si>
    <t>Franklin Technology Fund, Class I (Acc)</t>
  </si>
  <si>
    <t>LU0626261944</t>
  </si>
  <si>
    <t>Foreign Mutual Fund</t>
  </si>
  <si>
    <t>Brigade Enterprises Ltd</t>
  </si>
  <si>
    <t>INE791I01019</t>
  </si>
  <si>
    <t>Construction</t>
  </si>
  <si>
    <t>Deepak Nitrite Ltd</t>
  </si>
  <si>
    <t>INE288B01029</t>
  </si>
  <si>
    <t>KPIT Technologies Ltd</t>
  </si>
  <si>
    <t>INE04I401011</t>
  </si>
  <si>
    <t>K.P.R. Mill Ltd</t>
  </si>
  <si>
    <t>INE930H01031</t>
  </si>
  <si>
    <t>CCL Products (India) Ltd</t>
  </si>
  <si>
    <t>INE421D01022</t>
  </si>
  <si>
    <t>J.B. Chemicals &amp; Pharmaceuticals Ltd</t>
  </si>
  <si>
    <t>INE572A01028</t>
  </si>
  <si>
    <t>Equitas Holdings Ltd</t>
  </si>
  <si>
    <t>INE988K01017</t>
  </si>
  <si>
    <t>GHCL Ltd</t>
  </si>
  <si>
    <t>INE539A01019</t>
  </si>
  <si>
    <t>Tube Investments of India Ltd</t>
  </si>
  <si>
    <t>INE974X01010</t>
  </si>
  <si>
    <t>Quess Corp Ltd</t>
  </si>
  <si>
    <t>INE615P01015</t>
  </si>
  <si>
    <t>Other Services</t>
  </si>
  <si>
    <t>Carborundum Universal Ltd</t>
  </si>
  <si>
    <t>INE120A01034</t>
  </si>
  <si>
    <t>KNR Constructions Ltd</t>
  </si>
  <si>
    <t>INE634I01029</t>
  </si>
  <si>
    <t>Ahluwalia Contracts (India) Ltd</t>
  </si>
  <si>
    <t>INE758C01029</t>
  </si>
  <si>
    <t>Lemon Tree Hotels Ltd</t>
  </si>
  <si>
    <t>INE970X01018</t>
  </si>
  <si>
    <t>Sobha Ltd</t>
  </si>
  <si>
    <t>INE671H01015</t>
  </si>
  <si>
    <t>V.I.P. Industries Ltd</t>
  </si>
  <si>
    <t>INE054A01027</t>
  </si>
  <si>
    <t>Eris Lifesciences Ltd</t>
  </si>
  <si>
    <t>INE406M01024</t>
  </si>
  <si>
    <t>Nesco Ltd</t>
  </si>
  <si>
    <t>INE317F01035</t>
  </si>
  <si>
    <t>Commercial Services</t>
  </si>
  <si>
    <t>Teamlease Services Ltd</t>
  </si>
  <si>
    <t>INE985S01024</t>
  </si>
  <si>
    <t>M M Forgings Ltd</t>
  </si>
  <si>
    <t>INE227C01017</t>
  </si>
  <si>
    <t>Cholamandalam Investment and Finance Co Ltd</t>
  </si>
  <si>
    <t>INE121A01024</t>
  </si>
  <si>
    <t>TV Today Network Ltd</t>
  </si>
  <si>
    <t>INE038F01029</t>
  </si>
  <si>
    <t>Entertainment</t>
  </si>
  <si>
    <t>Karur Vysya Bank Ltd</t>
  </si>
  <si>
    <t>INE036D01028</t>
  </si>
  <si>
    <t>Chemplast Sanmar Ltd</t>
  </si>
  <si>
    <t>INE488A01050</t>
  </si>
  <si>
    <t>Atul Ltd</t>
  </si>
  <si>
    <t>INE100A01010</t>
  </si>
  <si>
    <t>Equitas Small Finance Bank Ltd</t>
  </si>
  <si>
    <t>INE063P01018</t>
  </si>
  <si>
    <t>DCB Bank Ltd</t>
  </si>
  <si>
    <t>INE503A01015</t>
  </si>
  <si>
    <t>Gateway Distriparks Ltd</t>
  </si>
  <si>
    <t>INE079J01017</t>
  </si>
  <si>
    <t>Transportation</t>
  </si>
  <si>
    <t>TTK Prestige Ltd</t>
  </si>
  <si>
    <t>INE690A01028</t>
  </si>
  <si>
    <t>Shankara Building Products Ltd</t>
  </si>
  <si>
    <t>INE274V01019</t>
  </si>
  <si>
    <t>HeidelbergCement India Ltd</t>
  </si>
  <si>
    <t>INE578A01017</t>
  </si>
  <si>
    <t>JK Lakshmi Cement Ltd</t>
  </si>
  <si>
    <t>INE786A01032</t>
  </si>
  <si>
    <t>Anand Rathi Wealth Ltd</t>
  </si>
  <si>
    <t>INE463V01026</t>
  </si>
  <si>
    <t>Techno Electric &amp; Engineering Co Ltd</t>
  </si>
  <si>
    <t>INE285K01026</t>
  </si>
  <si>
    <t>Music Broadcast Ltd</t>
  </si>
  <si>
    <t>INE919I01024</t>
  </si>
  <si>
    <t>S J S Enterprises Ltd</t>
  </si>
  <si>
    <t>INE284S01014</t>
  </si>
  <si>
    <t>Mrs Bectors Food Specialities Ltd</t>
  </si>
  <si>
    <t>INE495P01012</t>
  </si>
  <si>
    <t>Ion Exchange (India) Ltd</t>
  </si>
  <si>
    <t>INE570A01014</t>
  </si>
  <si>
    <t>Ashoka Buildcon Ltd</t>
  </si>
  <si>
    <t>INE442H01029</t>
  </si>
  <si>
    <t>IDFC Ltd</t>
  </si>
  <si>
    <t>INE043D01016</t>
  </si>
  <si>
    <t>G R Infraprojects Ltd</t>
  </si>
  <si>
    <t>INE201P01022</t>
  </si>
  <si>
    <t>Latent View Analytics Ltd</t>
  </si>
  <si>
    <t>INE0I7C01011</t>
  </si>
  <si>
    <t>Hindustan Oil Exploration Co Ltd</t>
  </si>
  <si>
    <t>INE345A01011</t>
  </si>
  <si>
    <t>Indoco Remedies Ltd</t>
  </si>
  <si>
    <t>INE873D01024</t>
  </si>
  <si>
    <t>Hitachi Energy India Ltd</t>
  </si>
  <si>
    <t>INE07Y701011</t>
  </si>
  <si>
    <t>Data Patterns India Ltd</t>
  </si>
  <si>
    <t>INE0IX101010</t>
  </si>
  <si>
    <t>Vijaya Diagnostic Centre Ltd</t>
  </si>
  <si>
    <t>INE043W01024</t>
  </si>
  <si>
    <t>Ramco Systems Ltd</t>
  </si>
  <si>
    <t>INE246B01019</t>
  </si>
  <si>
    <t>Crompton Greaves Consumer Electricals Ltd</t>
  </si>
  <si>
    <t>INE299U01018</t>
  </si>
  <si>
    <t>Oberoi Realty Ltd</t>
  </si>
  <si>
    <t>INE093I01010</t>
  </si>
  <si>
    <t>Trent Ltd</t>
  </si>
  <si>
    <t>INE849A01020</t>
  </si>
  <si>
    <t>Indian Hotels Co Ltd</t>
  </si>
  <si>
    <t>INE053A01029</t>
  </si>
  <si>
    <t>IPCA Laboratories Ltd</t>
  </si>
  <si>
    <t>INE571A01038</t>
  </si>
  <si>
    <t>Ashok Leyland Ltd</t>
  </si>
  <si>
    <t>INE208A01029</t>
  </si>
  <si>
    <t>The Ramco Cements Ltd</t>
  </si>
  <si>
    <t>INE331A01037</t>
  </si>
  <si>
    <t>Apollo Hospitals Enterprise Ltd</t>
  </si>
  <si>
    <t>INE437A01024</t>
  </si>
  <si>
    <t>Emami Ltd</t>
  </si>
  <si>
    <t>INE548C01032</t>
  </si>
  <si>
    <t>Coromandel International Ltd</t>
  </si>
  <si>
    <t>INE169A01031</t>
  </si>
  <si>
    <t>Fertilisers</t>
  </si>
  <si>
    <t>Sundram Fasteners Ltd</t>
  </si>
  <si>
    <t>INE387A01021</t>
  </si>
  <si>
    <t>Container Corporation Of India Ltd</t>
  </si>
  <si>
    <t>INE111A01025</t>
  </si>
  <si>
    <t>CG Power and Industrial Solutions Ltd</t>
  </si>
  <si>
    <t>INE067A01029</t>
  </si>
  <si>
    <t>Max Healthcare Institute Ltd</t>
  </si>
  <si>
    <t>INE027H01010</t>
  </si>
  <si>
    <t>J.K. Cement Ltd</t>
  </si>
  <si>
    <t>INE823G01014</t>
  </si>
  <si>
    <t>Bosch Ltd</t>
  </si>
  <si>
    <t>INE323A01026</t>
  </si>
  <si>
    <t>Sundaram Finance Ltd</t>
  </si>
  <si>
    <t>INE660A01013</t>
  </si>
  <si>
    <t>Max Financial Services Ltd</t>
  </si>
  <si>
    <t>INE180A01020</t>
  </si>
  <si>
    <t>Abbott India Ltd</t>
  </si>
  <si>
    <t>INE358A01014</t>
  </si>
  <si>
    <t>Cholamandalam Financial Holdings Ltd</t>
  </si>
  <si>
    <t>INE149A01033</t>
  </si>
  <si>
    <t>Prestige Estates Projects Ltd</t>
  </si>
  <si>
    <t>INE811K01011</t>
  </si>
  <si>
    <t>Bharat Forge Ltd</t>
  </si>
  <si>
    <t>INE465A01025</t>
  </si>
  <si>
    <t>Phoenix Mills Ltd</t>
  </si>
  <si>
    <t>INE211B01039</t>
  </si>
  <si>
    <t>Aarti Industries Ltd</t>
  </si>
  <si>
    <t>INE769A01020</t>
  </si>
  <si>
    <t>Balkrishna Industries Ltd</t>
  </si>
  <si>
    <t>INE787D01026</t>
  </si>
  <si>
    <t>Escorts Ltd</t>
  </si>
  <si>
    <t>INE042A01014</t>
  </si>
  <si>
    <t>Bata India Ltd</t>
  </si>
  <si>
    <t>INE176A01028</t>
  </si>
  <si>
    <t>PI Industries Ltd</t>
  </si>
  <si>
    <t>INE603J01030</t>
  </si>
  <si>
    <t>RBL Bank Ltd</t>
  </si>
  <si>
    <t>INE976G01028</t>
  </si>
  <si>
    <t>Whirlpool Of India Ltd</t>
  </si>
  <si>
    <t>INE716A01013</t>
  </si>
  <si>
    <t>EPL Ltd</t>
  </si>
  <si>
    <t>INE255A01020</t>
  </si>
  <si>
    <t>Honeywell Automation India Ltd</t>
  </si>
  <si>
    <t>INE671A01010</t>
  </si>
  <si>
    <t>Kajaria Ceramics Ltd</t>
  </si>
  <si>
    <t>INE217B01036</t>
  </si>
  <si>
    <t>APL Apollo Tubes Ltd</t>
  </si>
  <si>
    <t>INE702C01027</t>
  </si>
  <si>
    <t>Ferrous Metals</t>
  </si>
  <si>
    <t>* Less than 0.01%</t>
  </si>
  <si>
    <t>Caplin Point Laboratories Ltd</t>
  </si>
  <si>
    <t>INE475E01026</t>
  </si>
  <si>
    <t>GTPL Hathway Ltd</t>
  </si>
  <si>
    <t>INE869I01013</t>
  </si>
  <si>
    <t>Ujjivan Financial Services Ltd</t>
  </si>
  <si>
    <t>INE334L01012</t>
  </si>
  <si>
    <t>Hemisphere Properties India Ltd</t>
  </si>
  <si>
    <t>INE0AJG01018</t>
  </si>
  <si>
    <t>IN9397D01014</t>
  </si>
  <si>
    <t>INE696201123</t>
  </si>
  <si>
    <t>Cipla Ltd</t>
  </si>
  <si>
    <t>INE059A01026</t>
  </si>
  <si>
    <t>KEI Industries Ltd</t>
  </si>
  <si>
    <t>INE878B01027</t>
  </si>
  <si>
    <t>Maruti Suzuki India Ltd</t>
  </si>
  <si>
    <t>INE585B01010</t>
  </si>
  <si>
    <t>Interglobe Aviation Ltd</t>
  </si>
  <si>
    <t>INE646L01027</t>
  </si>
  <si>
    <t>IndusInd Bank Ltd</t>
  </si>
  <si>
    <t>INE095A01012</t>
  </si>
  <si>
    <t>Cummins India Ltd</t>
  </si>
  <si>
    <t>INE298A01020</t>
  </si>
  <si>
    <t>SBI Life Insurance Co Ltd</t>
  </si>
  <si>
    <t>INE123W01016</t>
  </si>
  <si>
    <t>Orient Cement Ltd</t>
  </si>
  <si>
    <t>INE876N01018</t>
  </si>
  <si>
    <t>Somany Ceramics Ltd</t>
  </si>
  <si>
    <t>INE355A01028</t>
  </si>
  <si>
    <t>ITD Cementation India Ltd</t>
  </si>
  <si>
    <t>INE686A01026</t>
  </si>
  <si>
    <t>Marico Ltd</t>
  </si>
  <si>
    <t>INE196A01026</t>
  </si>
  <si>
    <t>Aditya Birla Capital Ltd</t>
  </si>
  <si>
    <t>INE674K01013</t>
  </si>
  <si>
    <t>Arvind Fashions Ltd</t>
  </si>
  <si>
    <t>INE955V01021</t>
  </si>
  <si>
    <t>Dalmia Bharat Ltd</t>
  </si>
  <si>
    <t>INE00R701025</t>
  </si>
  <si>
    <t>Nippon Life India Asset Management Ltd</t>
  </si>
  <si>
    <t>INE298J01013</t>
  </si>
  <si>
    <t>Mahindra &amp; Mahindra Financial Services Ltd</t>
  </si>
  <si>
    <t>INE774D01024</t>
  </si>
  <si>
    <t>LIC Housing Finance Ltd</t>
  </si>
  <si>
    <t>INE115A01026</t>
  </si>
  <si>
    <t>AU Small Finance Bank Ltd</t>
  </si>
  <si>
    <t>INE949L01017</t>
  </si>
  <si>
    <t>Torrent Pharmaceuticals Ltd</t>
  </si>
  <si>
    <t>INE685A01028</t>
  </si>
  <si>
    <t>Coforge Ltd</t>
  </si>
  <si>
    <t>INE591G01017</t>
  </si>
  <si>
    <t>Motherson Sumi Systems Ltd</t>
  </si>
  <si>
    <t>INE775A01035</t>
  </si>
  <si>
    <t>Laurus Labs Ltd</t>
  </si>
  <si>
    <t>INE947Q01028</t>
  </si>
  <si>
    <t>Alkem Laboratories Ltd</t>
  </si>
  <si>
    <t>INE540L01014</t>
  </si>
  <si>
    <t>Motherson Sumi Wiring India Ltd</t>
  </si>
  <si>
    <t>INE0FS801015</t>
  </si>
  <si>
    <t>Mahindra CIE Automotive Ltd</t>
  </si>
  <si>
    <t>INE536H01010</t>
  </si>
  <si>
    <t>HDFC Life Insurance Co Ltd</t>
  </si>
  <si>
    <t>INE795G01014</t>
  </si>
  <si>
    <t>Reliance Industries Ltd</t>
  </si>
  <si>
    <t>INE002A01018</t>
  </si>
  <si>
    <t>Gland Pharma Ltd</t>
  </si>
  <si>
    <t>INE068V01023</t>
  </si>
  <si>
    <t>Puravankara Ltd</t>
  </si>
  <si>
    <t>INE323I01011</t>
  </si>
  <si>
    <t>NRB Bearings Ltd</t>
  </si>
  <si>
    <t>INE349A01021</t>
  </si>
  <si>
    <t>Tata Consumer Products Ltd</t>
  </si>
  <si>
    <t>INE192A01025</t>
  </si>
  <si>
    <t>Motilal Oswal Financial Services Ltd</t>
  </si>
  <si>
    <t>INE338I01027</t>
  </si>
  <si>
    <t>Godrej Properties Ltd</t>
  </si>
  <si>
    <t>INE484J01027</t>
  </si>
  <si>
    <t>AIA Group Ltd</t>
  </si>
  <si>
    <t>HK0000069689</t>
  </si>
  <si>
    <t>Naver Corp</t>
  </si>
  <si>
    <t>KR7035420009</t>
  </si>
  <si>
    <t>Bank Central Asia Tbk Pt</t>
  </si>
  <si>
    <t>ID1000109507</t>
  </si>
  <si>
    <t>DBS Group Holdings Ltd</t>
  </si>
  <si>
    <t>SG1L01001701</t>
  </si>
  <si>
    <t>China Merchants Bank Co Ltd</t>
  </si>
  <si>
    <t>CNE1000002M1</t>
  </si>
  <si>
    <t>Longi Green Energy Technology Co Ltd</t>
  </si>
  <si>
    <t>CNE100001FR6</t>
  </si>
  <si>
    <t>SK Hynix Inc</t>
  </si>
  <si>
    <t>KR7000660001</t>
  </si>
  <si>
    <t>Techtronic Industries Co. Ltd</t>
  </si>
  <si>
    <t>HK0669013440</t>
  </si>
  <si>
    <t>Meituan Dianping</t>
  </si>
  <si>
    <t>KYG596691041</t>
  </si>
  <si>
    <t>Guangzhou Tinci Materials Technology Co Ltd</t>
  </si>
  <si>
    <t>CNE100001RG4</t>
  </si>
  <si>
    <t>China Mengniu Dairy Co. Ltd</t>
  </si>
  <si>
    <t>KYG210961051</t>
  </si>
  <si>
    <t>Ping An Insurance (Group) Co. Of China Ltd, H</t>
  </si>
  <si>
    <t>CNE1000003X6</t>
  </si>
  <si>
    <t>China Resources Land Ltd</t>
  </si>
  <si>
    <t>KYG2108Y1052</t>
  </si>
  <si>
    <t>Midea Group Co Ltd</t>
  </si>
  <si>
    <t>CNE100001QQ5</t>
  </si>
  <si>
    <t>Yum China Holdings INC</t>
  </si>
  <si>
    <t>US98850P1093</t>
  </si>
  <si>
    <t>Budweiser Brewing Co APAC Ltd</t>
  </si>
  <si>
    <t>KYG1674K1013</t>
  </si>
  <si>
    <t>Bangkok Dusit Medical Services Pcl</t>
  </si>
  <si>
    <t>TH0264A10Z12</t>
  </si>
  <si>
    <t>Kweichow Moutai Co. Ltd, A</t>
  </si>
  <si>
    <t>CNE0000018R8</t>
  </si>
  <si>
    <t>Indocement Tunggal Prakarsa Tbk Pt</t>
  </si>
  <si>
    <t>ID1000061302</t>
  </si>
  <si>
    <t>Country Garden Services Holdings Co Ltd</t>
  </si>
  <si>
    <t>KYG2453A1085</t>
  </si>
  <si>
    <t>Beijing Oriental Yuhong Waterproof Technology Co Ltd</t>
  </si>
  <si>
    <t>CNE100000CS3</t>
  </si>
  <si>
    <t>Engineering Services</t>
  </si>
  <si>
    <t>Hua Hong Semiconductor Ltd</t>
  </si>
  <si>
    <t>HK0000218211</t>
  </si>
  <si>
    <t>SM Investments Corp</t>
  </si>
  <si>
    <t>PHY806761029</t>
  </si>
  <si>
    <t>The Siam Cement PCL, Fgn.</t>
  </si>
  <si>
    <t>TH0003010Z12</t>
  </si>
  <si>
    <t>Trip.Com Group Ltd, (ADR)</t>
  </si>
  <si>
    <t>US89677Q1076</t>
  </si>
  <si>
    <t>Semen Indonesia (Persero) Tbk PT</t>
  </si>
  <si>
    <t>ID1000106800</t>
  </si>
  <si>
    <t>Jiangsu Hengrui Medicine Co Ltd</t>
  </si>
  <si>
    <t>CNE0000014W7</t>
  </si>
  <si>
    <t>Sea Ltd (ADR)</t>
  </si>
  <si>
    <t>US81141R1005</t>
  </si>
  <si>
    <t>Minor International Pcl, Fgn.</t>
  </si>
  <si>
    <t>TH0128B10Z17</t>
  </si>
  <si>
    <t>Will Semiconductor Co Ltd</t>
  </si>
  <si>
    <t>CNE100002XM8</t>
  </si>
  <si>
    <t>Weichai Power Co Ltd</t>
  </si>
  <si>
    <t>CNE1000004L9</t>
  </si>
  <si>
    <t>Wuxi Biologics Cayman Inc</t>
  </si>
  <si>
    <t>KYG970081173</t>
  </si>
  <si>
    <t>Minor International PCL- Warrants (31-July-2023)</t>
  </si>
  <si>
    <t>TH0128053707</t>
  </si>
  <si>
    <t>TH0128053509</t>
  </si>
  <si>
    <t>TH0128054200</t>
  </si>
  <si>
    <t>Bajaj Finance Ltd</t>
  </si>
  <si>
    <t>INE296A01024</t>
  </si>
  <si>
    <t>Titan Co Ltd</t>
  </si>
  <si>
    <t>INE280A01028</t>
  </si>
  <si>
    <t>Bajaj Finserv Ltd</t>
  </si>
  <si>
    <t>INE918I01018</t>
  </si>
  <si>
    <t>Tata Steel Ltd</t>
  </si>
  <si>
    <t>INE081A01012</t>
  </si>
  <si>
    <t>Sun Pharmaceutical Industries Ltd</t>
  </si>
  <si>
    <t>INE044A01036</t>
  </si>
  <si>
    <t>Wipro Ltd</t>
  </si>
  <si>
    <t>INE075A01022</t>
  </si>
  <si>
    <t>Hindalco Industries Ltd</t>
  </si>
  <si>
    <t>INE038A01020</t>
  </si>
  <si>
    <t>Non - Ferrous Metals</t>
  </si>
  <si>
    <t>JSW Steel Ltd</t>
  </si>
  <si>
    <t>INE019A01038</t>
  </si>
  <si>
    <t>Nestle India Ltd</t>
  </si>
  <si>
    <t>INE239A01016</t>
  </si>
  <si>
    <t>Adani Ports and Special Economic Zone Ltd</t>
  </si>
  <si>
    <t>INE742F01042</t>
  </si>
  <si>
    <t>Divi's Laboratories Ltd</t>
  </si>
  <si>
    <t>INE361B01024</t>
  </si>
  <si>
    <t>UPL Ltd</t>
  </si>
  <si>
    <t>INE628A01036</t>
  </si>
  <si>
    <t>Britannia Industries Ltd</t>
  </si>
  <si>
    <t>INE216A01030</t>
  </si>
  <si>
    <t>Eicher Motors Ltd</t>
  </si>
  <si>
    <t>INE066A01021</t>
  </si>
  <si>
    <t>Shree Cement Ltd</t>
  </si>
  <si>
    <t>INE070A01015</t>
  </si>
  <si>
    <t>INE528G01035</t>
  </si>
  <si>
    <t>PNB Housing Finance Ltd</t>
  </si>
  <si>
    <t>INE572E01012</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</si>
  <si>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</si>
  <si>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</si>
  <si>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</si>
  <si>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</si>
  <si>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</si>
  <si>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</si>
  <si>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</si>
  <si>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</si>
  <si>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Franklin India Liquid Fund Direct-Growth Plan</t>
  </si>
  <si>
    <t>INF090I01JV2</t>
  </si>
  <si>
    <t>INF090I01GK1</t>
  </si>
  <si>
    <t>INF090I01UY3</t>
  </si>
  <si>
    <t>INF090I01VS3</t>
  </si>
  <si>
    <t>Franklin India Savings Fund Direct-Growth Plan</t>
  </si>
  <si>
    <t>INF090I01GV8</t>
  </si>
  <si>
    <t>Templeton India Value Fund Direct-Growth Plan</t>
  </si>
  <si>
    <t>INF090I01GY2</t>
  </si>
  <si>
    <t xml:space="preserve">      IDCW Option</t>
  </si>
  <si>
    <t xml:space="preserve">      Direct IDCW Option</t>
  </si>
  <si>
    <t>Franklin India Corporate Debt Fund Direct-Growth Plan</t>
  </si>
  <si>
    <t>INF090I01FW8</t>
  </si>
  <si>
    <t>INF090I01HB8</t>
  </si>
  <si>
    <t>Franklin India Dynamic Accrual Fund - Segregated Portfolio 2 - 10.90% Vodafone Idea Ltd 02 Sep 2023 - Direct - Growth Plan</t>
  </si>
  <si>
    <t>INF090I01TX7</t>
  </si>
  <si>
    <t>INF090I01WD3</t>
  </si>
  <si>
    <t>Franklin India Prima Fund Direct-Growth Plan</t>
  </si>
  <si>
    <t>INF090I01FH9</t>
  </si>
  <si>
    <t>Franklin India Flexi Cap Fund-Direct Growth Plan (Formerly known as Franklin India Equity Fund)</t>
  </si>
  <si>
    <t>INF090I01FK3</t>
  </si>
  <si>
    <t xml:space="preserve">h) Product labeling and risk-o-meter </t>
  </si>
  <si>
    <t>Primary Benchmark: Nifty Equity Savings Index</t>
  </si>
  <si>
    <t>Primary Benchmark: CRISIL Hybrid 35+65 - Aggressive Index</t>
  </si>
  <si>
    <t>Primary Benchmark: NIFTY500 Value 50 (The Benchmark of the fund has been changed from S&amp;P BSE 500 effective December 1, 2021)</t>
  </si>
  <si>
    <t>Primary Benchmark: Nifty Dividend Opportunities 50</t>
  </si>
  <si>
    <t>e) For product labeling and risk-o-meter</t>
  </si>
  <si>
    <t>Primary Benchmark: S&amp;P BSE Teck</t>
  </si>
  <si>
    <t>d) For product labeling and risk-o-meter</t>
  </si>
  <si>
    <t>Primary Benchmark: Nifty Smallcap 250</t>
  </si>
  <si>
    <t xml:space="preserve">e) For product labeling and risk-o-meter </t>
  </si>
  <si>
    <t>Primary Benchmark: Nifty Midcap 150</t>
  </si>
  <si>
    <t>Primary Benchmark: NIFTY 500</t>
  </si>
  <si>
    <t>^ Franklin India Equity Fund is renamed as Franklin India Flexi Cap Fund effective Jan 29, 2021.</t>
  </si>
  <si>
    <t>Franklin India Flexi Cap Fund ^</t>
  </si>
  <si>
    <t xml:space="preserve">d) For product labeling and risk-o-meter </t>
  </si>
  <si>
    <t>Primary Benchmark: NIFTY LargeMidcap 250</t>
  </si>
  <si>
    <t>Primary Benchmark: Nifty 100</t>
  </si>
  <si>
    <t>Primary Benchmark: S&amp;P BSE India Infrastructure Index</t>
  </si>
  <si>
    <t>Primary Benchmark: MSCI Asia (ex-Japan) Standard Index</t>
  </si>
  <si>
    <t>Primary Benchmark: Nifty 50</t>
  </si>
  <si>
    <t>Primary Benchmark: Russell 3000 Growth Index</t>
  </si>
  <si>
    <t>Primary Benchmark: MSCI Europe Index</t>
  </si>
  <si>
    <t>^ Franklin India Feeder - Franklin European Growth Fund is renamed as Franklin India Feeder - Templeton European Opportunities Fund effective Aug 18, 2020.</t>
  </si>
  <si>
    <t>Primary Benchmark:  20% S&amp;P BSE Sensex + 80% Crisil Liquid Fund Index</t>
  </si>
  <si>
    <t>Primary Benchmark: 20% S&amp;P BSE Sensex+ 80% Crisil Composite Bond Fund Index;</t>
  </si>
  <si>
    <t>Primary Benchmark: 25%S&amp;P BSE Sensex + 10% Nifty 500 + 65% Crisil Composite Bond Fund Index</t>
  </si>
  <si>
    <t>Primary Benchmark: 45%S&amp;P BSE Sensex + 10% Nifty 500 + 45% Crisil Composite Bond Fund Index</t>
  </si>
  <si>
    <t>Primary Benchmark: 65% S&amp;P BSE Sensex + 15% Nifty 500 + 20% Crisil Composite Bond Fund Index</t>
  </si>
  <si>
    <t>% to Net Assets(Hedged &amp; Unhedged)</t>
  </si>
  <si>
    <t>Outstanding position in Derivative Instruments (Rs. in Lakhs)
Long / (Short)</t>
  </si>
  <si>
    <t>Outstanding derivative exposure as % to net assets
Long / (Short )</t>
  </si>
  <si>
    <t>d) Outstanding derivative exposure as % to net assets</t>
  </si>
  <si>
    <t xml:space="preserve">c) Total outstanding position (as at Mar 31, 2022 in Derivative Instruments (Gross Notional) </t>
  </si>
  <si>
    <t>e) Portfolio Turnover Ratio during the Half - year 31-Mar-2022</t>
  </si>
  <si>
    <t>f) Average Maturity as on 31-Mar-2022</t>
  </si>
  <si>
    <t xml:space="preserve">g) During the month additional instances of fair valuation/deviation from valuation price provided by the valuation agencies </t>
  </si>
  <si>
    <t>Risk level based on portfolio as on March 31, 2022</t>
  </si>
  <si>
    <t>Risk level of primary benchmark as on March 31, 2022</t>
  </si>
  <si>
    <t>Rs. 4,559.04 Lacs</t>
  </si>
  <si>
    <t>Globsyn Technologies Ltd ** ^^</t>
  </si>
  <si>
    <t>Numero Uno International Ltd ** ^^</t>
  </si>
  <si>
    <t>^^ Securities are fair valued</t>
  </si>
  <si>
    <t>Refer below link for rationale of devation under Valuation policy</t>
  </si>
  <si>
    <t>https://www.franklintempletonindia.com/investor/reports?firstFilter-4</t>
  </si>
  <si>
    <t xml:space="preserve">d) During the month additional instances of fair valuation/deviation from valuation price provided by the valuation agencies </t>
  </si>
  <si>
    <t>Quantum Information Services ** ^^</t>
  </si>
  <si>
    <t>Chennai Interactive Business Services Pvt Ltd **  ^^</t>
  </si>
  <si>
    <t>Quantum Information Systems ** ^^</t>
  </si>
  <si>
    <t>Minor International PCL - Warrants (05-May-2023)</t>
  </si>
  <si>
    <t>Minor International PCL - Warrants (15-Feb-2024)</t>
  </si>
  <si>
    <t>Franklin India Short-Term Income Plan (No. of Segregated Portfolios in the Scheme- 3) - (under winding up) Direct-Growth Plan ^^ $$$</t>
  </si>
  <si>
    <t>Franklin India Short Term Income Plan-Segregated Portfolio 3- 9.50% Yes Bank Ltd CO 23 Dec 2021-Direct-Growth Plan</t>
  </si>
  <si>
    <t>^^ Securities are fair Valued</t>
  </si>
  <si>
    <t>$$$ This scheme is under winding-up and SBI Funds Management Private Limited has been appointed as the liquidator as per the order of Hon'ble Supreme Court dated February 12, 2021.</t>
  </si>
  <si>
    <t>Franklin India Short Term Income Plan - Segregated Portfolio 2 - 10.90% Vodafone Idea Ltd 02 Sep 2023 - Direct - Growth Plan ^^</t>
  </si>
  <si>
    <t>Franklin India Dynamic Accrual Fund (No. of Segregated Portfolios in the Scheme- 3) - (under winding up) Direct-Growth Plan ^^ $$$</t>
  </si>
  <si>
    <t>Franklin India Dynamic Accrual Fund- Segregated Portfolio 3- 9.50% Yes Bank Ltd CO 23 Dec 2021-Direct-Growth Plan</t>
  </si>
  <si>
    <t>Franklin India Dynamic Accrual Fund - Segregated Portfolio 2 - 10.90% Vodafone Idea Ltd 02 Sep 2023 - Direct - Growth Plan ^^</t>
  </si>
  <si>
    <t>Franklin India Liquid Fund</t>
  </si>
  <si>
    <t>Rating</t>
  </si>
  <si>
    <t>INE121A07PK0</t>
  </si>
  <si>
    <t>7.20% Cholamandalam Investment and Finance Co Ltd (17-Jun-2022) **</t>
  </si>
  <si>
    <t>ICRA AA+</t>
  </si>
  <si>
    <t>Certificate of Deposit</t>
  </si>
  <si>
    <t>INE040A16CQ8</t>
  </si>
  <si>
    <t>HDFC Bank Ltd (24-May-2022) **</t>
  </si>
  <si>
    <t>CARE A1+</t>
  </si>
  <si>
    <t>INE238A161Y6</t>
  </si>
  <si>
    <t>Axis Bank Ltd (20-Jun-2022)</t>
  </si>
  <si>
    <t>INE028A16CN0</t>
  </si>
  <si>
    <t>Bank of Baroda (10-May-2022) **</t>
  </si>
  <si>
    <t>IND A1+</t>
  </si>
  <si>
    <t>INE562A16KG5</t>
  </si>
  <si>
    <t>Indian Bank (13-May-2022) **</t>
  </si>
  <si>
    <t>INE562A16KE0</t>
  </si>
  <si>
    <t>Indian Bank (01-Jun-2022)</t>
  </si>
  <si>
    <t>INE110O14526</t>
  </si>
  <si>
    <t>Axis Securities Ltd (28-Apr-2022) **@</t>
  </si>
  <si>
    <t>INE261F14IQ1</t>
  </si>
  <si>
    <t>National Bank For Agriculture &amp; Rural Development (06-Jun-2022) **@</t>
  </si>
  <si>
    <t>ICRA A1+</t>
  </si>
  <si>
    <t>INE001A14YM8</t>
  </si>
  <si>
    <t>Housing Development Finance Corporation Ltd (23-Jun-2022) **@</t>
  </si>
  <si>
    <t>INE763G14LZ9</t>
  </si>
  <si>
    <t>ICICI Securities Ltd (24-Jun-2022) **@</t>
  </si>
  <si>
    <t>INE028E14JS1</t>
  </si>
  <si>
    <t>Kotak Securities Ltd (27-May-2022) **@</t>
  </si>
  <si>
    <t>INE01C314205</t>
  </si>
  <si>
    <t>Bajaj Financial Securities Ltd (25-Apr-2022) **@</t>
  </si>
  <si>
    <t>INE029A14BM7</t>
  </si>
  <si>
    <t>Bharat Petroleum Corporation Ltd (08-Apr-2022)@</t>
  </si>
  <si>
    <t>INE242A14WD1</t>
  </si>
  <si>
    <t>Indian Oil Corporation Ltd (22-Apr-2022)@</t>
  </si>
  <si>
    <t>INE242A14WA7</t>
  </si>
  <si>
    <t>Indian Oil Corporation Ltd (11-Apr-2022)@</t>
  </si>
  <si>
    <t>INE514E14QD7</t>
  </si>
  <si>
    <t>Export-Import Bank Of India (06-Apr-2022)@</t>
  </si>
  <si>
    <t>INE763G14LP0</t>
  </si>
  <si>
    <t>ICICI Securities Ltd (17-Jun-2022) **@</t>
  </si>
  <si>
    <t>IN002021X579</t>
  </si>
  <si>
    <t>91 DTB (16-Jun-2022)</t>
  </si>
  <si>
    <t>IN002021X504</t>
  </si>
  <si>
    <t>91 DTB (28-Apr-2022)</t>
  </si>
  <si>
    <t>IN002021X512</t>
  </si>
  <si>
    <t>91 DTB (05-May-2022)</t>
  </si>
  <si>
    <t>IN002021X553</t>
  </si>
  <si>
    <t>91 DTB (02-Jun-2022)</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</si>
  <si>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</si>
  <si>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</si>
  <si>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</si>
  <si>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</si>
  <si>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</si>
  <si>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</si>
  <si>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</si>
  <si>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</si>
  <si>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</si>
  <si>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</si>
  <si>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</si>
  <si>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Dividend Plan - Growth</t>
  </si>
  <si>
    <t xml:space="preserve">      Unclaimed Redemption Investor Education Plan - Growth</t>
  </si>
  <si>
    <t xml:space="preserve">      Unclaimed Dividend Investor Education Plan - Growth</t>
  </si>
  <si>
    <t>c) Average Maturity as on 31-Mar-2022</t>
  </si>
  <si>
    <t xml:space="preserve">e) Product labeling and risk-o-meter </t>
  </si>
  <si>
    <t>Primary Benchmark: CRISIL Liquid Fund Index</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</si>
  <si>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</si>
  <si>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</si>
  <si>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</si>
  <si>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</si>
  <si>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</si>
  <si>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</si>
  <si>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NA*</t>
  </si>
  <si>
    <t xml:space="preserve">      Unclaimed IDCW Plan</t>
  </si>
  <si>
    <t xml:space="preserve">      Unclaimed Redemption Investor Education Plan</t>
  </si>
  <si>
    <t xml:space="preserve">      Unclaimed IDCW Investor Education Plan</t>
  </si>
  <si>
    <t>*Allotment date for the plans was January 06, 2022.</t>
  </si>
  <si>
    <t>e) Product labeling and risk-o-meter</t>
  </si>
  <si>
    <t>Primary Benchmark: CRISIL Overnight Index</t>
  </si>
  <si>
    <t>Franklin India Savings Fund</t>
  </si>
  <si>
    <t>INE040A16CI5</t>
  </si>
  <si>
    <t>HDFC Bank Ltd (17-Aug-2022) **</t>
  </si>
  <si>
    <t>INE238A165X9</t>
  </si>
  <si>
    <t>Axis Bank Ltd (07-Dec-2022) **</t>
  </si>
  <si>
    <t>INE261F16629</t>
  </si>
  <si>
    <t>National Bank For Agriculture &amp; Rural Development (03-Feb-2023) **</t>
  </si>
  <si>
    <t>INE237A167N7</t>
  </si>
  <si>
    <t>Kotak Mahindra Bank Ltd (10-Feb-2023) **</t>
  </si>
  <si>
    <t>INE476A16SX6</t>
  </si>
  <si>
    <t>Canara Bank (14-Mar-2023) **</t>
  </si>
  <si>
    <t>INE916D14Y56</t>
  </si>
  <si>
    <t>Kotak Mahindra Prime Ltd (15-Apr-2022) **@</t>
  </si>
  <si>
    <t>INE929O14586</t>
  </si>
  <si>
    <t>Reliance Retail Ventures Ltd (07-Sep-2022) **@</t>
  </si>
  <si>
    <t>INE001A14YI6</t>
  </si>
  <si>
    <t>Housing Development Finance Corporation Ltd (03-Mar-2023) **@</t>
  </si>
  <si>
    <t>INE306N14UI0</t>
  </si>
  <si>
    <t>Tata Capital Financial Services Ltd (24-Mar-2023) **@</t>
  </si>
  <si>
    <t>INE028E14JY9</t>
  </si>
  <si>
    <t>Kotak Securities Ltd (23-Sep-2022) **@</t>
  </si>
  <si>
    <t>IN002021Y536</t>
  </si>
  <si>
    <t>182 DTB (15-Sep-2022)</t>
  </si>
  <si>
    <t>IN002021Y544</t>
  </si>
  <si>
    <t>182 DTB (22-Sep-2022)</t>
  </si>
  <si>
    <t>IN002021Z434</t>
  </si>
  <si>
    <t>364 DTB (12-Jan-2023)</t>
  </si>
  <si>
    <t>IN002021Z467</t>
  </si>
  <si>
    <t>364 DTB (02-Feb-2023)</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</si>
  <si>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</si>
  <si>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</si>
  <si>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</si>
  <si>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</si>
  <si>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</si>
  <si>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</si>
  <si>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</si>
  <si>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</si>
  <si>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Primary Benchmark: NIFTY Money Market Index</t>
  </si>
  <si>
    <t>Franklin India Floating Rate Fund</t>
  </si>
  <si>
    <t>INE831R07268</t>
  </si>
  <si>
    <t>Aditya Birla Housing Finance Ltd (364DTB +250 Bps) (17-Feb-2023) **</t>
  </si>
  <si>
    <t>ICRA AAA</t>
  </si>
  <si>
    <t>INE261F08BQ8</t>
  </si>
  <si>
    <t>6.70% National Bank For Agriculture &amp; Rural Development (11-Nov-2022) **</t>
  </si>
  <si>
    <t>INE651J07739</t>
  </si>
  <si>
    <t>JM Financial Credit Solutions Ltd (1Y SBI MCLR + 460 Bps) (23-Jul-2024) **</t>
  </si>
  <si>
    <t>ICRA AA</t>
  </si>
  <si>
    <t>INE238A166X7</t>
  </si>
  <si>
    <t>Axis Bank Ltd (09-Dec-2022) **</t>
  </si>
  <si>
    <t>INE975F14VY3</t>
  </si>
  <si>
    <t>Kotak Mahindra Investments Ltd (04-May-2022) **@</t>
  </si>
  <si>
    <t>INE115A14DE7</t>
  </si>
  <si>
    <t>LIC Housing Finance Ltd (07-Jul-2022) **@</t>
  </si>
  <si>
    <t>IN0020160084</t>
  </si>
  <si>
    <t>GOI FRB 2024 (07-Nov-2024)</t>
  </si>
  <si>
    <t>IN0020180041</t>
  </si>
  <si>
    <t>GOI FRB 2031 (07-Dec-2031)</t>
  </si>
  <si>
    <t>IN0020210160</t>
  </si>
  <si>
    <t>GOI FRB 2028 (04-Oct-2028)</t>
  </si>
  <si>
    <t>IN0020200120</t>
  </si>
  <si>
    <t>IN0020210137</t>
  </si>
  <si>
    <t>GOI FRB 2034 (30-Oct-2034)</t>
  </si>
  <si>
    <t>Primary Benchmark: CRISIL Low Duration Debt Index (Effective December 1, 2021, the benchmark of the scheme has been changed from Crisil Liquid Fund Index)</t>
  </si>
  <si>
    <t>Franklin India Corporate Debt Fund</t>
  </si>
  <si>
    <t>INE861G08019</t>
  </si>
  <si>
    <t>8.62% Food Corporation Of India (22-Mar-2023) **</t>
  </si>
  <si>
    <t>ICRA AAA(CE)</t>
  </si>
  <si>
    <t>INE001A07SE1</t>
  </si>
  <si>
    <t>7.50% Housing Development Finance Corporation Ltd (08-Jan-2025)</t>
  </si>
  <si>
    <t>INE941D07133</t>
  </si>
  <si>
    <t>8.45% Sikka Ports &amp; Terminals Ltd (12-Jun-2023) **</t>
  </si>
  <si>
    <t>INE261F08AT4</t>
  </si>
  <si>
    <t>8.50% National Bank For Agriculture &amp; Rural Development (31-Jan-2023) **</t>
  </si>
  <si>
    <t>INE733E08148</t>
  </si>
  <si>
    <t>6.55% NTPC Ltd (17-Apr-2023) **</t>
  </si>
  <si>
    <t>INE660A07QA6</t>
  </si>
  <si>
    <t>0.00% Sundaram Finance Ltd (28-Jun-2022) **</t>
  </si>
  <si>
    <t>INE163N08073</t>
  </si>
  <si>
    <t>8.85% ONGC Petro Additions Ltd (19-Apr-2022) **</t>
  </si>
  <si>
    <t>INE020B08CM4</t>
  </si>
  <si>
    <t>6.99% REC Ltd (30-Sep-2024) **</t>
  </si>
  <si>
    <t>INE906B07FX6</t>
  </si>
  <si>
    <t>7.11% National Highways Authority Of India (05-Nov-2022) **</t>
  </si>
  <si>
    <t>INE094A08044</t>
  </si>
  <si>
    <t>6.80% Hindustan Petroleum Corporation Ltd (15-Dec-2022) **</t>
  </si>
  <si>
    <t>INE053F07CC9</t>
  </si>
  <si>
    <t>6.19% Indian Railway Finance Corporation Ltd (28-Apr-2023)</t>
  </si>
  <si>
    <t>INE020B08AM8</t>
  </si>
  <si>
    <t>7.09% REC Ltd (17-Oct-2022) **</t>
  </si>
  <si>
    <t>INE557F08FJ5</t>
  </si>
  <si>
    <t>5.80% National Housing Bank (15-May-2023) **</t>
  </si>
  <si>
    <t>INE242A08460</t>
  </si>
  <si>
    <t>5.05% Indian Oil Corporation Ltd (25-Nov-2022)</t>
  </si>
  <si>
    <t>INE094A08036</t>
  </si>
  <si>
    <t>7.00% Hindustan Petroleum Corporation Ltd (14-Aug-2024) **</t>
  </si>
  <si>
    <t>INE848E07989</t>
  </si>
  <si>
    <t>7.52% NHPC Ltd (06-Jun-2023) **</t>
  </si>
  <si>
    <t>CARE AAA</t>
  </si>
  <si>
    <t>INE295J08022</t>
  </si>
  <si>
    <t>9.90% Coastal Gujarat Power Ltd (25-Aug-2028) **</t>
  </si>
  <si>
    <t>CARE AA(CE)</t>
  </si>
  <si>
    <t>INE115A07PA3</t>
  </si>
  <si>
    <t>5.23% LIC Housing Finance Ltd (26-Jul-2023) **</t>
  </si>
  <si>
    <t>INE053F07CU1</t>
  </si>
  <si>
    <t>5.04% Indian Railway Finance Corporation Ltd (05-May-2023)</t>
  </si>
  <si>
    <t>INE018A08AS1</t>
  </si>
  <si>
    <t>8.02% Larsen &amp; Toubro Ltd (22-May-2022) **</t>
  </si>
  <si>
    <t>INE020B08930</t>
  </si>
  <si>
    <t>8.30% REC Ltd (10-Apr-2025) **</t>
  </si>
  <si>
    <t>INE134E08KH0</t>
  </si>
  <si>
    <t>7.42% Power Finance Corporation Ltd (19-Nov-2024) **</t>
  </si>
  <si>
    <t>INE721A08DC8</t>
  </si>
  <si>
    <t>10.25% Shriram Transport Finance Co Ltd (26-Apr-2024) **</t>
  </si>
  <si>
    <t>CRISIL AA+</t>
  </si>
  <si>
    <t>INE134E08KN8</t>
  </si>
  <si>
    <t>6.98% Power Finance Corporation Ltd (20-Apr-2023) **</t>
  </si>
  <si>
    <t>INE018A08AR3</t>
  </si>
  <si>
    <t>7.87% Larsen &amp; Toubro Ltd (18-Apr-2022)</t>
  </si>
  <si>
    <t>INE134E08JY7</t>
  </si>
  <si>
    <t>9.25% Power Finance Corporation Ltd (25-Sep-2024) **</t>
  </si>
  <si>
    <t>INE261F08BI5</t>
  </si>
  <si>
    <t>7.90% National Bank For Agriculture &amp; Rural Development (18-Apr-2022) **</t>
  </si>
  <si>
    <t>INE115A07NW2</t>
  </si>
  <si>
    <t>0.00% LIC Housing Finance Ltd (04-May-2022) **</t>
  </si>
  <si>
    <t>INE031A08657</t>
  </si>
  <si>
    <t>8.23% Housing &amp; Urban Development Corporation Ltd (13-Apr-2022) **</t>
  </si>
  <si>
    <t>INE860H07GE0</t>
  </si>
  <si>
    <t>0.00% Aditya Birla Finance Ltd (08-Apr-2022) **</t>
  </si>
  <si>
    <t>INE238A162W8</t>
  </si>
  <si>
    <t>Axis Bank Ltd (11-May-2022) **</t>
  </si>
  <si>
    <t>IN002021Y551</t>
  </si>
  <si>
    <t>182 DTB (29-Sep-2022)</t>
  </si>
  <si>
    <t>IN0020180025</t>
  </si>
  <si>
    <t xml:space="preserve">      Half Yearly IDCW Plan</t>
  </si>
  <si>
    <t xml:space="preserve">      Annual IDCW Plan</t>
  </si>
  <si>
    <t xml:space="preserve">      Direct Half Yearly IDCW Plan</t>
  </si>
  <si>
    <t xml:space="preserve">      Direct Annual IDCW Plan</t>
  </si>
  <si>
    <t>https://www.franklintempletonindia.com/downloadsServlet/pdf/franklin-templeton-update-on-reliance-broadcast-july-23-2020-kcg9m1gq</t>
  </si>
  <si>
    <t>Primary Benchmark: NIFTY Corporate Bond Index</t>
  </si>
  <si>
    <t>Franklin India Banking &amp; PSU Debt Fund</t>
  </si>
  <si>
    <t>INE031A08756</t>
  </si>
  <si>
    <t>6.99% Housing &amp; Urban Development Corporation Ltd (11-Nov-2022) **</t>
  </si>
  <si>
    <t>IND AAA</t>
  </si>
  <si>
    <t>INE261F08CI3</t>
  </si>
  <si>
    <t>5.47% National Bank For Agriculture &amp; Rural Development (11-Apr-2025) **</t>
  </si>
  <si>
    <t>INE556F08JM3</t>
  </si>
  <si>
    <t>7.29% Small Industries Development Bank Of India (01-Aug-2022) **</t>
  </si>
  <si>
    <t>INE733E07JO9</t>
  </si>
  <si>
    <t>9.17% NTPC Ltd (21-Sep-2024) **</t>
  </si>
  <si>
    <t>INE020B08CK8</t>
  </si>
  <si>
    <t>6.88% REC Ltd (20-Mar-2025) **</t>
  </si>
  <si>
    <t>INE242A08452</t>
  </si>
  <si>
    <t>6.39% Indian Oil Corporation Ltd (06-Mar-2025)</t>
  </si>
  <si>
    <t>INE906B07FT4</t>
  </si>
  <si>
    <t>7.27% National Highways Authority Of India (06-Jun-2022) **</t>
  </si>
  <si>
    <t>INE020B08DH2</t>
  </si>
  <si>
    <t>5.81% REC Ltd (31-Dec-2025) **</t>
  </si>
  <si>
    <t>INE094A08077</t>
  </si>
  <si>
    <t>5.36% Hindustan Petroleum Corporation Ltd (11-Apr-2025) **</t>
  </si>
  <si>
    <t>INE206D08261</t>
  </si>
  <si>
    <t>8.14% Nuclear Power Corporation of India Ltd (25-Mar-2026) **</t>
  </si>
  <si>
    <t>INE020B08906</t>
  </si>
  <si>
    <t>8.27% REC Ltd (06-Feb-2025) **</t>
  </si>
  <si>
    <t>INE976G08064</t>
  </si>
  <si>
    <t>10.20% RBL Bank Ltd (15-Apr-2023) **</t>
  </si>
  <si>
    <t>ICRA AA-</t>
  </si>
  <si>
    <t>INE733E07JX0</t>
  </si>
  <si>
    <t>8.19% NTPC Ltd (15-Dec-2025) **</t>
  </si>
  <si>
    <t>INE514E08EP9</t>
  </si>
  <si>
    <t>8.25% Export-Import Bank of India (28-Sep-2025) **</t>
  </si>
  <si>
    <t>INE752E07MQ8</t>
  </si>
  <si>
    <t>8.40% Power Grid Corporation of India Ltd (27-May-2024) **</t>
  </si>
  <si>
    <t>INE476A16ST4</t>
  </si>
  <si>
    <t>Canara Bank (22-Aug-2022) **</t>
  </si>
  <si>
    <t>INE238A161Z3</t>
  </si>
  <si>
    <t>Axis Bank Ltd (07-Mar-2023) **</t>
  </si>
  <si>
    <t>INE556F16952</t>
  </si>
  <si>
    <t>Small Industries Development Bank of India (23-Mar-2023) **</t>
  </si>
  <si>
    <t>INE028A16CK6</t>
  </si>
  <si>
    <t>Bank of Baroda (18-Apr-2022)</t>
  </si>
  <si>
    <t>Primary Benchmark: NIFTY Banking &amp; PSU Debt Index</t>
  </si>
  <si>
    <t>Franklin India Government Securities Fund</t>
  </si>
  <si>
    <t xml:space="preserve">      Quarterly IDCW Option</t>
  </si>
  <si>
    <t xml:space="preserve">      Direct Quarterly IDCW Option</t>
  </si>
  <si>
    <t>Primary Benchmark: NIFTY All Duration G-Sec Index (The Benchmark Index of the fund has been changed from I-Sec Li-bex effective September 8, 2021)</t>
  </si>
  <si>
    <t>Franklin India Fixed Maturity Plans - Series 6 - Plan C (1169 days)</t>
  </si>
  <si>
    <t>INE891K07416</t>
  </si>
  <si>
    <t>0.00% Axis Finance Ltd (19-Apr-2022) **</t>
  </si>
  <si>
    <t>INE377Y07052</t>
  </si>
  <si>
    <t>0.00% Bajaj Housing Finance Ltd (05-Apr-2022) **</t>
  </si>
  <si>
    <t>INE514E08AX1</t>
  </si>
  <si>
    <t>9.30% Export-Import Bank of India (11-May-2022) **</t>
  </si>
  <si>
    <t>INE296A07QQ5</t>
  </si>
  <si>
    <t>0.00% Bajaj Finance Ltd (05-Apr-2022) **</t>
  </si>
  <si>
    <t>INE535H07AT9</t>
  </si>
  <si>
    <t>0.00% Fullerton India Credit Co Ltd (13-Apr-2022) **</t>
  </si>
  <si>
    <t xml:space="preserve">      IDCW Plan </t>
  </si>
  <si>
    <t>Primary Benchmark: CRISIL Composite Bond Fund Index</t>
  </si>
  <si>
    <t>Franklin India Fixed Maturity Plans - Series 5 - Plan F (1203 days)</t>
  </si>
  <si>
    <t>INE831R07235</t>
  </si>
  <si>
    <t>0.00% Aditya Birla Housing Finance Ltd (13-Apr-2022) **</t>
  </si>
  <si>
    <t>Franklin India Fixed Maturity Plans - Series 5 - Plan E (1224 days)</t>
  </si>
  <si>
    <t>INE377Y07086</t>
  </si>
  <si>
    <t>0.00% Bajaj Housing Finance Ltd (05-May-2022) **</t>
  </si>
  <si>
    <t>INE756I07CI8</t>
  </si>
  <si>
    <t>0.00% HDB Financial Services Ltd (05-Apr-2022) **</t>
  </si>
  <si>
    <t>INE306N07KG9</t>
  </si>
  <si>
    <t>9.4756% Tata Capital Financial Services Ltd (08-Apr-2022) **</t>
  </si>
  <si>
    <t>Franklin India Fixed Maturity Plans - Series 5 - Plan D (1238 days)</t>
  </si>
  <si>
    <t>INE774D07SS7</t>
  </si>
  <si>
    <t>9.05% Mahindra &amp; Mahindra Financial Services Ltd (18-Apr-2022) **</t>
  </si>
  <si>
    <t>Franklin India Fixed Maturity Plans - Series 5 - Plan C (1259 days)</t>
  </si>
  <si>
    <t>INE535H07AQ5</t>
  </si>
  <si>
    <t>0.00% Fullerton India Credit Co Ltd (19-Apr-2022) **</t>
  </si>
  <si>
    <t>Franklin India Fixed Maturity Plans - Series 5 - Plan B (1244 days)</t>
  </si>
  <si>
    <t>INE033L07GA4</t>
  </si>
  <si>
    <t>9.1791% Tata Capital Housing Finance Ltd (13-Apr-2022) **</t>
  </si>
  <si>
    <t>Franklin India Fixed Maturity Plans - Series 5 - Plan A (1273 days)</t>
  </si>
  <si>
    <t>Franklin India Fixed Maturity Plans - Series 4 - Plan F (1286 Days)</t>
  </si>
  <si>
    <t>Franklin India Pension Plan</t>
  </si>
  <si>
    <t>INE110L08037</t>
  </si>
  <si>
    <t>9.25% Reliance Industries Ltd (17-Jun-2024) **</t>
  </si>
  <si>
    <t>Primary Benchmark: 40% Nifty 
500+60% Crisil Composite Bond Fund Index</t>
  </si>
  <si>
    <t>Franklin India Debt Hybrid Fund (No. of segregated Portfolio in the scheme - 1)</t>
  </si>
  <si>
    <t>Main Portfolio</t>
  </si>
  <si>
    <t>INE296A07RM2</t>
  </si>
  <si>
    <t>4.66% Bajaj Finance Ltd (02-Dec-2022) **</t>
  </si>
  <si>
    <t>IN002021Y437</t>
  </si>
  <si>
    <t>182 DTB (07-Jul-2022)</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</si>
  <si>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</si>
  <si>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</si>
  <si>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</si>
  <si>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INE01E708040</t>
  </si>
  <si>
    <t>10.32% Andhra Pradesh Capital Region Development Authority (16-Aug-2027) **</t>
  </si>
  <si>
    <t>CRISIL A+(CE)</t>
  </si>
  <si>
    <t>(b) Privately Placed / Unlisted</t>
  </si>
  <si>
    <t>INE971Z07133</t>
  </si>
  <si>
    <t>12.25% Rivaaz Trade Ventures Pvt Ltd (30-Jun-2023) $$ @@@ **</t>
  </si>
  <si>
    <t>BWR D(CE)</t>
  </si>
  <si>
    <t>INE946S07189</t>
  </si>
  <si>
    <t>13.55% Nufuture Digital (India) Ltd (31-Dec-2023) $$ @@@ **</t>
  </si>
  <si>
    <t>INE971Z07190</t>
  </si>
  <si>
    <t>13.00% Rivaaz Trade Ventures Pvt Ltd (31-Dec-2023) $$ @@@ **</t>
  </si>
  <si>
    <t>INF200K01TK5</t>
  </si>
  <si>
    <t>SBI Overnight Fund - Direct Plan - Growth</t>
  </si>
  <si>
    <t>Mutual Fund</t>
  </si>
  <si>
    <t>https://www.franklintempletonindia.com/investor/reports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</si>
  <si>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</si>
  <si>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https://www.franklintempletonindia.com/downloadsServlet/pdf/fair-valuation-reliance-big-reliance-infra-november-4-2020-kgox4tfq</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</si>
  <si>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</si>
  <si>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 xml:space="preserve">i) Product labeling and risk-o-meter </t>
  </si>
  <si>
    <t>Franklin India Dynamic Accrual Fund - Segregated Portfolio 2 - 10.90% Vodafone Idea Ltd (02-Sep-2023)</t>
  </si>
  <si>
    <t>INE669E08318</t>
  </si>
  <si>
    <t>10.90% Vodafone Idea Ltd (02-Sep-2023) $$ ^^ **</t>
  </si>
  <si>
    <t>CARE B+</t>
  </si>
  <si>
    <t xml:space="preserve"> $$ Indicates securties below investment grade or default</t>
  </si>
  <si>
    <t>^^ Effective March 2, 2022 the security is valued at average of the price provided by AMFI designated valuation agencies, prior to which this security was fair valued at Zero.</t>
  </si>
  <si>
    <t>Franklin India Dynamic Accrual Fund - Segregated Portfolio 3 - 9.50% Yes Bank Ltd CO 23 Dec 2021</t>
  </si>
  <si>
    <t>INE528G08352</t>
  </si>
  <si>
    <t>9.50% Yes Bank Ltd (23-Dec-2116) ~~~ $$ **</t>
  </si>
  <si>
    <t>CARE (withdrawn)/ ICRA D (hyb)</t>
  </si>
  <si>
    <t>~~~ Call option for December 23, 2021 shall not be exercised by the issuer as per RBI Regulations. As call option is not exercised by the issuer, per SEBI circular dated March 22, 2021, maturity of the security has been moved to 100 years from the date of issuance.</t>
  </si>
  <si>
    <t>Franklin India Low Duration Fund (No. of segregated Portfolio in the scheme -2) - (under winding up) $$$</t>
  </si>
  <si>
    <t>INE157D08027</t>
  </si>
  <si>
    <t>11.55% Clix Capital Services Pvt Ltd (27-Jun-2023) **</t>
  </si>
  <si>
    <t>CARE A</t>
  </si>
  <si>
    <t>Primary Benchmark: NIFTY Low Duration Debt Index</t>
  </si>
  <si>
    <t>Franklin India Low Duration Fund-Segregated Portfolio 2 - 10.90% Vodafone Idea Ltd (02-Sep-2023)</t>
  </si>
  <si>
    <t>Franklin India Short-Term Income Plan (No. of segregated Portfolios in the scheme - 3) - (under winding up) $$$</t>
  </si>
  <si>
    <t>INE01E708024</t>
  </si>
  <si>
    <t>10.32% Andhra Pradesh Capital Region Development Authority (16-Aug-2025) **</t>
  </si>
  <si>
    <t>INE01E708016</t>
  </si>
  <si>
    <t>10.32% Andhra Pradesh Capital Region Development Authority (16-Aug-2024) **</t>
  </si>
  <si>
    <t>INE01E708032</t>
  </si>
  <si>
    <t>10.32% Andhra Pradesh Capital Region Development Authority (16-Aug-2026) **</t>
  </si>
  <si>
    <t>INE971Z07125</t>
  </si>
  <si>
    <t>12.25% Rivaaz Trade Ventures Pvt Ltd (30-Jun-2022) $$ @@@ **</t>
  </si>
  <si>
    <t>INE971Z07182</t>
  </si>
  <si>
    <t>13.00% Rivaaz Trade Ventures Pvt Ltd (30-Dec-2022) $$ @@@ **</t>
  </si>
  <si>
    <t>INE080T07110</t>
  </si>
  <si>
    <t>14.15% Future Ideas Co Ltd (31-Jan-2023) $$ @@@ **</t>
  </si>
  <si>
    <t xml:space="preserve">      Retail Plan Weekly IDCW Option</t>
  </si>
  <si>
    <t xml:space="preserve">      Institutional Plan Growth Option</t>
  </si>
  <si>
    <t xml:space="preserve">      Direct Retail Plan Weekly IDCW Option</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</si>
  <si>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</si>
  <si>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 xml:space="preserve">j) Product labeling and risk-o-meter </t>
  </si>
  <si>
    <t>Primary Benchmark: CRISIL Short Term Bond Fund Index</t>
  </si>
  <si>
    <t>Franklin India Short Term Income Plan - Segregated Portfolio 2 - 10.90% Vodafone Idea Ltd (02-Sep-2023)</t>
  </si>
  <si>
    <t>Franklin India Short Term Income Plan - Segregated Portfolio 3 - 9.50% Yes Bank Ltd CO 23 Dec 2021</t>
  </si>
  <si>
    <t>Franklin India Ultra Short Bond Fund - (No. of segregated Portfolio in the scheme -1) - (under winding up) $$$</t>
  </si>
  <si>
    <t>INE157D08019</t>
  </si>
  <si>
    <t>11.55% Clix Capital Services Pvt Ltd (25-May-2023) **</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</si>
  <si>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</si>
  <si>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</si>
  <si>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</si>
  <si>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</si>
  <si>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</si>
  <si>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Primary Benchmark: NIFTY Ultra Short Duration Debt Index</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</si>
  <si>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</si>
  <si>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</si>
  <si>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</si>
  <si>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</si>
  <si>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</si>
  <si>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NA</t>
  </si>
  <si>
    <t>This metric is computed basis market value of the securities held in the portfolio. Since the value of the securities held by the portfolio is currently zero, this metric is not applicable.</t>
  </si>
  <si>
    <t>Post the last pay out, Franklin India Income Opportunities Fund (FIIOF) has paid 100% of its AUM as on December 12, 2021 (except cases requiring remediation or with incomplete documentation).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Details of the same will be shared with investors in due course.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</si>
  <si>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</si>
  <si>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Income Opportunities Fund-Segregated Portfolio 2 - 10.90% Vodafone Idea Ltd (02-Sep-2023)</t>
  </si>
  <si>
    <t>Franklin India Credit Risk Fund (No. of segregated Portfolios in the scheme -3) - (under winding up) $$$</t>
  </si>
  <si>
    <t>INE946S07171</t>
  </si>
  <si>
    <t>13.55% Nufuture Digital (India) Ltd (31-Dec-2022) $$ @@@ **</t>
  </si>
  <si>
    <t>Primary Benchmark: NIFTY Credit Risk Bond Index</t>
  </si>
  <si>
    <t>Franklin India Credit Risk Fund-Segregated Portfolio 2 - 10.90% Vodafone Idea Ltd (02-Sep-2023)</t>
  </si>
  <si>
    <t>Franklin India Credit Risk Fund - Segregated Portfolio 3 - 9.50% Yes Bank Ltd CO 23 Dec 2021</t>
  </si>
  <si>
    <t>9.50% Yes Bank Ltd (23-Dec-2116)  ~~~ $$ **</t>
  </si>
  <si>
    <t xml:space="preserve">b) During the month additional instances of fair valuation/deviation from valuation price provided by the valuation agencies </t>
  </si>
  <si>
    <t xml:space="preserve">      Regular Plan Growth Option  !</t>
  </si>
  <si>
    <t xml:space="preserve">      Regular Plan Daily IDCW Reinvestment Option  !</t>
  </si>
  <si>
    <t xml:space="preserve">      Regular Plan Weekly IDCW Option  !</t>
  </si>
  <si>
    <t xml:space="preserve">      Institutional Plan Daily IDCW Reinvestment Option  !</t>
  </si>
  <si>
    <t xml:space="preserve">      Institutional Plan Weekly IDCW Option  !</t>
  </si>
  <si>
    <t xml:space="preserve"> ! The sale of units has been suspended effective October 1, 2012.</t>
  </si>
  <si>
    <t>SBI MCLR - Base Rate of State Bank of India Marginal Cost of Funds Based Lending Rate</t>
  </si>
  <si>
    <t>e) Disclosure with reference to SEBI circular number SEBI/HO/IMD/DF4/CIR/P/2019/102, dated September 24, 2019, is as given below:</t>
  </si>
  <si>
    <t>INE445K07106</t>
  </si>
  <si>
    <t>9.50% Reliance Broadcast Network Ltd (20-Jul-2020)</t>
  </si>
  <si>
    <t>Name of Securities in default beyond its maturity as on March 31, 2022</t>
  </si>
  <si>
    <t>Below given securities were in default beyond its maturity date and its values as on March 31, 2022:</t>
  </si>
  <si>
    <t>% to AUM on March 31, 2022</t>
  </si>
  <si>
    <t>Total Amount outstanding (Incl. Principal &amp; Interest) as on March 31, 2022 (Rs In Lakhs)</t>
  </si>
  <si>
    <t>~~~ 8.51% of the Investment in this security by FTMF is placed with Clearing Corporation of India Limited (CCIL) as collateral.</t>
  </si>
  <si>
    <t>GOI FRB 2033 (22-Sep-2033) ~~~</t>
  </si>
  <si>
    <t>~~~ 20.00% of the Investment in this security by FTMF is placed with Clearing Corporation of India Limited (CCIL) as collateral.</t>
  </si>
  <si>
    <t>~~~ 5.00% of the Investment in this security by FTMF is placed with Clearing Corporation of India Limited (CCIL) as collateral.</t>
  </si>
  <si>
    <t>5.63% GOI 2026 (12-Apr-2026) ~~~</t>
  </si>
  <si>
    <t>~~~ 7.84% of the Investment in this security by FTMF is placed with Clearing Corporation of India Limited (CCIL) as collateral.</t>
  </si>
  <si>
    <t>~~~ 33.33% of the Investment in this security by FTMF is placed with Clearing Corporation of India Limited (CCIL) as collateral.</t>
  </si>
  <si>
    <t>~~~ 25.00% of the Investment in this security by FTMF is placed with Clearing Corporation of India Limited (CCIL) as collateral.</t>
  </si>
  <si>
    <t>~~~ 9.46% of the Investment in this security by FTMF is placed with Clearing Corporation of India Limited (CCIL) as collateral.</t>
  </si>
  <si>
    <t xml:space="preserve">g) Product labeling and risk-o-meter </t>
  </si>
  <si>
    <t>f) *** Total value and percentage of illiquid securities is Rs.0.03 Lakh and 0.00002% of net assets.</t>
  </si>
  <si>
    <t xml:space="preserve">f) For product labeling and risk-o-meter </t>
  </si>
  <si>
    <t>e) *** Total value and percentage of illiquid securities is Rs.0.00 Lakh and 0.0000001% of net assets.</t>
  </si>
  <si>
    <t>e) *** Total value and percentage of illiquid securities is Rs.0.02 Lakh and 0.000002% of net assets.</t>
  </si>
  <si>
    <t>f) For product labeling and risk-o-meter</t>
  </si>
  <si>
    <t>d) ^^ Total value and percentage of illiquid securities is Rs.0.00 Lakh and less than 0.00% of net assets.</t>
  </si>
  <si>
    <t>Yes Bank Ltd ^^</t>
  </si>
  <si>
    <t>e) *** Total value and percentage of illiquid securities is Rs.0.00 Lakh and less than 0.000001% of net assets.</t>
  </si>
  <si>
    <t>Franklin India Feeder - Templeton European Opportunities Fund ^</t>
  </si>
  <si>
    <t>^ Effective October 21, 2019, scheme name of Franklin India Dynamic PE Ratio Fund of Funds was changed to Franklin India Dynamic Asset Allocation Fund of Funds.</t>
  </si>
  <si>
    <t>Franklin India Dynamic Asset Allocation Fund Of Funds ^</t>
  </si>
  <si>
    <t>INE498F07071</t>
  </si>
  <si>
    <t>0.00% Essel Infraprojects Ltd Series II (22-May-2020) (refer note f)</t>
  </si>
  <si>
    <t>INE946S07098</t>
  </si>
  <si>
    <t>12.90% Nufuture Digital (India) Ltd (02-Sep-2020) !!! (refer note g)</t>
  </si>
  <si>
    <t>INE080T07086</t>
  </si>
  <si>
    <t>13.50% Future Ideas Co Ltd (30-Sep-2020) !!! (refer note g)</t>
  </si>
  <si>
    <t>INE971Z07141</t>
  </si>
  <si>
    <t>12.65% Rivaaz Trade Ventures Pvt Ltd (07-Nov-2020) !!! (refer note g)</t>
  </si>
  <si>
    <t>INE333T07063</t>
  </si>
  <si>
    <t>11.49% Reliance Big Pvt Ltd Series II (14-Jan-2021) (refer note h)</t>
  </si>
  <si>
    <t>!!! Includes default for part redemption and interest</t>
  </si>
  <si>
    <t>f)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</si>
  <si>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g) @@@ Coupons/ part payments/ maturity payments were due to be paid by Nufuture Digital (India) Ltd. on July 31, 2020, September 2, 2020, by Future Ideas Co. Ltd. on July 31, 2020, September 30, 2020 and by Rivaaz Trade Ventures Pvt Ltd on July 31, 2020, August 31, 2020, September 30, 2020, October 31, 2020, November 7,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</si>
  <si>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</si>
  <si>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INE498F07063</t>
  </si>
  <si>
    <t>0.00% Essel Infraprojects Ltd Series I (22-May-2020) (refer note f)</t>
  </si>
  <si>
    <t>INE333T07048</t>
  </si>
  <si>
    <t>11.49% Reliance Big Pvt Ltd  Series I (14-Jan-2021) (refer note g)</t>
  </si>
  <si>
    <t>INE428K07011</t>
  </si>
  <si>
    <t>11.49% Reliance Infrastructure Consulting &amp; Engineers Pvt Ltd (15-Jan-2021) (refer note g)</t>
  </si>
  <si>
    <t>f)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</si>
  <si>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g)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</si>
  <si>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 xml:space="preserve">      Retail Plan Growth Option !</t>
  </si>
  <si>
    <t xml:space="preserve">      Retail Plan Daily IDCW Option !</t>
  </si>
  <si>
    <t xml:space="preserve">      Retail Plan Weekly IDCW Option !</t>
  </si>
  <si>
    <t xml:space="preserve">      Institutional Plan Growth Option !</t>
  </si>
  <si>
    <t xml:space="preserve">      Institutional Plan Daily IDCW Option !</t>
  </si>
  <si>
    <t>9.50% Reliance Broadcast Network Ltd (20-Jul-2020) (refer note g)</t>
  </si>
  <si>
    <t>12.90% Nufuture Digital (India) Ltd (02-Sep-2020) !!! (refer note h)</t>
  </si>
  <si>
    <t>INE080T07094</t>
  </si>
  <si>
    <t>14.15% Future Ideas Co Ltd (31-Jan-2021) !!! (refer note h)</t>
  </si>
  <si>
    <t>INE080T07102</t>
  </si>
  <si>
    <t>14.15% Future Ideas Co Ltd (31-Jan-2022) !!! (refer note h)</t>
  </si>
  <si>
    <t>INE946S07155</t>
  </si>
  <si>
    <t>13.55% Nufuture Digital (India) Ltd (31-Dec-2020) !!! (refer note h)</t>
  </si>
  <si>
    <t>12.65% Rivaaz Trade Ventures Pvt Ltd (07-Nov-2020) !!! (refer note h)</t>
  </si>
  <si>
    <t>INE946S07163</t>
  </si>
  <si>
    <t>13.55% Nufuture Digital (India) Ltd (31-Dec-2021) !!! (refer note h)</t>
  </si>
  <si>
    <t>INE971Z07166</t>
  </si>
  <si>
    <t>13.00% Rivaaz Trade Ventures Pvt Ltd (30-Dec-2020) (refer note h)</t>
  </si>
  <si>
    <t>INE971Z07117</t>
  </si>
  <si>
    <t>12.25% Rivaaz Trade Ventures Pvt Ltd (30-Jun-2021) (refer note h)</t>
  </si>
  <si>
    <t>11.49% Reliance Big Pvt Ltd  Series I (14-Jan-2021) (refer note i)</t>
  </si>
  <si>
    <t>INE333T07055</t>
  </si>
  <si>
    <t>11.49% Reliance Big Pvt Ltd Series II (14-Jan-2021) (refer note i)</t>
  </si>
  <si>
    <t>11.49% Reliance Infrastructure Consulting &amp; Engineers Pvt Ltd (15-Jan-2021) (refer note i)</t>
  </si>
  <si>
    <t>f)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</si>
  <si>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g) For ISIN INE445K07106 - 9.50% Reliance Broadcast Network Ltd (20-Jul-2020), the amount due at maturity was not received. For further details refer below link</t>
  </si>
  <si>
    <t>h)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and by Rivaaz Trade Ventures Pvt Ltd on July 31, 2020, August 31, 2020, September 30, 2020, October 31, 2020, November 7, 2020, December 30, 2020, June 30,2021, December 30, 2021.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</si>
  <si>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i)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</si>
  <si>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j)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</si>
  <si>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 xml:space="preserve">k) Product labeling and risk-o-meter </t>
  </si>
  <si>
    <t>11.49% Reliance Big Pvt Ltd Series III (14-Jan-2021) (refer note g)</t>
  </si>
  <si>
    <t>f) @@@ Coupons/ part payments/ maturity payments were due to be paid by Nufuture Digital (India) Ltd. on July 31, 2020, by Future Ideas Co. Ltd. on July 31, 2020 and by Rivaaz Trade Ventures Pvt Ltd on August 31,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</si>
  <si>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i) Product labeling and risk-o-meter</t>
  </si>
  <si>
    <t>11.49% Reliance Big Pvt Ltd Series III (14-Jan-2021) (refer note h)</t>
  </si>
  <si>
    <t>11.49% Reliance Infrastructure Consulting &amp; Engineers Pvt Ltd (15-Jan-2021) (refer note h)</t>
  </si>
  <si>
    <t>f)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</si>
  <si>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g) @@@ Coupons/ part payments/ maturity payments were due to be paid by Nufuture Digital (India) Ltd. on July 31, 2020, September 2, 2020, January 31, 2022, February 28, 2022,March 31, 2022 and by Future Ideas Co. Ltd. on July 31, 2020, September 30,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</si>
  <si>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</si>
  <si>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Mutual Fund Units / ETF</t>
  </si>
  <si>
    <t>5.63% GOI 2026 (12-Apr-2026)  ~~~</t>
  </si>
  <si>
    <t xml:space="preserve">7.37% GOI 2023 (16-Apr-2023) </t>
  </si>
  <si>
    <t>7.32% GOI 2024 (28-Jan-2024) ~~~</t>
  </si>
  <si>
    <t>INE971Z07174</t>
  </si>
  <si>
    <t>13.00% Rivaaz Trade Ventures Pvt Ltd (30-Dec-2021) (refer note h)</t>
  </si>
  <si>
    <t>e) *** Total value and percentage of illiquid securities is Rs.0.02 Lakh and 0.00003% of net assets.</t>
  </si>
  <si>
    <t>13.55% Nufuture Digital (India) Ltd (31-Dec-2022) !!! (refer note g)</t>
  </si>
  <si>
    <t>(b) Unlisted ***</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</si>
  <si>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</si>
  <si>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Value of the security considered under net receivables as on March 31, 2022 (Rs In Lakhs) ^^^</t>
  </si>
  <si>
    <t>^^^ This amount only reflects the realizable value as on the date of disclosure/ date of maturity and does not indicate any reduction or write-off of the amount repayable by the issuers</t>
  </si>
  <si>
    <t>f) For ISIN INE445K07106 - 9.50% Reliance Broadcast Network Ltd (20-Jul-2020), the amount due at maturity was not received. For further details refer below link</t>
  </si>
  <si>
    <t>Margin on Derivatives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</si>
</sst>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0%"/>
    <numFmt numFmtId="166" formatCode="#,##0.00000"/>
    <numFmt numFmtId="167" formatCode="#,##0.000000"/>
    <numFmt numFmtId="168" formatCode="#,##0.0000000"/>
  </numFmts>
  <fonts count="13"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sz val="9"/>
      <color theme="1"/>
      <name val="Arial"/>
      <family val="2"/>
    </font>
    <font>
      <b/>
      <sz val="8"/>
      <color theme="1"/>
      <name val="Arial"/>
      <family val="2"/>
    </font>
    <font>
      <sz val="8"/>
      <color theme="1"/>
      <name val="Arial"/>
      <family val="2"/>
    </font>
    <font>
      <u/>
      <sz val="11"/>
      <color theme="10"/>
      <name val="Calibri"/>
      <family val="2"/>
      <scheme val="minor"/>
    </font>
    <font>
      <u/>
      <sz val="8"/>
      <color theme="10"/>
      <name val="Arial"/>
      <family val="2"/>
    </font>
    <font>
      <sz val="8"/>
      <name val="Arial"/>
      <family val="2"/>
    </font>
    <font>
      <sz val="11"/>
      <color theme="1"/>
      <name val="Calibri"/>
      <family val="2"/>
      <scheme val="minor"/>
    </font>
    <font>
      <b/>
      <sz val="9"/>
      <color theme="1"/>
      <name val="Arial"/>
      <family val="2"/>
    </font>
  </fonts>
  <fills count="6">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8" fillId="0" borderId="0" applyNumberFormat="0" applyFill="0" applyBorder="0" applyAlignment="0" applyProtection="0"/>
    <xf numFmtId="9" fontId="11" fillId="0" borderId="0" applyFont="0" applyFill="0" applyBorder="0" applyAlignment="0" applyProtection="0"/>
  </cellStyleXfs>
  <cellXfs count="123">
    <xf numFmtId="0" fontId="0" fillId="0" borderId="0" xfId="0"/>
    <xf numFmtId="0" fontId="5"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0" fontId="2" fillId="2" borderId="0" xfId="0" applyNumberFormat="1" applyFont="1" applyFill="1" applyAlignment="1">
      <alignment horizontal="left" vertical="top" wrapText="1"/>
    </xf>
    <xf numFmtId="4" fontId="2" fillId="2" borderId="0" xfId="0" applyNumberFormat="1" applyFont="1" applyFill="1" applyAlignment="1">
      <alignment horizontal="left" vertical="top" wrapText="1"/>
    </xf>
    <xf numFmtId="0" fontId="5" fillId="2" borderId="0" xfId="0" applyNumberFormat="1" applyFont="1" applyFill="1"/>
    <xf numFmtId="4" fontId="5" fillId="2" borderId="0" xfId="0" applyNumberFormat="1" applyFont="1" applyFill="1"/>
    <xf numFmtId="0" fontId="6" fillId="0" borderId="1" xfId="0" applyFont="1" applyBorder="1" applyAlignment="1">
      <alignment vertical="center"/>
    </xf>
    <xf numFmtId="0" fontId="7" fillId="2" borderId="0" xfId="0" applyFont="1" applyFill="1"/>
    <xf numFmtId="0" fontId="7" fillId="2" borderId="0" xfId="0" applyNumberFormat="1" applyFont="1" applyFill="1"/>
    <xf numFmtId="0" fontId="3" fillId="2" borderId="0" xfId="0" applyFont="1" applyFill="1" applyAlignment="1">
      <alignment horizontal="left" vertical="top"/>
    </xf>
    <xf numFmtId="4" fontId="7" fillId="3" borderId="0" xfId="0" applyNumberFormat="1" applyFont="1" applyFill="1" applyBorder="1"/>
    <xf numFmtId="39" fontId="7" fillId="2" borderId="0" xfId="0" applyNumberFormat="1" applyFont="1" applyFill="1"/>
    <xf numFmtId="39" fontId="7" fillId="3" borderId="0" xfId="0" applyNumberFormat="1" applyFont="1" applyFill="1" applyBorder="1"/>
    <xf numFmtId="2" fontId="6" fillId="0" borderId="1" xfId="0" applyNumberFormat="1" applyFont="1" applyBorder="1" applyAlignment="1">
      <alignment horizontal="center" vertical="center"/>
    </xf>
    <xf numFmtId="0"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2" borderId="0" xfId="0" applyFont="1" applyFill="1"/>
    <xf numFmtId="0" fontId="6" fillId="2" borderId="0" xfId="0" applyNumberFormat="1" applyFont="1" applyFill="1"/>
    <xf numFmtId="39" fontId="6" fillId="3" borderId="0" xfId="0" applyNumberFormat="1" applyFont="1" applyFill="1" applyBorder="1"/>
    <xf numFmtId="0" fontId="6" fillId="2" borderId="3" xfId="0" applyFont="1" applyFill="1" applyBorder="1"/>
    <xf numFmtId="0" fontId="7" fillId="2" borderId="3" xfId="0" applyFont="1" applyFill="1" applyBorder="1"/>
    <xf numFmtId="0" fontId="7"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6" fillId="2" borderId="4" xfId="0" applyFont="1" applyFill="1" applyBorder="1"/>
    <xf numFmtId="0" fontId="7" fillId="2" borderId="4" xfId="0" applyFont="1" applyFill="1" applyBorder="1"/>
    <xf numFmtId="0" fontId="7" fillId="2" borderId="4" xfId="0" applyNumberFormat="1" applyFont="1" applyFill="1" applyBorder="1"/>
    <xf numFmtId="39" fontId="7" fillId="2" borderId="4" xfId="0" applyNumberFormat="1" applyFont="1" applyFill="1" applyBorder="1"/>
    <xf numFmtId="39" fontId="7" fillId="3" borderId="4" xfId="0" applyNumberFormat="1" applyFont="1" applyFill="1" applyBorder="1"/>
    <xf numFmtId="3" fontId="7" fillId="2" borderId="4" xfId="0" applyNumberFormat="1" applyFont="1" applyFill="1" applyBorder="1"/>
    <xf numFmtId="0" fontId="6" fillId="2" borderId="4" xfId="0" applyNumberFormat="1" applyFont="1" applyFill="1" applyBorder="1"/>
    <xf numFmtId="39" fontId="6" fillId="2" borderId="4" xfId="0" applyNumberFormat="1" applyFont="1" applyFill="1" applyBorder="1"/>
    <xf numFmtId="39" fontId="6" fillId="3" borderId="4" xfId="0" applyNumberFormat="1" applyFont="1" applyFill="1" applyBorder="1"/>
    <xf numFmtId="0" fontId="6" fillId="2" borderId="5" xfId="0" applyFont="1" applyFill="1" applyBorder="1"/>
    <xf numFmtId="0" fontId="6" fillId="2" borderId="5" xfId="0" applyNumberFormat="1" applyFont="1" applyFill="1" applyBorder="1"/>
    <xf numFmtId="39" fontId="6" fillId="2" borderId="5" xfId="0" applyNumberFormat="1" applyFont="1" applyFill="1" applyBorder="1"/>
    <xf numFmtId="39" fontId="6" fillId="3" borderId="5" xfId="0" applyNumberFormat="1" applyFont="1" applyFill="1" applyBorder="1"/>
    <xf numFmtId="0" fontId="6" fillId="2" borderId="0" xfId="0" applyFont="1" applyFill="1" applyAlignment="1">
      <alignment horizontal="right"/>
    </xf>
    <xf numFmtId="164" fontId="7" fillId="2" borderId="0" xfId="0" applyNumberFormat="1" applyFont="1" applyFill="1"/>
    <xf numFmtId="0" fontId="6" fillId="2" borderId="0" xfId="0" applyNumberFormat="1" applyFont="1" applyFill="1" applyAlignment="1">
      <alignment horizontal="right"/>
    </xf>
    <xf numFmtId="4" fontId="7" fillId="2" borderId="0" xfId="0" applyNumberFormat="1" applyFont="1" applyFill="1"/>
    <xf numFmtId="0" fontId="6" fillId="2" borderId="1" xfId="0" applyFont="1" applyFill="1" applyBorder="1" applyAlignment="1">
      <alignment horizontal="center"/>
    </xf>
    <xf numFmtId="164" fontId="7" fillId="2" borderId="1" xfId="0" applyNumberFormat="1" applyFont="1" applyFill="1" applyBorder="1"/>
    <xf numFmtId="165" fontId="7" fillId="2" borderId="0" xfId="0" applyNumberFormat="1" applyFont="1" applyFill="1"/>
    <xf numFmtId="0" fontId="9" fillId="2" borderId="0" xfId="1" applyFont="1" applyFill="1"/>
    <xf numFmtId="0" fontId="6" fillId="3" borderId="0" xfId="0" applyFont="1" applyFill="1"/>
    <xf numFmtId="0" fontId="9" fillId="3" borderId="0" xfId="1" applyFont="1" applyFill="1"/>
    <xf numFmtId="0" fontId="7" fillId="3" borderId="0" xfId="0" applyFont="1" applyFill="1"/>
    <xf numFmtId="0" fontId="6" fillId="3" borderId="0" xfId="0" applyFont="1" applyFill="1" applyAlignment="1">
      <alignment wrapText="1"/>
    </xf>
    <xf numFmtId="2" fontId="6"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10" fillId="3" borderId="0" xfId="0" applyFont="1" applyFill="1" applyAlignment="1">
      <alignment horizontal="right"/>
    </xf>
    <xf numFmtId="0" fontId="6" fillId="0" borderId="0" xfId="0" applyFont="1" applyFill="1"/>
    <xf numFmtId="0" fontId="7" fillId="2" borderId="0" xfId="0" applyFont="1" applyFill="1" applyBorder="1"/>
    <xf numFmtId="0" fontId="7" fillId="2" borderId="0" xfId="0" applyNumberFormat="1" applyFont="1" applyFill="1" applyBorder="1"/>
    <xf numFmtId="39" fontId="7" fillId="2" borderId="0" xfId="0" applyNumberFormat="1" applyFont="1" applyFill="1" applyBorder="1"/>
    <xf numFmtId="0" fontId="7" fillId="2" borderId="4" xfId="0" applyFont="1" applyFill="1" applyBorder="1" applyAlignment="1">
      <alignment wrapText="1"/>
    </xf>
    <xf numFmtId="0" fontId="7" fillId="2" borderId="4" xfId="0" applyFont="1" applyFill="1" applyBorder="1" applyAlignment="1">
      <alignment horizontal="justify" wrapText="1"/>
    </xf>
    <xf numFmtId="0" fontId="6" fillId="2" borderId="0" xfId="0" applyFont="1" applyFill="1" applyAlignment="1">
      <alignment wrapText="1"/>
    </xf>
    <xf numFmtId="0" fontId="0" fillId="0" borderId="0" xfId="0" applyAlignment="1">
      <alignment wrapText="1"/>
    </xf>
    <xf numFmtId="0" fontId="7" fillId="2" borderId="3" xfId="0" applyFont="1" applyFill="1" applyBorder="1" applyAlignment="1">
      <alignment wrapText="1"/>
    </xf>
    <xf numFmtId="164" fontId="7" fillId="2" borderId="0" xfId="0" applyNumberFormat="1" applyFont="1" applyFill="1" applyAlignment="1">
      <alignment horizontal="right"/>
    </xf>
    <xf numFmtId="0" fontId="8" fillId="2" borderId="0" xfId="1" applyFill="1"/>
    <xf numFmtId="39" fontId="7" fillId="3" borderId="0" xfId="0" applyNumberFormat="1" applyFont="1" applyFill="1"/>
    <xf numFmtId="0" fontId="12" fillId="2" borderId="0" xfId="0" applyFont="1" applyFill="1"/>
    <xf numFmtId="4" fontId="7" fillId="2" borderId="0" xfId="0" applyNumberFormat="1" applyFont="1" applyFill="1" applyAlignment="1">
      <alignment horizontal="right"/>
    </xf>
    <xf numFmtId="0" fontId="6" fillId="3" borderId="0" xfId="0" applyFont="1" applyFill="1" applyAlignment="1">
      <alignment horizontal="justify" wrapText="1"/>
    </xf>
    <xf numFmtId="0" fontId="0" fillId="3" borderId="0" xfId="0" applyFill="1" applyAlignment="1">
      <alignment horizontal="justify" wrapText="1"/>
    </xf>
    <xf numFmtId="15" fontId="7" fillId="3" borderId="0" xfId="0" applyNumberFormat="1" applyFont="1" applyFill="1" applyBorder="1"/>
    <xf numFmtId="15" fontId="7" fillId="2" borderId="0" xfId="0" applyNumberFormat="1" applyFont="1" applyFill="1"/>
    <xf numFmtId="4" fontId="7" fillId="2" borderId="4" xfId="0" applyNumberFormat="1" applyFont="1" applyFill="1" applyBorder="1"/>
    <xf numFmtId="4" fontId="6" fillId="3" borderId="4" xfId="0" applyNumberFormat="1" applyFont="1" applyFill="1" applyBorder="1"/>
    <xf numFmtId="4" fontId="7" fillId="3" borderId="4" xfId="0" applyNumberFormat="1" applyFont="1" applyFill="1" applyBorder="1"/>
    <xf numFmtId="4" fontId="6" fillId="3" borderId="5" xfId="0" applyNumberFormat="1" applyFont="1" applyFill="1" applyBorder="1"/>
    <xf numFmtId="0" fontId="6" fillId="0" borderId="1" xfId="0" applyFont="1" applyFill="1" applyBorder="1" applyAlignment="1">
      <alignment vertical="center"/>
    </xf>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7" fillId="0" borderId="1" xfId="0" applyFont="1" applyFill="1" applyBorder="1"/>
    <xf numFmtId="4" fontId="7" fillId="0" borderId="1" xfId="0" applyNumberFormat="1" applyFont="1" applyFill="1" applyBorder="1"/>
    <xf numFmtId="10" fontId="7" fillId="0" borderId="1" xfId="2" applyNumberFormat="1" applyFont="1" applyFill="1" applyBorder="1"/>
    <xf numFmtId="0" fontId="7" fillId="3" borderId="0" xfId="0" applyFont="1" applyFill="1" applyBorder="1"/>
    <xf numFmtId="10" fontId="7" fillId="3" borderId="0" xfId="2" applyNumberFormat="1" applyFont="1" applyFill="1" applyBorder="1"/>
    <xf numFmtId="0" fontId="6" fillId="2" borderId="0" xfId="0" applyFont="1" applyFill="1" applyBorder="1"/>
    <xf numFmtId="0" fontId="6" fillId="2" borderId="0" xfId="0" applyNumberFormat="1" applyFont="1" applyFill="1" applyBorder="1"/>
    <xf numFmtId="39" fontId="6" fillId="2" borderId="0" xfId="0" applyNumberFormat="1" applyFont="1" applyFill="1" applyBorder="1"/>
    <xf numFmtId="166" fontId="7" fillId="2" borderId="0" xfId="0" applyNumberFormat="1" applyFont="1" applyFill="1"/>
    <xf numFmtId="4" fontId="6" fillId="2" borderId="0" xfId="0" applyNumberFormat="1" applyFont="1" applyFill="1"/>
    <xf numFmtId="167" fontId="6" fillId="2" borderId="0" xfId="0" applyNumberFormat="1" applyFont="1" applyFill="1"/>
    <xf numFmtId="168" fontId="6" fillId="2" borderId="0" xfId="0" applyNumberFormat="1" applyFont="1" applyFill="1"/>
    <xf numFmtId="0" fontId="7" fillId="3" borderId="0" xfId="0" applyNumberFormat="1" applyFont="1" applyFill="1"/>
    <xf numFmtId="0" fontId="7" fillId="0" borderId="1" xfId="0" applyFont="1" applyFill="1" applyBorder="1" applyAlignment="1">
      <alignment wrapText="1"/>
    </xf>
    <xf numFmtId="0" fontId="6" fillId="3" borderId="1" xfId="0" applyFont="1" applyFill="1" applyBorder="1" applyAlignment="1">
      <alignment vertical="center"/>
    </xf>
    <xf numFmtId="0" fontId="6" fillId="3" borderId="1" xfId="0" applyFont="1" applyFill="1" applyBorder="1" applyAlignment="1">
      <alignment horizontal="left" vertical="center" wrapText="1"/>
    </xf>
    <xf numFmtId="0" fontId="6" fillId="3" borderId="1" xfId="0" applyFont="1" applyFill="1" applyBorder="1" applyAlignment="1">
      <alignment horizontal="center" vertical="center" wrapText="1"/>
    </xf>
    <xf numFmtId="167" fontId="7" fillId="2" borderId="0" xfId="0" applyNumberFormat="1" applyFont="1" applyFill="1"/>
    <xf numFmtId="10" fontId="7" fillId="2" borderId="0" xfId="2" applyNumberFormat="1" applyFont="1" applyFill="1"/>
    <xf numFmtId="0" fontId="10" fillId="0" borderId="1" xfId="0" applyFont="1" applyFill="1" applyBorder="1"/>
    <xf numFmtId="4" fontId="10" fillId="0" borderId="1" xfId="0" applyNumberFormat="1" applyFont="1" applyFill="1" applyBorder="1"/>
    <xf numFmtId="10" fontId="10" fillId="0" borderId="1" xfId="2" applyNumberFormat="1" applyFont="1" applyFill="1" applyBorder="1"/>
    <xf numFmtId="0" fontId="10" fillId="0" borderId="1" xfId="0" applyFont="1" applyFill="1" applyBorder="1" applyAlignment="1">
      <alignment wrapText="1"/>
    </xf>
    <xf numFmtId="4" fontId="7" fillId="5" borderId="0" xfId="0" applyNumberFormat="1" applyFont="1" applyFill="1"/>
    <xf numFmtId="0" fontId="7" fillId="5" borderId="0" xfId="0" applyFont="1" applyFill="1"/>
    <xf numFmtId="0" fontId="7" fillId="2" borderId="6" xfId="0" applyFont="1" applyFill="1" applyBorder="1"/>
    <xf numFmtId="0" fontId="7" fillId="2" borderId="7" xfId="0" applyFont="1" applyFill="1" applyBorder="1"/>
    <xf numFmtId="0" fontId="4" fillId="4" borderId="2"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6" fillId="2" borderId="6" xfId="0" applyFont="1" applyFill="1" applyBorder="1"/>
    <xf numFmtId="0" fontId="6" fillId="2" borderId="7" xfId="0" applyFont="1" applyFill="1" applyBorder="1"/>
    <xf numFmtId="0" fontId="6" fillId="2" borderId="0" xfId="0" applyFont="1" applyFill="1" applyAlignment="1">
      <alignment horizontal="left" wrapText="1"/>
    </xf>
    <xf numFmtId="0" fontId="0" fillId="0" borderId="0" xfId="0" applyAlignment="1">
      <alignment horizontal="left" wrapText="1"/>
    </xf>
    <xf numFmtId="0" fontId="7" fillId="2" borderId="0" xfId="0" applyFont="1" applyFill="1" applyAlignment="1">
      <alignment horizontal="left" wrapText="1"/>
    </xf>
    <xf numFmtId="0" fontId="6" fillId="3" borderId="0" xfId="0" applyFont="1" applyFill="1" applyAlignment="1">
      <alignment horizontal="left" vertical="top" wrapText="1"/>
    </xf>
    <xf numFmtId="0" fontId="6" fillId="2" borderId="0" xfId="0" applyFont="1" applyFill="1" applyAlignment="1">
      <alignment wrapText="1"/>
    </xf>
    <xf numFmtId="0" fontId="0" fillId="0" borderId="0" xfId="0" applyAlignment="1">
      <alignment wrapText="1"/>
    </xf>
    <xf numFmtId="0" fontId="7" fillId="2" borderId="0" xfId="0" applyFont="1" applyFill="1" applyAlignment="1">
      <alignment wrapText="1"/>
    </xf>
    <xf numFmtId="0" fontId="6" fillId="2" borderId="0" xfId="0" applyFont="1" applyFill="1" applyAlignment="1">
      <alignment horizontal="justify" wrapText="1"/>
    </xf>
    <xf numFmtId="0" fontId="0" fillId="0" borderId="0" xfId="0" applyAlignment="1">
      <alignment horizontal="justify" wrapText="1"/>
    </xf>
    <xf numFmtId="0" fontId="6" fillId="2" borderId="0" xfId="0" applyFont="1" applyFill="1" applyAlignment="1">
      <alignment vertical="top" wrapText="1"/>
    </xf>
    <xf numFmtId="0" fontId="0" fillId="0" borderId="0" xfId="0" applyAlignment="1">
      <alignment vertical="top" wrapText="1"/>
    </xf>
    <xf numFmtId="0" fontId="6" fillId="2" borderId="0" xfId="0" applyFont="1" applyFill="1" applyAlignment="1">
      <alignment horizontal="left" vertical="top" wrapText="1"/>
    </xf>
    <xf numFmtId="0" fontId="7" fillId="3" borderId="0" xfId="0" applyFont="1" applyFill="1" applyAlignment="1">
      <alignment vertical="top" wrapText="1"/>
    </xf>
  </cellXfs>
  <cellStyles count="3">
    <cellStyle name="Hyperlink" xfId="1" builtinId="8"/>
    <cellStyle name="Normal" xfId="0" builtinId="0"/>
    <cellStyle name="Percent" xfId="2" builtinId="5"/>
  </cellStyles>
  <dxfs count="83">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7.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20.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1.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3.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3.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14.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16.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14.jpeg"/></Relationships>
</file>

<file path=xl/drawings/_rels/drawing46.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27.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2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91</xdr:row>
      <xdr:rowOff>83820</xdr:rowOff>
    </xdr:from>
    <xdr:to>
      <xdr:col>0</xdr:col>
      <xdr:colOff>2260600</xdr:colOff>
      <xdr:row>102</xdr:row>
      <xdr:rowOff>121920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2942570"/>
          <a:ext cx="2216150" cy="1609725"/>
        </a:xfrm>
        <a:prstGeom prst="rect">
          <a:avLst/>
        </a:prstGeom>
        <a:noFill/>
        <a:ln>
          <a:noFill/>
        </a:ln>
      </xdr:spPr>
    </xdr:pic>
    <xdr:clientData/>
  </xdr:twoCellAnchor>
  <xdr:twoCellAnchor editAs="oneCell">
    <xdr:from>
      <xdr:col>0</xdr:col>
      <xdr:colOff>50800</xdr:colOff>
      <xdr:row>107</xdr:row>
      <xdr:rowOff>107950</xdr:rowOff>
    </xdr:from>
    <xdr:to>
      <xdr:col>0</xdr:col>
      <xdr:colOff>2266950</xdr:colOff>
      <xdr:row>119</xdr:row>
      <xdr:rowOff>19050</xdr:rowOff>
    </xdr:to>
    <xdr:pic>
      <xdr:nvPicPr>
        <xdr:cNvPr id="3" name="Picture 2">
          <a:extLst>
            <a:ext uri="{FF2B5EF4-FFF2-40B4-BE49-F238E27FC236}">
              <a16:creationId xmlns:a16="http://schemas.microsoft.com/office/drawing/2014/main" id="{3F0B82B1-8BED-40D3-AA3F-7A5ABE7BEC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15252700"/>
          <a:ext cx="2216150" cy="16256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82550</xdr:colOff>
      <xdr:row>57</xdr:row>
      <xdr:rowOff>114300</xdr:rowOff>
    </xdr:from>
    <xdr:to>
      <xdr:col>0</xdr:col>
      <xdr:colOff>2348230</xdr:colOff>
      <xdr:row>69</xdr:row>
      <xdr:rowOff>29210</xdr:rowOff>
    </xdr:to>
    <xdr:pic>
      <xdr:nvPicPr>
        <xdr:cNvPr id="2" name="Pictur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8401050"/>
          <a:ext cx="2265680" cy="1629410"/>
        </a:xfrm>
        <a:prstGeom prst="rect">
          <a:avLst/>
        </a:prstGeom>
        <a:noFill/>
        <a:ln>
          <a:noFill/>
        </a:ln>
      </xdr:spPr>
    </xdr:pic>
    <xdr:clientData/>
  </xdr:twoCellAnchor>
  <xdr:twoCellAnchor editAs="oneCell">
    <xdr:from>
      <xdr:col>0</xdr:col>
      <xdr:colOff>88900</xdr:colOff>
      <xdr:row>73</xdr:row>
      <xdr:rowOff>107950</xdr:rowOff>
    </xdr:from>
    <xdr:to>
      <xdr:col>0</xdr:col>
      <xdr:colOff>2374900</xdr:colOff>
      <xdr:row>85</xdr:row>
      <xdr:rowOff>19050</xdr:rowOff>
    </xdr:to>
    <xdr:pic>
      <xdr:nvPicPr>
        <xdr:cNvPr id="3" name="Picture 2">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900" y="10680700"/>
          <a:ext cx="2286000" cy="16256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107950</xdr:colOff>
      <xdr:row>56</xdr:row>
      <xdr:rowOff>107950</xdr:rowOff>
    </xdr:from>
    <xdr:to>
      <xdr:col>0</xdr:col>
      <xdr:colOff>2373630</xdr:colOff>
      <xdr:row>68</xdr:row>
      <xdr:rowOff>22860</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8251825"/>
          <a:ext cx="2265680" cy="1629410"/>
        </a:xfrm>
        <a:prstGeom prst="rect">
          <a:avLst/>
        </a:prstGeom>
        <a:noFill/>
        <a:ln>
          <a:noFill/>
        </a:ln>
      </xdr:spPr>
    </xdr:pic>
    <xdr:clientData/>
  </xdr:twoCellAnchor>
  <xdr:twoCellAnchor editAs="oneCell">
    <xdr:from>
      <xdr:col>0</xdr:col>
      <xdr:colOff>101600</xdr:colOff>
      <xdr:row>72</xdr:row>
      <xdr:rowOff>107950</xdr:rowOff>
    </xdr:from>
    <xdr:to>
      <xdr:col>0</xdr:col>
      <xdr:colOff>2387600</xdr:colOff>
      <xdr:row>84</xdr:row>
      <xdr:rowOff>19050</xdr:rowOff>
    </xdr:to>
    <xdr:pic>
      <xdr:nvPicPr>
        <xdr:cNvPr id="3" name="Picture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00" y="10537825"/>
          <a:ext cx="2286000" cy="16256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57</xdr:row>
      <xdr:rowOff>114300</xdr:rowOff>
    </xdr:from>
    <xdr:to>
      <xdr:col>0</xdr:col>
      <xdr:colOff>2341880</xdr:colOff>
      <xdr:row>69</xdr:row>
      <xdr:rowOff>29210</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401050"/>
          <a:ext cx="2265680" cy="1629410"/>
        </a:xfrm>
        <a:prstGeom prst="rect">
          <a:avLst/>
        </a:prstGeom>
        <a:noFill/>
        <a:ln>
          <a:noFill/>
        </a:ln>
      </xdr:spPr>
    </xdr:pic>
    <xdr:clientData/>
  </xdr:twoCellAnchor>
  <xdr:twoCellAnchor editAs="oneCell">
    <xdr:from>
      <xdr:col>0</xdr:col>
      <xdr:colOff>76200</xdr:colOff>
      <xdr:row>73</xdr:row>
      <xdr:rowOff>120650</xdr:rowOff>
    </xdr:from>
    <xdr:to>
      <xdr:col>0</xdr:col>
      <xdr:colOff>2362200</xdr:colOff>
      <xdr:row>85</xdr:row>
      <xdr:rowOff>31750</xdr:rowOff>
    </xdr:to>
    <xdr:pic>
      <xdr:nvPicPr>
        <xdr:cNvPr id="3" name="Picture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0693400"/>
          <a:ext cx="2286000" cy="16256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101600</xdr:colOff>
      <xdr:row>54</xdr:row>
      <xdr:rowOff>114300</xdr:rowOff>
    </xdr:from>
    <xdr:to>
      <xdr:col>0</xdr:col>
      <xdr:colOff>2367280</xdr:colOff>
      <xdr:row>66</xdr:row>
      <xdr:rowOff>29210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7972425"/>
          <a:ext cx="2265680" cy="1629410"/>
        </a:xfrm>
        <a:prstGeom prst="rect">
          <a:avLst/>
        </a:prstGeom>
        <a:noFill/>
        <a:ln>
          <a:noFill/>
        </a:ln>
      </xdr:spPr>
    </xdr:pic>
    <xdr:clientData/>
  </xdr:twoCellAnchor>
  <xdr:twoCellAnchor editAs="oneCell">
    <xdr:from>
      <xdr:col>0</xdr:col>
      <xdr:colOff>88900</xdr:colOff>
      <xdr:row>70</xdr:row>
      <xdr:rowOff>114300</xdr:rowOff>
    </xdr:from>
    <xdr:to>
      <xdr:col>0</xdr:col>
      <xdr:colOff>2374900</xdr:colOff>
      <xdr:row>82</xdr:row>
      <xdr:rowOff>25400</xdr:rowOff>
    </xdr:to>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900" y="10258425"/>
          <a:ext cx="2286000" cy="16256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82550</xdr:colOff>
      <xdr:row>60</xdr:row>
      <xdr:rowOff>101600</xdr:rowOff>
    </xdr:from>
    <xdr:to>
      <xdr:col>0</xdr:col>
      <xdr:colOff>2348230</xdr:colOff>
      <xdr:row>72</xdr:row>
      <xdr:rowOff>16510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8816975"/>
          <a:ext cx="2265680" cy="1629410"/>
        </a:xfrm>
        <a:prstGeom prst="rect">
          <a:avLst/>
        </a:prstGeom>
        <a:noFill/>
        <a:ln>
          <a:noFill/>
        </a:ln>
      </xdr:spPr>
    </xdr:pic>
    <xdr:clientData/>
  </xdr:twoCellAnchor>
  <xdr:twoCellAnchor editAs="oneCell">
    <xdr:from>
      <xdr:col>0</xdr:col>
      <xdr:colOff>95250</xdr:colOff>
      <xdr:row>76</xdr:row>
      <xdr:rowOff>88900</xdr:rowOff>
    </xdr:from>
    <xdr:to>
      <xdr:col>0</xdr:col>
      <xdr:colOff>2381250</xdr:colOff>
      <xdr:row>88</xdr:row>
      <xdr:rowOff>0</xdr:rowOff>
    </xdr:to>
    <xdr:pic>
      <xdr:nvPicPr>
        <xdr:cNvPr id="3" name="Picture 2">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1090275"/>
          <a:ext cx="2286000" cy="16256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69850</xdr:colOff>
      <xdr:row>60</xdr:row>
      <xdr:rowOff>114300</xdr:rowOff>
    </xdr:from>
    <xdr:to>
      <xdr:col>0</xdr:col>
      <xdr:colOff>2335530</xdr:colOff>
      <xdr:row>72</xdr:row>
      <xdr:rowOff>29210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8829675"/>
          <a:ext cx="2265680" cy="1629410"/>
        </a:xfrm>
        <a:prstGeom prst="rect">
          <a:avLst/>
        </a:prstGeom>
        <a:noFill/>
        <a:ln>
          <a:noFill/>
        </a:ln>
      </xdr:spPr>
    </xdr:pic>
    <xdr:clientData/>
  </xdr:twoCellAnchor>
  <xdr:twoCellAnchor editAs="oneCell">
    <xdr:from>
      <xdr:col>0</xdr:col>
      <xdr:colOff>69850</xdr:colOff>
      <xdr:row>76</xdr:row>
      <xdr:rowOff>107950</xdr:rowOff>
    </xdr:from>
    <xdr:to>
      <xdr:col>0</xdr:col>
      <xdr:colOff>2355850</xdr:colOff>
      <xdr:row>88</xdr:row>
      <xdr:rowOff>19050</xdr:rowOff>
    </xdr:to>
    <xdr:pic>
      <xdr:nvPicPr>
        <xdr:cNvPr id="3" name="Picture 2">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 y="11109325"/>
          <a:ext cx="2286000" cy="162560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69850</xdr:colOff>
      <xdr:row>131</xdr:row>
      <xdr:rowOff>107950</xdr:rowOff>
    </xdr:from>
    <xdr:to>
      <xdr:col>0</xdr:col>
      <xdr:colOff>2439670</xdr:colOff>
      <xdr:row>142</xdr:row>
      <xdr:rowOff>72390</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8538825"/>
          <a:ext cx="2369820" cy="1536065"/>
        </a:xfrm>
        <a:prstGeom prst="rect">
          <a:avLst/>
        </a:prstGeom>
        <a:noFill/>
        <a:ln>
          <a:noFill/>
        </a:ln>
      </xdr:spPr>
    </xdr:pic>
    <xdr:clientData/>
  </xdr:twoCellAnchor>
  <xdr:twoCellAnchor editAs="oneCell">
    <xdr:from>
      <xdr:col>0</xdr:col>
      <xdr:colOff>71442</xdr:colOff>
      <xdr:row>116</xdr:row>
      <xdr:rowOff>0</xdr:rowOff>
    </xdr:from>
    <xdr:to>
      <xdr:col>0</xdr:col>
      <xdr:colOff>2441262</xdr:colOff>
      <xdr:row>126</xdr:row>
      <xdr:rowOff>91440</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6144875"/>
          <a:ext cx="2369820" cy="152019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142875</xdr:colOff>
      <xdr:row>137</xdr:row>
      <xdr:rowOff>63500</xdr:rowOff>
    </xdr:from>
    <xdr:to>
      <xdr:col>0</xdr:col>
      <xdr:colOff>2320290</xdr:colOff>
      <xdr:row>148</xdr:row>
      <xdr:rowOff>12700</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780250"/>
          <a:ext cx="2177415" cy="1520825"/>
        </a:xfrm>
        <a:prstGeom prst="rect">
          <a:avLst/>
        </a:prstGeom>
        <a:noFill/>
        <a:ln>
          <a:noFill/>
        </a:ln>
      </xdr:spPr>
    </xdr:pic>
    <xdr:clientData/>
  </xdr:twoCellAnchor>
  <xdr:twoCellAnchor editAs="oneCell">
    <xdr:from>
      <xdr:col>0</xdr:col>
      <xdr:colOff>146050</xdr:colOff>
      <xdr:row>122</xdr:row>
      <xdr:rowOff>50800</xdr:rowOff>
    </xdr:from>
    <xdr:to>
      <xdr:col>0</xdr:col>
      <xdr:colOff>2323465</xdr:colOff>
      <xdr:row>133</xdr:row>
      <xdr:rowOff>0</xdr:rowOff>
    </xdr:to>
    <xdr:pic>
      <xdr:nvPicPr>
        <xdr:cNvPr id="3" name="Picture 2">
          <a:extLst>
            <a:ext uri="{FF2B5EF4-FFF2-40B4-BE49-F238E27FC236}">
              <a16:creationId xmlns:a16="http://schemas.microsoft.com/office/drawing/2014/main" id="{6B5EA067-07E3-4807-957B-FD247E6ACA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050" y="17624425"/>
          <a:ext cx="2177415" cy="152082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55566</xdr:colOff>
      <xdr:row>125</xdr:row>
      <xdr:rowOff>0</xdr:rowOff>
    </xdr:from>
    <xdr:to>
      <xdr:col>0</xdr:col>
      <xdr:colOff>2341566</xdr:colOff>
      <xdr:row>136</xdr:row>
      <xdr:rowOff>66040</xdr:rowOff>
    </xdr:to>
    <xdr:pic>
      <xdr:nvPicPr>
        <xdr:cNvPr id="2" name="Picture 1">
          <a:extLst>
            <a:ext uri="{FF2B5EF4-FFF2-40B4-BE49-F238E27FC236}">
              <a16:creationId xmlns:a16="http://schemas.microsoft.com/office/drawing/2014/main" id="{0571EBDE-ED96-4093-A1CB-9242650A7DF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66" y="17926050"/>
          <a:ext cx="2286000" cy="1637665"/>
        </a:xfrm>
        <a:prstGeom prst="rect">
          <a:avLst/>
        </a:prstGeom>
        <a:noFill/>
        <a:ln>
          <a:noFill/>
        </a:ln>
      </xdr:spPr>
    </xdr:pic>
    <xdr:clientData/>
  </xdr:twoCellAnchor>
  <xdr:twoCellAnchor editAs="oneCell">
    <xdr:from>
      <xdr:col>0</xdr:col>
      <xdr:colOff>133350</xdr:colOff>
      <xdr:row>109</xdr:row>
      <xdr:rowOff>19050</xdr:rowOff>
    </xdr:from>
    <xdr:to>
      <xdr:col>0</xdr:col>
      <xdr:colOff>2419350</xdr:colOff>
      <xdr:row>120</xdr:row>
      <xdr:rowOff>83185</xdr:rowOff>
    </xdr:to>
    <xdr:pic>
      <xdr:nvPicPr>
        <xdr:cNvPr id="3" name="Picture 2">
          <a:extLst>
            <a:ext uri="{FF2B5EF4-FFF2-40B4-BE49-F238E27FC236}">
              <a16:creationId xmlns:a16="http://schemas.microsoft.com/office/drawing/2014/main" id="{577A359C-FA19-4827-931E-FC7C84AB401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5659100"/>
          <a:ext cx="2286000" cy="163576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79380</xdr:colOff>
      <xdr:row>120</xdr:row>
      <xdr:rowOff>71434</xdr:rowOff>
    </xdr:from>
    <xdr:to>
      <xdr:col>0</xdr:col>
      <xdr:colOff>2346965</xdr:colOff>
      <xdr:row>131</xdr:row>
      <xdr:rowOff>67624</xdr:rowOff>
    </xdr:to>
    <xdr:pic>
      <xdr:nvPicPr>
        <xdr:cNvPr id="2" name="Picture 1">
          <a:extLst>
            <a:ext uri="{FF2B5EF4-FFF2-40B4-BE49-F238E27FC236}">
              <a16:creationId xmlns:a16="http://schemas.microsoft.com/office/drawing/2014/main" id="{B2785CC6-21B6-4102-AB37-963EAA80BFA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6216309"/>
          <a:ext cx="2267585" cy="1567815"/>
        </a:xfrm>
        <a:prstGeom prst="rect">
          <a:avLst/>
        </a:prstGeom>
        <a:noFill/>
        <a:ln>
          <a:noFill/>
        </a:ln>
      </xdr:spPr>
    </xdr:pic>
    <xdr:clientData/>
  </xdr:twoCellAnchor>
  <xdr:twoCellAnchor editAs="oneCell">
    <xdr:from>
      <xdr:col>0</xdr:col>
      <xdr:colOff>119063</xdr:colOff>
      <xdr:row>135</xdr:row>
      <xdr:rowOff>87313</xdr:rowOff>
    </xdr:from>
    <xdr:to>
      <xdr:col>0</xdr:col>
      <xdr:colOff>2386648</xdr:colOff>
      <xdr:row>146</xdr:row>
      <xdr:rowOff>83503</xdr:rowOff>
    </xdr:to>
    <xdr:pic>
      <xdr:nvPicPr>
        <xdr:cNvPr id="3" name="Picture 2">
          <a:extLst>
            <a:ext uri="{FF2B5EF4-FFF2-40B4-BE49-F238E27FC236}">
              <a16:creationId xmlns:a16="http://schemas.microsoft.com/office/drawing/2014/main" id="{21763702-1B35-43FA-8D7E-1699789665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63" y="18375313"/>
          <a:ext cx="2267585" cy="156781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40</xdr:row>
      <xdr:rowOff>95250</xdr:rowOff>
    </xdr:from>
    <xdr:to>
      <xdr:col>1</xdr:col>
      <xdr:colOff>203200</xdr:colOff>
      <xdr:row>52</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115050"/>
          <a:ext cx="2343150" cy="1619885"/>
        </a:xfrm>
        <a:prstGeom prst="rect">
          <a:avLst/>
        </a:prstGeom>
        <a:noFill/>
        <a:ln>
          <a:noFill/>
        </a:ln>
      </xdr:spPr>
    </xdr:pic>
    <xdr:clientData/>
  </xdr:twoCellAnchor>
  <xdr:twoCellAnchor editAs="oneCell">
    <xdr:from>
      <xdr:col>0</xdr:col>
      <xdr:colOff>76200</xdr:colOff>
      <xdr:row>56</xdr:row>
      <xdr:rowOff>76200</xdr:rowOff>
    </xdr:from>
    <xdr:to>
      <xdr:col>1</xdr:col>
      <xdr:colOff>200025</xdr:colOff>
      <xdr:row>67</xdr:row>
      <xdr:rowOff>108585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82000"/>
          <a:ext cx="2352675"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79380</xdr:colOff>
      <xdr:row>73</xdr:row>
      <xdr:rowOff>55558</xdr:rowOff>
    </xdr:from>
    <xdr:to>
      <xdr:col>0</xdr:col>
      <xdr:colOff>2346965</xdr:colOff>
      <xdr:row>84</xdr:row>
      <xdr:rowOff>121598</xdr:rowOff>
    </xdr:to>
    <xdr:pic>
      <xdr:nvPicPr>
        <xdr:cNvPr id="2" name="Picture 1">
          <a:extLst>
            <a:ext uri="{FF2B5EF4-FFF2-40B4-BE49-F238E27FC236}">
              <a16:creationId xmlns:a16="http://schemas.microsoft.com/office/drawing/2014/main" id="{C48F8393-B8C2-4852-A0D9-C2CCDB16FA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628308"/>
          <a:ext cx="2267585" cy="1637665"/>
        </a:xfrm>
        <a:prstGeom prst="rect">
          <a:avLst/>
        </a:prstGeom>
        <a:noFill/>
        <a:ln>
          <a:noFill/>
        </a:ln>
      </xdr:spPr>
    </xdr:pic>
    <xdr:clientData/>
  </xdr:twoCellAnchor>
  <xdr:twoCellAnchor editAs="oneCell">
    <xdr:from>
      <xdr:col>0</xdr:col>
      <xdr:colOff>95251</xdr:colOff>
      <xdr:row>90</xdr:row>
      <xdr:rowOff>0</xdr:rowOff>
    </xdr:from>
    <xdr:to>
      <xdr:col>0</xdr:col>
      <xdr:colOff>2362836</xdr:colOff>
      <xdr:row>101</xdr:row>
      <xdr:rowOff>66040</xdr:rowOff>
    </xdr:to>
    <xdr:pic>
      <xdr:nvPicPr>
        <xdr:cNvPr id="3" name="Picture 2">
          <a:extLst>
            <a:ext uri="{FF2B5EF4-FFF2-40B4-BE49-F238E27FC236}">
              <a16:creationId xmlns:a16="http://schemas.microsoft.com/office/drawing/2014/main" id="{9773B26E-3862-4EAA-8D7F-9F7D7A0E247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3001625"/>
          <a:ext cx="2267585" cy="16376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79380</xdr:colOff>
      <xdr:row>80</xdr:row>
      <xdr:rowOff>55558</xdr:rowOff>
    </xdr:from>
    <xdr:to>
      <xdr:col>0</xdr:col>
      <xdr:colOff>2346965</xdr:colOff>
      <xdr:row>91</xdr:row>
      <xdr:rowOff>16823</xdr:rowOff>
    </xdr:to>
    <xdr:pic>
      <xdr:nvPicPr>
        <xdr:cNvPr id="2" name="Picture 1">
          <a:extLst>
            <a:ext uri="{FF2B5EF4-FFF2-40B4-BE49-F238E27FC236}">
              <a16:creationId xmlns:a16="http://schemas.microsoft.com/office/drawing/2014/main" id="{46F8A6B3-A39C-4765-9A8A-6B4AFABF73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1342683"/>
          <a:ext cx="2267585" cy="1532890"/>
        </a:xfrm>
        <a:prstGeom prst="rect">
          <a:avLst/>
        </a:prstGeom>
        <a:noFill/>
        <a:ln>
          <a:noFill/>
        </a:ln>
      </xdr:spPr>
    </xdr:pic>
    <xdr:clientData/>
  </xdr:twoCellAnchor>
  <xdr:twoCellAnchor editAs="oneCell">
    <xdr:from>
      <xdr:col>0</xdr:col>
      <xdr:colOff>79375</xdr:colOff>
      <xdr:row>95</xdr:row>
      <xdr:rowOff>119062</xdr:rowOff>
    </xdr:from>
    <xdr:to>
      <xdr:col>0</xdr:col>
      <xdr:colOff>2346960</xdr:colOff>
      <xdr:row>107</xdr:row>
      <xdr:rowOff>58102</xdr:rowOff>
    </xdr:to>
    <xdr:pic>
      <xdr:nvPicPr>
        <xdr:cNvPr id="3" name="Picture 2">
          <a:extLst>
            <a:ext uri="{FF2B5EF4-FFF2-40B4-BE49-F238E27FC236}">
              <a16:creationId xmlns:a16="http://schemas.microsoft.com/office/drawing/2014/main" id="{8866B640-9C7B-46C1-BFF0-97A9DF379D9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3549312"/>
          <a:ext cx="2267585" cy="165354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95256</xdr:colOff>
      <xdr:row>85</xdr:row>
      <xdr:rowOff>0</xdr:rowOff>
    </xdr:from>
    <xdr:to>
      <xdr:col>0</xdr:col>
      <xdr:colOff>2362841</xdr:colOff>
      <xdr:row>96</xdr:row>
      <xdr:rowOff>2540</xdr:rowOff>
    </xdr:to>
    <xdr:pic>
      <xdr:nvPicPr>
        <xdr:cNvPr id="2" name="Picture 1">
          <a:extLst>
            <a:ext uri="{FF2B5EF4-FFF2-40B4-BE49-F238E27FC236}">
              <a16:creationId xmlns:a16="http://schemas.microsoft.com/office/drawing/2014/main" id="{C79C814A-731E-4A38-9E77-DB01126665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287250"/>
          <a:ext cx="2267585" cy="1574165"/>
        </a:xfrm>
        <a:prstGeom prst="rect">
          <a:avLst/>
        </a:prstGeom>
        <a:noFill/>
        <a:ln>
          <a:noFill/>
        </a:ln>
      </xdr:spPr>
    </xdr:pic>
    <xdr:clientData/>
  </xdr:twoCellAnchor>
  <xdr:twoCellAnchor editAs="oneCell">
    <xdr:from>
      <xdr:col>0</xdr:col>
      <xdr:colOff>95256</xdr:colOff>
      <xdr:row>101</xdr:row>
      <xdr:rowOff>0</xdr:rowOff>
    </xdr:from>
    <xdr:to>
      <xdr:col>0</xdr:col>
      <xdr:colOff>2362841</xdr:colOff>
      <xdr:row>112</xdr:row>
      <xdr:rowOff>2540</xdr:rowOff>
    </xdr:to>
    <xdr:pic>
      <xdr:nvPicPr>
        <xdr:cNvPr id="3" name="Picture 2">
          <a:extLst>
            <a:ext uri="{FF2B5EF4-FFF2-40B4-BE49-F238E27FC236}">
              <a16:creationId xmlns:a16="http://schemas.microsoft.com/office/drawing/2014/main" id="{8C794816-EC4A-42AF-A7DC-0A881F2A1A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573250"/>
          <a:ext cx="2267585" cy="157416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63504</xdr:colOff>
      <xdr:row>103</xdr:row>
      <xdr:rowOff>0</xdr:rowOff>
    </xdr:from>
    <xdr:to>
      <xdr:col>0</xdr:col>
      <xdr:colOff>2331089</xdr:colOff>
      <xdr:row>114</xdr:row>
      <xdr:rowOff>66040</xdr:rowOff>
    </xdr:to>
    <xdr:pic>
      <xdr:nvPicPr>
        <xdr:cNvPr id="2" name="Picture 1">
          <a:extLst>
            <a:ext uri="{FF2B5EF4-FFF2-40B4-BE49-F238E27FC236}">
              <a16:creationId xmlns:a16="http://schemas.microsoft.com/office/drawing/2014/main" id="{0A08802F-DD72-46F0-A2F3-5895E6DC34C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5001875"/>
          <a:ext cx="2267585" cy="1637665"/>
        </a:xfrm>
        <a:prstGeom prst="rect">
          <a:avLst/>
        </a:prstGeom>
        <a:noFill/>
        <a:ln>
          <a:noFill/>
        </a:ln>
      </xdr:spPr>
    </xdr:pic>
    <xdr:clientData/>
  </xdr:twoCellAnchor>
  <xdr:twoCellAnchor editAs="oneCell">
    <xdr:from>
      <xdr:col>0</xdr:col>
      <xdr:colOff>79376</xdr:colOff>
      <xdr:row>119</xdr:row>
      <xdr:rowOff>0</xdr:rowOff>
    </xdr:from>
    <xdr:to>
      <xdr:col>0</xdr:col>
      <xdr:colOff>2346961</xdr:colOff>
      <xdr:row>130</xdr:row>
      <xdr:rowOff>66040</xdr:rowOff>
    </xdr:to>
    <xdr:pic>
      <xdr:nvPicPr>
        <xdr:cNvPr id="3" name="Picture 2">
          <a:extLst>
            <a:ext uri="{FF2B5EF4-FFF2-40B4-BE49-F238E27FC236}">
              <a16:creationId xmlns:a16="http://schemas.microsoft.com/office/drawing/2014/main" id="{F5F70FE8-AEDB-4A35-8EA5-122465B74A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7287875"/>
          <a:ext cx="22675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95256</xdr:colOff>
      <xdr:row>107</xdr:row>
      <xdr:rowOff>0</xdr:rowOff>
    </xdr:from>
    <xdr:to>
      <xdr:col>0</xdr:col>
      <xdr:colOff>2362841</xdr:colOff>
      <xdr:row>118</xdr:row>
      <xdr:rowOff>2540</xdr:rowOff>
    </xdr:to>
    <xdr:pic>
      <xdr:nvPicPr>
        <xdr:cNvPr id="2" name="Picture 1">
          <a:extLst>
            <a:ext uri="{FF2B5EF4-FFF2-40B4-BE49-F238E27FC236}">
              <a16:creationId xmlns:a16="http://schemas.microsoft.com/office/drawing/2014/main" id="{7F3F59D3-37A1-48FF-9E0A-BDBA65E017C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859000"/>
          <a:ext cx="2267585" cy="1574165"/>
        </a:xfrm>
        <a:prstGeom prst="rect">
          <a:avLst/>
        </a:prstGeom>
        <a:noFill/>
        <a:ln>
          <a:noFill/>
        </a:ln>
      </xdr:spPr>
    </xdr:pic>
    <xdr:clientData/>
  </xdr:twoCellAnchor>
  <xdr:twoCellAnchor editAs="oneCell">
    <xdr:from>
      <xdr:col>0</xdr:col>
      <xdr:colOff>71437</xdr:colOff>
      <xdr:row>123</xdr:row>
      <xdr:rowOff>0</xdr:rowOff>
    </xdr:from>
    <xdr:to>
      <xdr:col>0</xdr:col>
      <xdr:colOff>2339022</xdr:colOff>
      <xdr:row>134</xdr:row>
      <xdr:rowOff>2540</xdr:rowOff>
    </xdr:to>
    <xdr:pic>
      <xdr:nvPicPr>
        <xdr:cNvPr id="3" name="Picture 2">
          <a:extLst>
            <a:ext uri="{FF2B5EF4-FFF2-40B4-BE49-F238E27FC236}">
              <a16:creationId xmlns:a16="http://schemas.microsoft.com/office/drawing/2014/main" id="{CE1D8AC3-1E29-43E4-B7B5-21A07A90D6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17145000"/>
          <a:ext cx="2267585" cy="1574165"/>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95256</xdr:colOff>
      <xdr:row>81</xdr:row>
      <xdr:rowOff>0</xdr:rowOff>
    </xdr:from>
    <xdr:to>
      <xdr:col>0</xdr:col>
      <xdr:colOff>2362841</xdr:colOff>
      <xdr:row>92</xdr:row>
      <xdr:rowOff>2540</xdr:rowOff>
    </xdr:to>
    <xdr:pic>
      <xdr:nvPicPr>
        <xdr:cNvPr id="2" name="Picture 1">
          <a:extLst>
            <a:ext uri="{FF2B5EF4-FFF2-40B4-BE49-F238E27FC236}">
              <a16:creationId xmlns:a16="http://schemas.microsoft.com/office/drawing/2014/main" id="{DBBB8F12-DB2A-40FE-9ABC-FF687337B38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430000"/>
          <a:ext cx="2267585" cy="1574165"/>
        </a:xfrm>
        <a:prstGeom prst="rect">
          <a:avLst/>
        </a:prstGeom>
        <a:noFill/>
        <a:ln>
          <a:noFill/>
        </a:ln>
      </xdr:spPr>
    </xdr:pic>
    <xdr:clientData/>
  </xdr:twoCellAnchor>
  <xdr:twoCellAnchor editAs="oneCell">
    <xdr:from>
      <xdr:col>0</xdr:col>
      <xdr:colOff>87318</xdr:colOff>
      <xdr:row>97</xdr:row>
      <xdr:rowOff>0</xdr:rowOff>
    </xdr:from>
    <xdr:to>
      <xdr:col>0</xdr:col>
      <xdr:colOff>2354903</xdr:colOff>
      <xdr:row>108</xdr:row>
      <xdr:rowOff>2540</xdr:rowOff>
    </xdr:to>
    <xdr:pic>
      <xdr:nvPicPr>
        <xdr:cNvPr id="3" name="Picture 2">
          <a:extLst>
            <a:ext uri="{FF2B5EF4-FFF2-40B4-BE49-F238E27FC236}">
              <a16:creationId xmlns:a16="http://schemas.microsoft.com/office/drawing/2014/main" id="{8B2E1EF5-94E6-4B0C-ACBA-583DF6E4D7A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3716000"/>
          <a:ext cx="2267585" cy="15741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87315</xdr:colOff>
      <xdr:row>61</xdr:row>
      <xdr:rowOff>0</xdr:rowOff>
    </xdr:from>
    <xdr:to>
      <xdr:col>0</xdr:col>
      <xdr:colOff>2354900</xdr:colOff>
      <xdr:row>72</xdr:row>
      <xdr:rowOff>66040</xdr:rowOff>
    </xdr:to>
    <xdr:pic>
      <xdr:nvPicPr>
        <xdr:cNvPr id="2" name="Picture 1">
          <a:extLst>
            <a:ext uri="{FF2B5EF4-FFF2-40B4-BE49-F238E27FC236}">
              <a16:creationId xmlns:a16="http://schemas.microsoft.com/office/drawing/2014/main" id="{3E9460B9-3267-46D2-A9D2-72924336DC6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9286875"/>
          <a:ext cx="2267585" cy="1637665"/>
        </a:xfrm>
        <a:prstGeom prst="rect">
          <a:avLst/>
        </a:prstGeom>
        <a:noFill/>
        <a:ln>
          <a:noFill/>
        </a:ln>
      </xdr:spPr>
    </xdr:pic>
    <xdr:clientData/>
  </xdr:twoCellAnchor>
  <xdr:twoCellAnchor editAs="oneCell">
    <xdr:from>
      <xdr:col>0</xdr:col>
      <xdr:colOff>79378</xdr:colOff>
      <xdr:row>77</xdr:row>
      <xdr:rowOff>0</xdr:rowOff>
    </xdr:from>
    <xdr:to>
      <xdr:col>0</xdr:col>
      <xdr:colOff>2346963</xdr:colOff>
      <xdr:row>88</xdr:row>
      <xdr:rowOff>66040</xdr:rowOff>
    </xdr:to>
    <xdr:pic>
      <xdr:nvPicPr>
        <xdr:cNvPr id="3" name="Picture 2">
          <a:extLst>
            <a:ext uri="{FF2B5EF4-FFF2-40B4-BE49-F238E27FC236}">
              <a16:creationId xmlns:a16="http://schemas.microsoft.com/office/drawing/2014/main" id="{CF2BFA80-4037-473B-B692-1992AAA42D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8" y="11572875"/>
          <a:ext cx="2267585" cy="163766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103194</xdr:colOff>
      <xdr:row>100</xdr:row>
      <xdr:rowOff>0</xdr:rowOff>
    </xdr:from>
    <xdr:to>
      <xdr:col>0</xdr:col>
      <xdr:colOff>2370779</xdr:colOff>
      <xdr:row>111</xdr:row>
      <xdr:rowOff>2540</xdr:rowOff>
    </xdr:to>
    <xdr:pic>
      <xdr:nvPicPr>
        <xdr:cNvPr id="2" name="Picture 1">
          <a:extLst>
            <a:ext uri="{FF2B5EF4-FFF2-40B4-BE49-F238E27FC236}">
              <a16:creationId xmlns:a16="http://schemas.microsoft.com/office/drawing/2014/main" id="{5914D30B-8927-4CAD-82D1-3FEC1204A3C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3716000"/>
          <a:ext cx="2267585" cy="1574165"/>
        </a:xfrm>
        <a:prstGeom prst="rect">
          <a:avLst/>
        </a:prstGeom>
        <a:noFill/>
        <a:ln>
          <a:noFill/>
        </a:ln>
      </xdr:spPr>
    </xdr:pic>
    <xdr:clientData/>
  </xdr:twoCellAnchor>
  <xdr:twoCellAnchor editAs="oneCell">
    <xdr:from>
      <xdr:col>0</xdr:col>
      <xdr:colOff>95256</xdr:colOff>
      <xdr:row>116</xdr:row>
      <xdr:rowOff>0</xdr:rowOff>
    </xdr:from>
    <xdr:to>
      <xdr:col>0</xdr:col>
      <xdr:colOff>2362841</xdr:colOff>
      <xdr:row>127</xdr:row>
      <xdr:rowOff>2540</xdr:rowOff>
    </xdr:to>
    <xdr:pic>
      <xdr:nvPicPr>
        <xdr:cNvPr id="3" name="Picture 2">
          <a:extLst>
            <a:ext uri="{FF2B5EF4-FFF2-40B4-BE49-F238E27FC236}">
              <a16:creationId xmlns:a16="http://schemas.microsoft.com/office/drawing/2014/main" id="{D87D31B0-1E26-417B-A1A1-80305E62667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002000"/>
          <a:ext cx="2267585" cy="15741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93</xdr:row>
      <xdr:rowOff>0</xdr:rowOff>
    </xdr:from>
    <xdr:to>
      <xdr:col>0</xdr:col>
      <xdr:colOff>2362841</xdr:colOff>
      <xdr:row>104</xdr:row>
      <xdr:rowOff>66040</xdr:rowOff>
    </xdr:to>
    <xdr:pic>
      <xdr:nvPicPr>
        <xdr:cNvPr id="2" name="Picture 1">
          <a:extLst>
            <a:ext uri="{FF2B5EF4-FFF2-40B4-BE49-F238E27FC236}">
              <a16:creationId xmlns:a16="http://schemas.microsoft.com/office/drawing/2014/main" id="{EFDC416A-D4BF-4633-AFD2-8809B4A6AB0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573000"/>
          <a:ext cx="2267585" cy="1637665"/>
        </a:xfrm>
        <a:prstGeom prst="rect">
          <a:avLst/>
        </a:prstGeom>
        <a:noFill/>
        <a:ln>
          <a:noFill/>
        </a:ln>
      </xdr:spPr>
    </xdr:pic>
    <xdr:clientData/>
  </xdr:twoCellAnchor>
  <xdr:twoCellAnchor editAs="oneCell">
    <xdr:from>
      <xdr:col>0</xdr:col>
      <xdr:colOff>95256</xdr:colOff>
      <xdr:row>109</xdr:row>
      <xdr:rowOff>0</xdr:rowOff>
    </xdr:from>
    <xdr:to>
      <xdr:col>0</xdr:col>
      <xdr:colOff>2362841</xdr:colOff>
      <xdr:row>120</xdr:row>
      <xdr:rowOff>66040</xdr:rowOff>
    </xdr:to>
    <xdr:pic>
      <xdr:nvPicPr>
        <xdr:cNvPr id="3" name="Picture 2">
          <a:extLst>
            <a:ext uri="{FF2B5EF4-FFF2-40B4-BE49-F238E27FC236}">
              <a16:creationId xmlns:a16="http://schemas.microsoft.com/office/drawing/2014/main" id="{73BD860B-15BF-42FB-9930-CDEA72487B1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859000"/>
          <a:ext cx="2267585" cy="163766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134938</xdr:colOff>
      <xdr:row>75</xdr:row>
      <xdr:rowOff>0</xdr:rowOff>
    </xdr:from>
    <xdr:to>
      <xdr:col>0</xdr:col>
      <xdr:colOff>2402523</xdr:colOff>
      <xdr:row>86</xdr:row>
      <xdr:rowOff>66040</xdr:rowOff>
    </xdr:to>
    <xdr:pic>
      <xdr:nvPicPr>
        <xdr:cNvPr id="2" name="Picture 1">
          <a:extLst>
            <a:ext uri="{FF2B5EF4-FFF2-40B4-BE49-F238E27FC236}">
              <a16:creationId xmlns:a16="http://schemas.microsoft.com/office/drawing/2014/main" id="{31796C57-5499-4228-ABAA-EE8D043BFF5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0572750"/>
          <a:ext cx="2267585" cy="1637665"/>
        </a:xfrm>
        <a:prstGeom prst="rect">
          <a:avLst/>
        </a:prstGeom>
        <a:noFill/>
        <a:ln>
          <a:noFill/>
        </a:ln>
      </xdr:spPr>
    </xdr:pic>
    <xdr:clientData/>
  </xdr:twoCellAnchor>
  <xdr:twoCellAnchor editAs="oneCell">
    <xdr:from>
      <xdr:col>0</xdr:col>
      <xdr:colOff>119070</xdr:colOff>
      <xdr:row>90</xdr:row>
      <xdr:rowOff>111124</xdr:rowOff>
    </xdr:from>
    <xdr:to>
      <xdr:col>0</xdr:col>
      <xdr:colOff>2386655</xdr:colOff>
      <xdr:row>102</xdr:row>
      <xdr:rowOff>50164</xdr:rowOff>
    </xdr:to>
    <xdr:pic>
      <xdr:nvPicPr>
        <xdr:cNvPr id="3" name="Picture 2">
          <a:extLst>
            <a:ext uri="{FF2B5EF4-FFF2-40B4-BE49-F238E27FC236}">
              <a16:creationId xmlns:a16="http://schemas.microsoft.com/office/drawing/2014/main" id="{70D3AAAC-0F83-49D9-B6DB-580EE066202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70" y="12826999"/>
          <a:ext cx="2267585" cy="165354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69</xdr:row>
      <xdr:rowOff>83820</xdr:rowOff>
    </xdr:from>
    <xdr:to>
      <xdr:col>1</xdr:col>
      <xdr:colOff>31750</xdr:colOff>
      <xdr:row>80</xdr:row>
      <xdr:rowOff>121920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0085070"/>
          <a:ext cx="2216150" cy="1609725"/>
        </a:xfrm>
        <a:prstGeom prst="rect">
          <a:avLst/>
        </a:prstGeom>
        <a:noFill/>
        <a:ln>
          <a:noFill/>
        </a:ln>
      </xdr:spPr>
    </xdr:pic>
    <xdr:clientData/>
  </xdr:twoCellAnchor>
  <xdr:twoCellAnchor editAs="oneCell">
    <xdr:from>
      <xdr:col>0</xdr:col>
      <xdr:colOff>38100</xdr:colOff>
      <xdr:row>86</xdr:row>
      <xdr:rowOff>12700</xdr:rowOff>
    </xdr:from>
    <xdr:to>
      <xdr:col>1</xdr:col>
      <xdr:colOff>63500</xdr:colOff>
      <xdr:row>97</xdr:row>
      <xdr:rowOff>50800</xdr:rowOff>
    </xdr:to>
    <xdr:pic>
      <xdr:nvPicPr>
        <xdr:cNvPr id="3" name="Picture 2">
          <a:extLst>
            <a:ext uri="{FF2B5EF4-FFF2-40B4-BE49-F238E27FC236}">
              <a16:creationId xmlns:a16="http://schemas.microsoft.com/office/drawing/2014/main" id="{CCF8E878-46C2-4F88-8AC2-ED7B6A9FC80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2442825"/>
          <a:ext cx="2254250" cy="1609725"/>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79380</xdr:colOff>
      <xdr:row>70</xdr:row>
      <xdr:rowOff>0</xdr:rowOff>
    </xdr:from>
    <xdr:to>
      <xdr:col>0</xdr:col>
      <xdr:colOff>2346965</xdr:colOff>
      <xdr:row>81</xdr:row>
      <xdr:rowOff>66040</xdr:rowOff>
    </xdr:to>
    <xdr:pic>
      <xdr:nvPicPr>
        <xdr:cNvPr id="4" name="Picture 3">
          <a:extLst>
            <a:ext uri="{FF2B5EF4-FFF2-40B4-BE49-F238E27FC236}">
              <a16:creationId xmlns:a16="http://schemas.microsoft.com/office/drawing/2014/main" id="{CBAB96D4-9267-427C-AA96-2B15A4AB1A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001250"/>
          <a:ext cx="2267585" cy="1637665"/>
        </a:xfrm>
        <a:prstGeom prst="rect">
          <a:avLst/>
        </a:prstGeom>
        <a:noFill/>
        <a:ln>
          <a:noFill/>
        </a:ln>
      </xdr:spPr>
    </xdr:pic>
    <xdr:clientData/>
  </xdr:twoCellAnchor>
  <xdr:twoCellAnchor editAs="oneCell">
    <xdr:from>
      <xdr:col>0</xdr:col>
      <xdr:colOff>87318</xdr:colOff>
      <xdr:row>86</xdr:row>
      <xdr:rowOff>0</xdr:rowOff>
    </xdr:from>
    <xdr:to>
      <xdr:col>0</xdr:col>
      <xdr:colOff>2354903</xdr:colOff>
      <xdr:row>97</xdr:row>
      <xdr:rowOff>66040</xdr:rowOff>
    </xdr:to>
    <xdr:pic>
      <xdr:nvPicPr>
        <xdr:cNvPr id="5" name="Picture 4">
          <a:extLst>
            <a:ext uri="{FF2B5EF4-FFF2-40B4-BE49-F238E27FC236}">
              <a16:creationId xmlns:a16="http://schemas.microsoft.com/office/drawing/2014/main" id="{C144841C-2F8A-4FD9-9C23-EB90ADC0AB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2287250"/>
          <a:ext cx="2267585" cy="163766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71442</xdr:colOff>
      <xdr:row>96</xdr:row>
      <xdr:rowOff>0</xdr:rowOff>
    </xdr:from>
    <xdr:to>
      <xdr:col>0</xdr:col>
      <xdr:colOff>2246317</xdr:colOff>
      <xdr:row>107</xdr:row>
      <xdr:rowOff>6350</xdr:rowOff>
    </xdr:to>
    <xdr:pic>
      <xdr:nvPicPr>
        <xdr:cNvPr id="2" name="Picture 1">
          <a:extLst>
            <a:ext uri="{FF2B5EF4-FFF2-40B4-BE49-F238E27FC236}">
              <a16:creationId xmlns:a16="http://schemas.microsoft.com/office/drawing/2014/main" id="{DC48A071-A719-4C53-9D5F-AB8BB7040A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3858875"/>
          <a:ext cx="2174875" cy="1577975"/>
        </a:xfrm>
        <a:prstGeom prst="rect">
          <a:avLst/>
        </a:prstGeom>
        <a:noFill/>
        <a:ln>
          <a:noFill/>
        </a:ln>
      </xdr:spPr>
    </xdr:pic>
    <xdr:clientData/>
  </xdr:twoCellAnchor>
  <xdr:twoCellAnchor editAs="oneCell">
    <xdr:from>
      <xdr:col>0</xdr:col>
      <xdr:colOff>95251</xdr:colOff>
      <xdr:row>112</xdr:row>
      <xdr:rowOff>0</xdr:rowOff>
    </xdr:from>
    <xdr:to>
      <xdr:col>0</xdr:col>
      <xdr:colOff>2270126</xdr:colOff>
      <xdr:row>123</xdr:row>
      <xdr:rowOff>6350</xdr:rowOff>
    </xdr:to>
    <xdr:pic>
      <xdr:nvPicPr>
        <xdr:cNvPr id="3" name="Picture 2">
          <a:extLst>
            <a:ext uri="{FF2B5EF4-FFF2-40B4-BE49-F238E27FC236}">
              <a16:creationId xmlns:a16="http://schemas.microsoft.com/office/drawing/2014/main" id="{CADBD12A-C29B-4CE9-84EB-A9B55259DCC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6144875"/>
          <a:ext cx="2174875" cy="1577975"/>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103188</xdr:colOff>
      <xdr:row>86</xdr:row>
      <xdr:rowOff>0</xdr:rowOff>
    </xdr:from>
    <xdr:to>
      <xdr:col>0</xdr:col>
      <xdr:colOff>2370773</xdr:colOff>
      <xdr:row>97</xdr:row>
      <xdr:rowOff>59690</xdr:rowOff>
    </xdr:to>
    <xdr:pic>
      <xdr:nvPicPr>
        <xdr:cNvPr id="2" name="Picture 1">
          <a:extLst>
            <a:ext uri="{FF2B5EF4-FFF2-40B4-BE49-F238E27FC236}">
              <a16:creationId xmlns:a16="http://schemas.microsoft.com/office/drawing/2014/main" id="{5C561139-C3D9-445A-9A4C-71683A556EE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144375"/>
          <a:ext cx="2267585" cy="1631315"/>
        </a:xfrm>
        <a:prstGeom prst="rect">
          <a:avLst/>
        </a:prstGeom>
        <a:noFill/>
        <a:ln>
          <a:noFill/>
        </a:ln>
      </xdr:spPr>
    </xdr:pic>
    <xdr:clientData/>
  </xdr:twoCellAnchor>
  <xdr:twoCellAnchor editAs="oneCell">
    <xdr:from>
      <xdr:col>0</xdr:col>
      <xdr:colOff>103191</xdr:colOff>
      <xdr:row>102</xdr:row>
      <xdr:rowOff>0</xdr:rowOff>
    </xdr:from>
    <xdr:to>
      <xdr:col>0</xdr:col>
      <xdr:colOff>2370776</xdr:colOff>
      <xdr:row>113</xdr:row>
      <xdr:rowOff>66040</xdr:rowOff>
    </xdr:to>
    <xdr:pic>
      <xdr:nvPicPr>
        <xdr:cNvPr id="3" name="Picture 2">
          <a:extLst>
            <a:ext uri="{FF2B5EF4-FFF2-40B4-BE49-F238E27FC236}">
              <a16:creationId xmlns:a16="http://schemas.microsoft.com/office/drawing/2014/main" id="{4FDD739E-76B6-4436-BA29-A09EAF53FFB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430375"/>
          <a:ext cx="2267585" cy="163766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79380</xdr:colOff>
      <xdr:row>102</xdr:row>
      <xdr:rowOff>0</xdr:rowOff>
    </xdr:from>
    <xdr:to>
      <xdr:col>0</xdr:col>
      <xdr:colOff>2346965</xdr:colOff>
      <xdr:row>113</xdr:row>
      <xdr:rowOff>66040</xdr:rowOff>
    </xdr:to>
    <xdr:pic>
      <xdr:nvPicPr>
        <xdr:cNvPr id="2" name="Picture 1">
          <a:extLst>
            <a:ext uri="{FF2B5EF4-FFF2-40B4-BE49-F238E27FC236}">
              <a16:creationId xmlns:a16="http://schemas.microsoft.com/office/drawing/2014/main" id="{72704D3F-E134-4896-AEB2-A5101B0BCB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4287500"/>
          <a:ext cx="2267585" cy="1637665"/>
        </a:xfrm>
        <a:prstGeom prst="rect">
          <a:avLst/>
        </a:prstGeom>
        <a:noFill/>
        <a:ln>
          <a:noFill/>
        </a:ln>
      </xdr:spPr>
    </xdr:pic>
    <xdr:clientData/>
  </xdr:twoCellAnchor>
  <xdr:twoCellAnchor editAs="oneCell">
    <xdr:from>
      <xdr:col>0</xdr:col>
      <xdr:colOff>71442</xdr:colOff>
      <xdr:row>118</xdr:row>
      <xdr:rowOff>0</xdr:rowOff>
    </xdr:from>
    <xdr:to>
      <xdr:col>0</xdr:col>
      <xdr:colOff>2339027</xdr:colOff>
      <xdr:row>129</xdr:row>
      <xdr:rowOff>66040</xdr:rowOff>
    </xdr:to>
    <xdr:pic>
      <xdr:nvPicPr>
        <xdr:cNvPr id="3" name="Picture 2">
          <a:extLst>
            <a:ext uri="{FF2B5EF4-FFF2-40B4-BE49-F238E27FC236}">
              <a16:creationId xmlns:a16="http://schemas.microsoft.com/office/drawing/2014/main" id="{062E78C1-11C6-44A5-92B2-593528B422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6573500"/>
          <a:ext cx="2267585" cy="1637665"/>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103190</xdr:colOff>
      <xdr:row>33</xdr:row>
      <xdr:rowOff>0</xdr:rowOff>
    </xdr:from>
    <xdr:to>
      <xdr:col>1</xdr:col>
      <xdr:colOff>132400</xdr:colOff>
      <xdr:row>44</xdr:row>
      <xdr:rowOff>66040</xdr:rowOff>
    </xdr:to>
    <xdr:pic>
      <xdr:nvPicPr>
        <xdr:cNvPr id="2" name="Picture 1">
          <a:extLst>
            <a:ext uri="{FF2B5EF4-FFF2-40B4-BE49-F238E27FC236}">
              <a16:creationId xmlns:a16="http://schemas.microsoft.com/office/drawing/2014/main" id="{91D5D1F4-35F4-4C9F-BED4-D49C9F02CE8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4857750"/>
          <a:ext cx="2258060" cy="1637665"/>
        </a:xfrm>
        <a:prstGeom prst="rect">
          <a:avLst/>
        </a:prstGeom>
        <a:noFill/>
        <a:ln>
          <a:noFill/>
        </a:ln>
      </xdr:spPr>
    </xdr:pic>
    <xdr:clientData/>
  </xdr:twoCellAnchor>
  <xdr:twoCellAnchor editAs="oneCell">
    <xdr:from>
      <xdr:col>0</xdr:col>
      <xdr:colOff>95256</xdr:colOff>
      <xdr:row>49</xdr:row>
      <xdr:rowOff>0</xdr:rowOff>
    </xdr:from>
    <xdr:to>
      <xdr:col>1</xdr:col>
      <xdr:colOff>124466</xdr:colOff>
      <xdr:row>60</xdr:row>
      <xdr:rowOff>66040</xdr:rowOff>
    </xdr:to>
    <xdr:pic>
      <xdr:nvPicPr>
        <xdr:cNvPr id="3" name="Picture 2">
          <a:extLst>
            <a:ext uri="{FF2B5EF4-FFF2-40B4-BE49-F238E27FC236}">
              <a16:creationId xmlns:a16="http://schemas.microsoft.com/office/drawing/2014/main" id="{4140E410-2913-44B7-BC22-A1C058950DE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143750"/>
          <a:ext cx="2258060" cy="163766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95256</xdr:colOff>
      <xdr:row>49</xdr:row>
      <xdr:rowOff>0</xdr:rowOff>
    </xdr:from>
    <xdr:to>
      <xdr:col>1</xdr:col>
      <xdr:colOff>124466</xdr:colOff>
      <xdr:row>60</xdr:row>
      <xdr:rowOff>66040</xdr:rowOff>
    </xdr:to>
    <xdr:pic>
      <xdr:nvPicPr>
        <xdr:cNvPr id="2" name="Picture 1">
          <a:extLst>
            <a:ext uri="{FF2B5EF4-FFF2-40B4-BE49-F238E27FC236}">
              <a16:creationId xmlns:a16="http://schemas.microsoft.com/office/drawing/2014/main" id="{DF78EA63-D974-46CE-B239-4B7665C306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143750"/>
          <a:ext cx="2258060" cy="1637665"/>
        </a:xfrm>
        <a:prstGeom prst="rect">
          <a:avLst/>
        </a:prstGeom>
        <a:noFill/>
        <a:ln>
          <a:noFill/>
        </a:ln>
      </xdr:spPr>
    </xdr:pic>
    <xdr:clientData/>
  </xdr:twoCellAnchor>
  <xdr:twoCellAnchor editAs="oneCell">
    <xdr:from>
      <xdr:col>0</xdr:col>
      <xdr:colOff>87316</xdr:colOff>
      <xdr:row>33</xdr:row>
      <xdr:rowOff>0</xdr:rowOff>
    </xdr:from>
    <xdr:to>
      <xdr:col>1</xdr:col>
      <xdr:colOff>23816</xdr:colOff>
      <xdr:row>44</xdr:row>
      <xdr:rowOff>0</xdr:rowOff>
    </xdr:to>
    <xdr:pic>
      <xdr:nvPicPr>
        <xdr:cNvPr id="3" name="Picture 2">
          <a:extLst>
            <a:ext uri="{FF2B5EF4-FFF2-40B4-BE49-F238E27FC236}">
              <a16:creationId xmlns:a16="http://schemas.microsoft.com/office/drawing/2014/main" id="{5768CD62-8192-48C7-814A-49D7A5AA97A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4857750"/>
          <a:ext cx="2165350" cy="1571625"/>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63504</xdr:colOff>
      <xdr:row>44</xdr:row>
      <xdr:rowOff>0</xdr:rowOff>
    </xdr:from>
    <xdr:to>
      <xdr:col>0</xdr:col>
      <xdr:colOff>2160274</xdr:colOff>
      <xdr:row>54</xdr:row>
      <xdr:rowOff>50800</xdr:rowOff>
    </xdr:to>
    <xdr:pic>
      <xdr:nvPicPr>
        <xdr:cNvPr id="2" name="Picture 1">
          <a:extLst>
            <a:ext uri="{FF2B5EF4-FFF2-40B4-BE49-F238E27FC236}">
              <a16:creationId xmlns:a16="http://schemas.microsoft.com/office/drawing/2014/main" id="{4FF6F3D4-3033-4808-9376-05C5969C495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7086600"/>
          <a:ext cx="2096770" cy="1479550"/>
        </a:xfrm>
        <a:prstGeom prst="rect">
          <a:avLst/>
        </a:prstGeom>
        <a:noFill/>
        <a:ln>
          <a:noFill/>
        </a:ln>
      </xdr:spPr>
    </xdr:pic>
    <xdr:clientData/>
  </xdr:twoCellAnchor>
  <xdr:twoCellAnchor editAs="oneCell">
    <xdr:from>
      <xdr:col>0</xdr:col>
      <xdr:colOff>103188</xdr:colOff>
      <xdr:row>59</xdr:row>
      <xdr:rowOff>111125</xdr:rowOff>
    </xdr:from>
    <xdr:to>
      <xdr:col>1</xdr:col>
      <xdr:colOff>132398</xdr:colOff>
      <xdr:row>71</xdr:row>
      <xdr:rowOff>50165</xdr:rowOff>
    </xdr:to>
    <xdr:pic>
      <xdr:nvPicPr>
        <xdr:cNvPr id="3" name="Picture 2">
          <a:extLst>
            <a:ext uri="{FF2B5EF4-FFF2-40B4-BE49-F238E27FC236}">
              <a16:creationId xmlns:a16="http://schemas.microsoft.com/office/drawing/2014/main" id="{B333B4DB-DF8A-456A-8486-842176E0AAD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88" y="9340850"/>
          <a:ext cx="2258060" cy="165354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55566</xdr:colOff>
      <xdr:row>37</xdr:row>
      <xdr:rowOff>0</xdr:rowOff>
    </xdr:from>
    <xdr:to>
      <xdr:col>1</xdr:col>
      <xdr:colOff>103191</xdr:colOff>
      <xdr:row>48</xdr:row>
      <xdr:rowOff>66040</xdr:rowOff>
    </xdr:to>
    <xdr:pic>
      <xdr:nvPicPr>
        <xdr:cNvPr id="2" name="Picture 1">
          <a:extLst>
            <a:ext uri="{FF2B5EF4-FFF2-40B4-BE49-F238E27FC236}">
              <a16:creationId xmlns:a16="http://schemas.microsoft.com/office/drawing/2014/main" id="{45680014-06CB-480F-B508-4C2673BEBD1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66" y="5572125"/>
          <a:ext cx="2276475" cy="1637665"/>
        </a:xfrm>
        <a:prstGeom prst="rect">
          <a:avLst/>
        </a:prstGeom>
        <a:noFill/>
        <a:ln>
          <a:noFill/>
        </a:ln>
      </xdr:spPr>
    </xdr:pic>
    <xdr:clientData/>
  </xdr:twoCellAnchor>
  <xdr:twoCellAnchor editAs="oneCell">
    <xdr:from>
      <xdr:col>0</xdr:col>
      <xdr:colOff>83820</xdr:colOff>
      <xdr:row>53</xdr:row>
      <xdr:rowOff>22860</xdr:rowOff>
    </xdr:from>
    <xdr:to>
      <xdr:col>1</xdr:col>
      <xdr:colOff>131445</xdr:colOff>
      <xdr:row>64</xdr:row>
      <xdr:rowOff>88900</xdr:rowOff>
    </xdr:to>
    <xdr:pic>
      <xdr:nvPicPr>
        <xdr:cNvPr id="3" name="Picture 2">
          <a:extLst>
            <a:ext uri="{FF2B5EF4-FFF2-40B4-BE49-F238E27FC236}">
              <a16:creationId xmlns:a16="http://schemas.microsoft.com/office/drawing/2014/main" id="{37A411B7-B88C-4667-8C10-F54F7C122F6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 y="8023860"/>
          <a:ext cx="2276475" cy="1637665"/>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47628</xdr:colOff>
      <xdr:row>63</xdr:row>
      <xdr:rowOff>0</xdr:rowOff>
    </xdr:from>
    <xdr:to>
      <xdr:col>0</xdr:col>
      <xdr:colOff>2144398</xdr:colOff>
      <xdr:row>73</xdr:row>
      <xdr:rowOff>50800</xdr:rowOff>
    </xdr:to>
    <xdr:pic>
      <xdr:nvPicPr>
        <xdr:cNvPr id="2" name="Picture 1">
          <a:extLst>
            <a:ext uri="{FF2B5EF4-FFF2-40B4-BE49-F238E27FC236}">
              <a16:creationId xmlns:a16="http://schemas.microsoft.com/office/drawing/2014/main" id="{C3232F9D-AE6A-47E3-A408-FFBFF53893B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9763125"/>
          <a:ext cx="2096770" cy="1479550"/>
        </a:xfrm>
        <a:prstGeom prst="rect">
          <a:avLst/>
        </a:prstGeom>
        <a:noFill/>
        <a:ln>
          <a:noFill/>
        </a:ln>
      </xdr:spPr>
    </xdr:pic>
    <xdr:clientData/>
  </xdr:twoCellAnchor>
  <xdr:twoCellAnchor editAs="oneCell">
    <xdr:from>
      <xdr:col>0</xdr:col>
      <xdr:colOff>55550</xdr:colOff>
      <xdr:row>47</xdr:row>
      <xdr:rowOff>0</xdr:rowOff>
    </xdr:from>
    <xdr:to>
      <xdr:col>1</xdr:col>
      <xdr:colOff>103175</xdr:colOff>
      <xdr:row>58</xdr:row>
      <xdr:rowOff>66040</xdr:rowOff>
    </xdr:to>
    <xdr:pic>
      <xdr:nvPicPr>
        <xdr:cNvPr id="3" name="Picture 2">
          <a:extLst>
            <a:ext uri="{FF2B5EF4-FFF2-40B4-BE49-F238E27FC236}">
              <a16:creationId xmlns:a16="http://schemas.microsoft.com/office/drawing/2014/main" id="{2281C68F-6E9F-4A56-B489-C25AFE09808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550" y="7334250"/>
          <a:ext cx="2276475" cy="1637665"/>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49392</xdr:colOff>
      <xdr:row>48</xdr:row>
      <xdr:rowOff>0</xdr:rowOff>
    </xdr:from>
    <xdr:to>
      <xdr:col>0</xdr:col>
      <xdr:colOff>2146162</xdr:colOff>
      <xdr:row>58</xdr:row>
      <xdr:rowOff>50800</xdr:rowOff>
    </xdr:to>
    <xdr:pic>
      <xdr:nvPicPr>
        <xdr:cNvPr id="2" name="Picture 1">
          <a:extLst>
            <a:ext uri="{FF2B5EF4-FFF2-40B4-BE49-F238E27FC236}">
              <a16:creationId xmlns:a16="http://schemas.microsoft.com/office/drawing/2014/main" id="{C85F2450-DCBA-457B-9207-51E2AE4A8B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7477125"/>
          <a:ext cx="2096770" cy="1479550"/>
        </a:xfrm>
        <a:prstGeom prst="rect">
          <a:avLst/>
        </a:prstGeom>
        <a:noFill/>
        <a:ln>
          <a:noFill/>
        </a:ln>
      </xdr:spPr>
    </xdr:pic>
    <xdr:clientData/>
  </xdr:twoCellAnchor>
  <xdr:twoCellAnchor editAs="oneCell">
    <xdr:from>
      <xdr:col>0</xdr:col>
      <xdr:colOff>49392</xdr:colOff>
      <xdr:row>64</xdr:row>
      <xdr:rowOff>0</xdr:rowOff>
    </xdr:from>
    <xdr:to>
      <xdr:col>0</xdr:col>
      <xdr:colOff>2146162</xdr:colOff>
      <xdr:row>74</xdr:row>
      <xdr:rowOff>50800</xdr:rowOff>
    </xdr:to>
    <xdr:pic>
      <xdr:nvPicPr>
        <xdr:cNvPr id="3" name="Picture 2">
          <a:extLst>
            <a:ext uri="{FF2B5EF4-FFF2-40B4-BE49-F238E27FC236}">
              <a16:creationId xmlns:a16="http://schemas.microsoft.com/office/drawing/2014/main" id="{D83A2B68-CD91-42D3-841F-BC6FA930577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10048875"/>
          <a:ext cx="2096770" cy="14795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66</xdr:row>
      <xdr:rowOff>83820</xdr:rowOff>
    </xdr:from>
    <xdr:to>
      <xdr:col>0</xdr:col>
      <xdr:colOff>2260600</xdr:colOff>
      <xdr:row>77</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9132570"/>
          <a:ext cx="2216150" cy="1562100"/>
        </a:xfrm>
        <a:prstGeom prst="rect">
          <a:avLst/>
        </a:prstGeom>
        <a:noFill/>
        <a:ln>
          <a:noFill/>
        </a:ln>
      </xdr:spPr>
    </xdr:pic>
    <xdr:clientData/>
  </xdr:twoCellAnchor>
  <xdr:twoCellAnchor editAs="oneCell">
    <xdr:from>
      <xdr:col>0</xdr:col>
      <xdr:colOff>50800</xdr:colOff>
      <xdr:row>82</xdr:row>
      <xdr:rowOff>101600</xdr:rowOff>
    </xdr:from>
    <xdr:to>
      <xdr:col>0</xdr:col>
      <xdr:colOff>2336800</xdr:colOff>
      <xdr:row>94</xdr:row>
      <xdr:rowOff>12700</xdr:rowOff>
    </xdr:to>
    <xdr:pic>
      <xdr:nvPicPr>
        <xdr:cNvPr id="3" name="Picture 2">
          <a:extLst>
            <a:ext uri="{FF2B5EF4-FFF2-40B4-BE49-F238E27FC236}">
              <a16:creationId xmlns:a16="http://schemas.microsoft.com/office/drawing/2014/main" id="{D05A2229-FACD-4BDC-B97F-2B0B1573342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 y="11436350"/>
          <a:ext cx="2286000" cy="1625600"/>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47628</xdr:colOff>
      <xdr:row>48</xdr:row>
      <xdr:rowOff>0</xdr:rowOff>
    </xdr:from>
    <xdr:to>
      <xdr:col>1</xdr:col>
      <xdr:colOff>109858</xdr:colOff>
      <xdr:row>59</xdr:row>
      <xdr:rowOff>57150</xdr:rowOff>
    </xdr:to>
    <xdr:pic>
      <xdr:nvPicPr>
        <xdr:cNvPr id="2" name="Picture 1">
          <a:extLst>
            <a:ext uri="{FF2B5EF4-FFF2-40B4-BE49-F238E27FC236}">
              <a16:creationId xmlns:a16="http://schemas.microsoft.com/office/drawing/2014/main" id="{0210ECCB-8060-4F79-B719-0E4D72CDE85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7477125"/>
          <a:ext cx="2291080" cy="1628775"/>
        </a:xfrm>
        <a:prstGeom prst="rect">
          <a:avLst/>
        </a:prstGeom>
        <a:noFill/>
        <a:ln>
          <a:noFill/>
        </a:ln>
      </xdr:spPr>
    </xdr:pic>
    <xdr:clientData/>
  </xdr:twoCellAnchor>
  <xdr:twoCellAnchor editAs="oneCell">
    <xdr:from>
      <xdr:col>0</xdr:col>
      <xdr:colOff>39690</xdr:colOff>
      <xdr:row>64</xdr:row>
      <xdr:rowOff>0</xdr:rowOff>
    </xdr:from>
    <xdr:to>
      <xdr:col>1</xdr:col>
      <xdr:colOff>101920</xdr:colOff>
      <xdr:row>75</xdr:row>
      <xdr:rowOff>57150</xdr:rowOff>
    </xdr:to>
    <xdr:pic>
      <xdr:nvPicPr>
        <xdr:cNvPr id="3" name="Picture 2">
          <a:extLst>
            <a:ext uri="{FF2B5EF4-FFF2-40B4-BE49-F238E27FC236}">
              <a16:creationId xmlns:a16="http://schemas.microsoft.com/office/drawing/2014/main" id="{7601E4C1-2C45-41F6-91FA-E47B2F86A2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90" y="10048875"/>
          <a:ext cx="2291080" cy="1628775"/>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63503</xdr:colOff>
      <xdr:row>48</xdr:row>
      <xdr:rowOff>0</xdr:rowOff>
    </xdr:from>
    <xdr:to>
      <xdr:col>1</xdr:col>
      <xdr:colOff>92713</xdr:colOff>
      <xdr:row>59</xdr:row>
      <xdr:rowOff>66040</xdr:rowOff>
    </xdr:to>
    <xdr:pic>
      <xdr:nvPicPr>
        <xdr:cNvPr id="2" name="Picture 1">
          <a:extLst>
            <a:ext uri="{FF2B5EF4-FFF2-40B4-BE49-F238E27FC236}">
              <a16:creationId xmlns:a16="http://schemas.microsoft.com/office/drawing/2014/main" id="{54E230DE-7745-4B1E-A1E5-EC4D06DBFC4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3" y="7477125"/>
          <a:ext cx="2258060" cy="1637665"/>
        </a:xfrm>
        <a:prstGeom prst="rect">
          <a:avLst/>
        </a:prstGeom>
        <a:noFill/>
        <a:ln>
          <a:noFill/>
        </a:ln>
      </xdr:spPr>
    </xdr:pic>
    <xdr:clientData/>
  </xdr:twoCellAnchor>
  <xdr:twoCellAnchor editAs="oneCell">
    <xdr:from>
      <xdr:col>0</xdr:col>
      <xdr:colOff>71442</xdr:colOff>
      <xdr:row>64</xdr:row>
      <xdr:rowOff>0</xdr:rowOff>
    </xdr:from>
    <xdr:to>
      <xdr:col>1</xdr:col>
      <xdr:colOff>100652</xdr:colOff>
      <xdr:row>75</xdr:row>
      <xdr:rowOff>66040</xdr:rowOff>
    </xdr:to>
    <xdr:pic>
      <xdr:nvPicPr>
        <xdr:cNvPr id="3" name="Picture 2">
          <a:extLst>
            <a:ext uri="{FF2B5EF4-FFF2-40B4-BE49-F238E27FC236}">
              <a16:creationId xmlns:a16="http://schemas.microsoft.com/office/drawing/2014/main" id="{71E01DDE-147E-400B-AD09-FB0A37851E3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0048875"/>
          <a:ext cx="2258060" cy="1637665"/>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95251</xdr:colOff>
      <xdr:row>45</xdr:row>
      <xdr:rowOff>0</xdr:rowOff>
    </xdr:from>
    <xdr:to>
      <xdr:col>0</xdr:col>
      <xdr:colOff>2192021</xdr:colOff>
      <xdr:row>55</xdr:row>
      <xdr:rowOff>50800</xdr:rowOff>
    </xdr:to>
    <xdr:pic>
      <xdr:nvPicPr>
        <xdr:cNvPr id="2" name="Picture 1">
          <a:extLst>
            <a:ext uri="{FF2B5EF4-FFF2-40B4-BE49-F238E27FC236}">
              <a16:creationId xmlns:a16="http://schemas.microsoft.com/office/drawing/2014/main" id="{6F6F263F-0A71-4214-A934-9134B071AF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7191375"/>
          <a:ext cx="2096770" cy="1479550"/>
        </a:xfrm>
        <a:prstGeom prst="rect">
          <a:avLst/>
        </a:prstGeom>
        <a:noFill/>
        <a:ln>
          <a:noFill/>
        </a:ln>
      </xdr:spPr>
    </xdr:pic>
    <xdr:clientData/>
  </xdr:twoCellAnchor>
  <xdr:twoCellAnchor editAs="oneCell">
    <xdr:from>
      <xdr:col>0</xdr:col>
      <xdr:colOff>103188</xdr:colOff>
      <xdr:row>60</xdr:row>
      <xdr:rowOff>79375</xdr:rowOff>
    </xdr:from>
    <xdr:to>
      <xdr:col>1</xdr:col>
      <xdr:colOff>132398</xdr:colOff>
      <xdr:row>72</xdr:row>
      <xdr:rowOff>18415</xdr:rowOff>
    </xdr:to>
    <xdr:pic>
      <xdr:nvPicPr>
        <xdr:cNvPr id="3" name="Picture 2">
          <a:extLst>
            <a:ext uri="{FF2B5EF4-FFF2-40B4-BE49-F238E27FC236}">
              <a16:creationId xmlns:a16="http://schemas.microsoft.com/office/drawing/2014/main" id="{A9728454-3D32-431E-B0F8-C15330C8C8C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88" y="9413875"/>
          <a:ext cx="2258060" cy="1653540"/>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oneCellAnchor>
    <xdr:from>
      <xdr:col>0</xdr:col>
      <xdr:colOff>69850</xdr:colOff>
      <xdr:row>86</xdr:row>
      <xdr:rowOff>106680</xdr:rowOff>
    </xdr:from>
    <xdr:ext cx="2286000" cy="1463040"/>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1650980"/>
          <a:ext cx="2286000" cy="1463040"/>
        </a:xfrm>
        <a:prstGeom prst="rect">
          <a:avLst/>
        </a:prstGeom>
        <a:noFill/>
        <a:ln>
          <a:noFill/>
        </a:ln>
      </xdr:spPr>
    </xdr:pic>
    <xdr:clientData/>
  </xdr:oneCellAnchor>
  <xdr:oneCellAnchor>
    <xdr:from>
      <xdr:col>0</xdr:col>
      <xdr:colOff>69850</xdr:colOff>
      <xdr:row>86</xdr:row>
      <xdr:rowOff>106680</xdr:rowOff>
    </xdr:from>
    <xdr:ext cx="2286000" cy="1463040"/>
    <xdr:pic>
      <xdr:nvPicPr>
        <xdr:cNvPr id="3" name="Picture 2">
          <a:extLst>
            <a:ext uri="{FF2B5EF4-FFF2-40B4-BE49-F238E27FC236}">
              <a16:creationId xmlns:a16="http://schemas.microsoft.com/office/drawing/2014/main" id="{00000000-0008-0000-1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1650980"/>
          <a:ext cx="2286000" cy="1463040"/>
        </a:xfrm>
        <a:prstGeom prst="rect">
          <a:avLst/>
        </a:prstGeom>
        <a:noFill/>
        <a:ln>
          <a:noFill/>
        </a:ln>
      </xdr:spPr>
    </xdr:pic>
    <xdr:clientData/>
  </xdr:oneCellAnchor>
  <xdr:twoCellAnchor editAs="oneCell">
    <xdr:from>
      <xdr:col>0</xdr:col>
      <xdr:colOff>76200</xdr:colOff>
      <xdr:row>71</xdr:row>
      <xdr:rowOff>0</xdr:rowOff>
    </xdr:from>
    <xdr:to>
      <xdr:col>0</xdr:col>
      <xdr:colOff>2400300</xdr:colOff>
      <xdr:row>81</xdr:row>
      <xdr:rowOff>107950</xdr:rowOff>
    </xdr:to>
    <xdr:pic>
      <xdr:nvPicPr>
        <xdr:cNvPr id="5" name="Picture 4">
          <a:extLst>
            <a:ext uri="{FF2B5EF4-FFF2-40B4-BE49-F238E27FC236}">
              <a16:creationId xmlns:a16="http://schemas.microsoft.com/office/drawing/2014/main" id="{B7132D59-5ACC-4FBF-9738-33D76452027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1068050"/>
          <a:ext cx="2324100" cy="1377950"/>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oneCellAnchor>
    <xdr:from>
      <xdr:col>0</xdr:col>
      <xdr:colOff>76200</xdr:colOff>
      <xdr:row>63</xdr:row>
      <xdr:rowOff>107950</xdr:rowOff>
    </xdr:from>
    <xdr:ext cx="2267585" cy="1463040"/>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56600"/>
          <a:ext cx="2267585" cy="1463040"/>
        </a:xfrm>
        <a:prstGeom prst="rect">
          <a:avLst/>
        </a:prstGeom>
        <a:noFill/>
        <a:ln>
          <a:noFill/>
        </a:ln>
      </xdr:spPr>
    </xdr:pic>
    <xdr:clientData/>
  </xdr:oneCellAnchor>
  <xdr:twoCellAnchor editAs="oneCell">
    <xdr:from>
      <xdr:col>0</xdr:col>
      <xdr:colOff>76200</xdr:colOff>
      <xdr:row>79</xdr:row>
      <xdr:rowOff>25400</xdr:rowOff>
    </xdr:from>
    <xdr:to>
      <xdr:col>0</xdr:col>
      <xdr:colOff>2362200</xdr:colOff>
      <xdr:row>89</xdr:row>
      <xdr:rowOff>95250</xdr:rowOff>
    </xdr:to>
    <xdr:pic>
      <xdr:nvPicPr>
        <xdr:cNvPr id="3" name="Picture 2">
          <a:extLst>
            <a:ext uri="{FF2B5EF4-FFF2-40B4-BE49-F238E27FC236}">
              <a16:creationId xmlns:a16="http://schemas.microsoft.com/office/drawing/2014/main" id="{B08FE288-AE05-4049-951C-D7B0AFA1A2B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0560050"/>
          <a:ext cx="2286000" cy="1498600"/>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oneCellAnchor>
    <xdr:from>
      <xdr:col>0</xdr:col>
      <xdr:colOff>101600</xdr:colOff>
      <xdr:row>110</xdr:row>
      <xdr:rowOff>106680</xdr:rowOff>
    </xdr:from>
    <xdr:ext cx="2286000" cy="1463040"/>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679805"/>
          <a:ext cx="2286000" cy="1463040"/>
        </a:xfrm>
        <a:prstGeom prst="rect">
          <a:avLst/>
        </a:prstGeom>
        <a:noFill/>
        <a:ln>
          <a:noFill/>
        </a:ln>
      </xdr:spPr>
    </xdr:pic>
    <xdr:clientData/>
  </xdr:oneCellAnchor>
  <xdr:twoCellAnchor editAs="oneCell">
    <xdr:from>
      <xdr:col>0</xdr:col>
      <xdr:colOff>63500</xdr:colOff>
      <xdr:row>94</xdr:row>
      <xdr:rowOff>50800</xdr:rowOff>
    </xdr:from>
    <xdr:to>
      <xdr:col>0</xdr:col>
      <xdr:colOff>2331085</xdr:colOff>
      <xdr:row>105</xdr:row>
      <xdr:rowOff>63500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1337925"/>
          <a:ext cx="2267585" cy="1584325"/>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50800</xdr:colOff>
      <xdr:row>52</xdr:row>
      <xdr:rowOff>95250</xdr:rowOff>
    </xdr:from>
    <xdr:to>
      <xdr:col>0</xdr:col>
      <xdr:colOff>2315210</xdr:colOff>
      <xdr:row>63</xdr:row>
      <xdr:rowOff>104775</xdr:rowOff>
    </xdr:to>
    <xdr:pic>
      <xdr:nvPicPr>
        <xdr:cNvPr id="2" name="Picture 1">
          <a:extLst>
            <a:ext uri="{FF2B5EF4-FFF2-40B4-BE49-F238E27FC236}">
              <a16:creationId xmlns:a16="http://schemas.microsoft.com/office/drawing/2014/main" id="{E17C4F78-209B-4701-A590-544412A932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7543800"/>
          <a:ext cx="2264410" cy="1581150"/>
        </a:xfrm>
        <a:prstGeom prst="rect">
          <a:avLst/>
        </a:prstGeom>
        <a:noFill/>
        <a:ln>
          <a:noFill/>
        </a:ln>
      </xdr:spPr>
    </xdr:pic>
    <xdr:clientData/>
  </xdr:twoCellAnchor>
  <xdr:oneCellAnchor>
    <xdr:from>
      <xdr:col>0</xdr:col>
      <xdr:colOff>57150</xdr:colOff>
      <xdr:row>68</xdr:row>
      <xdr:rowOff>19050</xdr:rowOff>
    </xdr:from>
    <xdr:ext cx="2286000" cy="1463040"/>
    <xdr:pic>
      <xdr:nvPicPr>
        <xdr:cNvPr id="3" name="Picture 2">
          <a:extLst>
            <a:ext uri="{FF2B5EF4-FFF2-40B4-BE49-F238E27FC236}">
              <a16:creationId xmlns:a16="http://schemas.microsoft.com/office/drawing/2014/main" id="{7B050B41-2F90-4EAA-B21D-2A744B50619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9753600"/>
          <a:ext cx="2286000" cy="1463040"/>
        </a:xfrm>
        <a:prstGeom prst="rect">
          <a:avLst/>
        </a:prstGeom>
        <a:noFill/>
        <a:ln>
          <a:noFill/>
        </a:ln>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95250</xdr:colOff>
      <xdr:row>90</xdr:row>
      <xdr:rowOff>106680</xdr:rowOff>
    </xdr:from>
    <xdr:ext cx="2300605" cy="1454150"/>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1765280"/>
          <a:ext cx="2300605" cy="1454150"/>
        </a:xfrm>
        <a:prstGeom prst="rect">
          <a:avLst/>
        </a:prstGeom>
        <a:noFill/>
        <a:ln>
          <a:noFill/>
        </a:ln>
      </xdr:spPr>
    </xdr:pic>
    <xdr:clientData/>
  </xdr:oneCellAnchor>
  <xdr:twoCellAnchor editAs="oneCell">
    <xdr:from>
      <xdr:col>0</xdr:col>
      <xdr:colOff>82549</xdr:colOff>
      <xdr:row>75</xdr:row>
      <xdr:rowOff>44450</xdr:rowOff>
    </xdr:from>
    <xdr:to>
      <xdr:col>0</xdr:col>
      <xdr:colOff>2524124</xdr:colOff>
      <xdr:row>85</xdr:row>
      <xdr:rowOff>104775</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49" y="12703175"/>
          <a:ext cx="2441575" cy="14890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123</xdr:row>
      <xdr:rowOff>96520</xdr:rowOff>
    </xdr:from>
    <xdr:to>
      <xdr:col>0</xdr:col>
      <xdr:colOff>2362200</xdr:colOff>
      <xdr:row>135</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6384270"/>
          <a:ext cx="2286000" cy="1625600"/>
        </a:xfrm>
        <a:prstGeom prst="rect">
          <a:avLst/>
        </a:prstGeom>
        <a:noFill/>
        <a:ln>
          <a:noFill/>
        </a:ln>
      </xdr:spPr>
    </xdr:pic>
    <xdr:clientData/>
  </xdr:twoCellAnchor>
  <xdr:twoCellAnchor editAs="oneCell">
    <xdr:from>
      <xdr:col>0</xdr:col>
      <xdr:colOff>79380</xdr:colOff>
      <xdr:row>108</xdr:row>
      <xdr:rowOff>0</xdr:rowOff>
    </xdr:from>
    <xdr:to>
      <xdr:col>0</xdr:col>
      <xdr:colOff>2345060</xdr:colOff>
      <xdr:row>119</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4144625"/>
          <a:ext cx="2265680"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91</xdr:row>
      <xdr:rowOff>88900</xdr:rowOff>
    </xdr:from>
    <xdr:to>
      <xdr:col>0</xdr:col>
      <xdr:colOff>2387600</xdr:colOff>
      <xdr:row>103</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281025"/>
          <a:ext cx="2286000" cy="1625600"/>
        </a:xfrm>
        <a:prstGeom prst="rect">
          <a:avLst/>
        </a:prstGeom>
        <a:noFill/>
        <a:ln>
          <a:noFill/>
        </a:ln>
      </xdr:spPr>
    </xdr:pic>
    <xdr:clientData/>
  </xdr:twoCellAnchor>
  <xdr:twoCellAnchor editAs="oneCell">
    <xdr:from>
      <xdr:col>0</xdr:col>
      <xdr:colOff>127000</xdr:colOff>
      <xdr:row>76</xdr:row>
      <xdr:rowOff>0</xdr:rowOff>
    </xdr:from>
    <xdr:to>
      <xdr:col>0</xdr:col>
      <xdr:colOff>2392680</xdr:colOff>
      <xdr:row>87</xdr:row>
      <xdr:rowOff>41910</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1049000"/>
          <a:ext cx="2265680" cy="161353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107950</xdr:colOff>
      <xdr:row>61</xdr:row>
      <xdr:rowOff>95250</xdr:rowOff>
    </xdr:from>
    <xdr:to>
      <xdr:col>1</xdr:col>
      <xdr:colOff>203200</xdr:colOff>
      <xdr:row>73</xdr:row>
      <xdr:rowOff>6350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8810625"/>
          <a:ext cx="2324100" cy="1625600"/>
        </a:xfrm>
        <a:prstGeom prst="rect">
          <a:avLst/>
        </a:prstGeom>
        <a:noFill/>
        <a:ln>
          <a:noFill/>
        </a:ln>
      </xdr:spPr>
    </xdr:pic>
    <xdr:clientData/>
  </xdr:twoCellAnchor>
  <xdr:twoCellAnchor editAs="oneCell">
    <xdr:from>
      <xdr:col>0</xdr:col>
      <xdr:colOff>139700</xdr:colOff>
      <xdr:row>46</xdr:row>
      <xdr:rowOff>0</xdr:rowOff>
    </xdr:from>
    <xdr:to>
      <xdr:col>1</xdr:col>
      <xdr:colOff>200025</xdr:colOff>
      <xdr:row>57</xdr:row>
      <xdr:rowOff>41910</xdr:rowOff>
    </xdr:to>
    <xdr:pic>
      <xdr:nvPicPr>
        <xdr:cNvPr id="3" name="Picture 2">
          <a:extLst>
            <a:ext uri="{FF2B5EF4-FFF2-40B4-BE49-F238E27FC236}">
              <a16:creationId xmlns:a16="http://schemas.microsoft.com/office/drawing/2014/main" id="{DCD7C5D9-6182-493E-8BB7-C575B429AA0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9700" y="6572250"/>
          <a:ext cx="2289175" cy="161353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52</xdr:row>
      <xdr:rowOff>114300</xdr:rowOff>
    </xdr:from>
    <xdr:to>
      <xdr:col>0</xdr:col>
      <xdr:colOff>2341880</xdr:colOff>
      <xdr:row>64</xdr:row>
      <xdr:rowOff>29210</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686675"/>
          <a:ext cx="2265680" cy="1629410"/>
        </a:xfrm>
        <a:prstGeom prst="rect">
          <a:avLst/>
        </a:prstGeom>
        <a:noFill/>
        <a:ln>
          <a:noFill/>
        </a:ln>
      </xdr:spPr>
    </xdr:pic>
    <xdr:clientData/>
  </xdr:twoCellAnchor>
  <xdr:twoCellAnchor editAs="oneCell">
    <xdr:from>
      <xdr:col>0</xdr:col>
      <xdr:colOff>95250</xdr:colOff>
      <xdr:row>68</xdr:row>
      <xdr:rowOff>114300</xdr:rowOff>
    </xdr:from>
    <xdr:to>
      <xdr:col>0</xdr:col>
      <xdr:colOff>2381250</xdr:colOff>
      <xdr:row>80</xdr:row>
      <xdr:rowOff>25400</xdr:rowOff>
    </xdr:to>
    <xdr:pic>
      <xdr:nvPicPr>
        <xdr:cNvPr id="3" name="Picture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9972675"/>
          <a:ext cx="2286000" cy="16256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88900</xdr:colOff>
      <xdr:row>57</xdr:row>
      <xdr:rowOff>114300</xdr:rowOff>
    </xdr:from>
    <xdr:to>
      <xdr:col>0</xdr:col>
      <xdr:colOff>2354580</xdr:colOff>
      <xdr:row>69</xdr:row>
      <xdr:rowOff>29210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401050"/>
          <a:ext cx="2265680" cy="1629410"/>
        </a:xfrm>
        <a:prstGeom prst="rect">
          <a:avLst/>
        </a:prstGeom>
        <a:noFill/>
        <a:ln>
          <a:noFill/>
        </a:ln>
      </xdr:spPr>
    </xdr:pic>
    <xdr:clientData/>
  </xdr:twoCellAnchor>
  <xdr:twoCellAnchor editAs="oneCell">
    <xdr:from>
      <xdr:col>0</xdr:col>
      <xdr:colOff>88900</xdr:colOff>
      <xdr:row>73</xdr:row>
      <xdr:rowOff>101600</xdr:rowOff>
    </xdr:from>
    <xdr:to>
      <xdr:col>0</xdr:col>
      <xdr:colOff>2374900</xdr:colOff>
      <xdr:row>85</xdr:row>
      <xdr:rowOff>12700</xdr:rowOff>
    </xdr:to>
    <xdr:pic>
      <xdr:nvPicPr>
        <xdr:cNvPr id="3" name="Pictur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900" y="10674350"/>
          <a:ext cx="2286000" cy="16256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franklintempletonindia.com/downloadsServlet/pdf/product-labels-jg9o5k7l"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franklintempletonindia.com/downloadsServlet/pdf/product-labels-jg9o5k7l"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franklintempletonindia.com/downloadsServlet/pdf/product-labels-jg9o5k7l"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franklintempletonindia.com/downloadsServlet/pdf/product-labels-jg9o5k7l"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downloadsServlet/pdf/product-labels-jg9o5k7l"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downloadsServlet/pdf/product-labels-jg9o5k7l"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investor/reports?firstFilter-4"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franklintempletonindia.com/downloadsServlet/pdf/product-labels-jg9o5k7l"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downloadsServlet/pdf/product-labels-jg9o5k7l"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investor/reports?firstFilter-4"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investor/reports?firstFilter-4"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investor/reports?firstFilter-4"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downloadsServlet/pdf/product-labels-jg9o5k7l"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investor/reports?firstFilter-4"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franklintempletonindia.com/downloadsServlet/pdf/product-labels-jg9o5k7l"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downloadsServlet/pdf/product-labels-jg9o5k7l"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franklintempletonindia.com/downloadsServlet/pdf/product-labels-jg9o5k7l"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downloadsServlet/pdf/product-labels-jg9o5k7l"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franklintempletonindia.com/downloadsServlet/pdf/product-labels-jg9o5k7l"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franklintempletonindia.com/downloadsServlet/pdf/product-labels-jg9o5k7l"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franklintempletonindia.com/investor/reports?firstFilter-4"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franklintempletonindia.com/downloadsServlet/pdf/product-labels-jg9o5k7l"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franklintempletonindia.com/downloadsServlet/pdf/product-labels-jg9o5k7l"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ww.franklintempletonindia.com/investor/reports?firstFilter-4"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s://www.franklintempletonindia.com/downloadsServlet/pdf/product-labels-jg9o5k7l"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franklintempletonindia.com/investor/reports?firstFilter-4"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franklintempletonindia.com/investor/reports?firstFilter-4"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https://www.franklintempletonindia.com/investor/reports?firstFilter-4"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www.franklintempletonindia.com/investor/reports?firstFilter-4"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franklintempletonindia.com/investor/reports?firstFilter-4"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franklintempletonindia.com/investor/reports?firstFilter-4"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43.xml"/><Relationship Id="rId5" Type="http://schemas.openxmlformats.org/officeDocument/2006/relationships/printerSettings" Target="../printerSettings/printerSettings43.bin"/><Relationship Id="rId4" Type="http://schemas.openxmlformats.org/officeDocument/2006/relationships/hyperlink" Target="https://www.franklintempletonindia.com/investor/reports?firstFilter-4"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franklintempletonindia.com/investor/reports?firstFilter-4"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5" Type="http://schemas.openxmlformats.org/officeDocument/2006/relationships/drawing" Target="../drawings/drawing44.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hyperlink" Target="https://www.franklintempletonindia.com/downloadsServlet/pdf/fair-valuation-reliance-big-reliance-infra-november-4-2020-kgox4tfq" TargetMode="External"/><Relationship Id="rId7" Type="http://schemas.openxmlformats.org/officeDocument/2006/relationships/drawing" Target="../drawings/drawing45.xml"/><Relationship Id="rId2" Type="http://schemas.openxmlformats.org/officeDocument/2006/relationships/hyperlink" Target="https://www.franklintempletonindia.com/downloadsServlet/pdf/franklin-templeton-update-on-reliance-broadcast-july-23-2020-kcg9m1gq" TargetMode="External"/><Relationship Id="rId1" Type="http://schemas.openxmlformats.org/officeDocument/2006/relationships/hyperlink" Target="https://www.franklintempletonindia.com/investor/reports" TargetMode="External"/><Relationship Id="rId6" Type="http://schemas.openxmlformats.org/officeDocument/2006/relationships/printerSettings" Target="../printerSettings/printerSettings45.bin"/><Relationship Id="rId5" Type="http://schemas.openxmlformats.org/officeDocument/2006/relationships/hyperlink" Target="https://www.franklintempletonindia.com/investor/reports?firstFilter-4" TargetMode="External"/><Relationship Id="rId4" Type="http://schemas.openxmlformats.org/officeDocument/2006/relationships/hyperlink" Target="https://www.franklintempletonindia.com/investor/reports?firstFilter-4"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s://www.franklintempletonindia.com/downloadsServlet/pdf/product-labels-jg9o5k7l"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downloadsServlet/pdf/fair-valuation-reliance-big-reliance-infra-november-4-2020-kgox4tfq" TargetMode="External"/><Relationship Id="rId4"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47.xml"/><Relationship Id="rId5" Type="http://schemas.openxmlformats.org/officeDocument/2006/relationships/printerSettings" Target="../printerSettings/printerSettings48.bin"/><Relationship Id="rId4" Type="http://schemas.openxmlformats.org/officeDocument/2006/relationships/hyperlink" Target="https://www.franklintempletonindia.com/investor/report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sServlet/pdf/franklin-templeton-update-on-reliance-broadcast-july-23-2020-kcg9m1gq"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20"/>
  <sheetViews>
    <sheetView tabSelected="1" view="pageBreakPreview" zoomScaleNormal="100" zoomScaleSheetLayoutView="100" workbookViewId="0">
      <selection sqref="A1:G1"/>
    </sheetView>
  </sheetViews>
  <sheetFormatPr defaultColWidth="9.21875" defaultRowHeight="10.199999999999999" x14ac:dyDescent="0.2"/>
  <cols>
    <col min="1" max="1" width="38.77734375" style="9" bestFit="1" customWidth="1"/>
    <col min="2" max="2" width="51.44140625" style="9" bestFit="1" customWidth="1"/>
    <col min="3" max="3" width="24.7773437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9" s="1" customFormat="1" ht="13.8" x14ac:dyDescent="0.2">
      <c r="A1" s="106" t="s">
        <v>803</v>
      </c>
      <c r="B1" s="107"/>
      <c r="C1" s="107"/>
      <c r="D1" s="107"/>
      <c r="E1" s="107"/>
      <c r="F1" s="107"/>
      <c r="G1" s="107"/>
    </row>
    <row r="2" spans="1:9" s="1" customFormat="1" ht="11.4" x14ac:dyDescent="0.2">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804</v>
      </c>
      <c r="D4" s="16" t="s">
        <v>1</v>
      </c>
      <c r="E4" s="15" t="s">
        <v>3</v>
      </c>
      <c r="F4" s="15" t="s">
        <v>4</v>
      </c>
      <c r="G4" s="15" t="s">
        <v>6</v>
      </c>
    </row>
    <row r="5" spans="1:9" x14ac:dyDescent="0.2">
      <c r="A5" s="21" t="s">
        <v>30</v>
      </c>
      <c r="B5" s="22"/>
      <c r="C5" s="22"/>
      <c r="D5" s="23"/>
      <c r="E5" s="24"/>
      <c r="F5" s="25"/>
      <c r="G5" s="24"/>
    </row>
    <row r="6" spans="1:9" x14ac:dyDescent="0.2">
      <c r="A6" s="26" t="s">
        <v>31</v>
      </c>
      <c r="B6" s="27"/>
      <c r="C6" s="27"/>
      <c r="D6" s="28"/>
      <c r="E6" s="29"/>
      <c r="F6" s="30"/>
      <c r="G6" s="29"/>
    </row>
    <row r="7" spans="1:9" x14ac:dyDescent="0.2">
      <c r="A7" s="27" t="s">
        <v>805</v>
      </c>
      <c r="B7" s="27" t="s">
        <v>806</v>
      </c>
      <c r="C7" s="27" t="s">
        <v>807</v>
      </c>
      <c r="D7" s="31">
        <v>350</v>
      </c>
      <c r="E7" s="29">
        <v>3517.6855</v>
      </c>
      <c r="F7" s="30">
        <v>2.70023414240115</v>
      </c>
      <c r="G7" s="29">
        <v>4.5250000000000004</v>
      </c>
    </row>
    <row r="8" spans="1:9" x14ac:dyDescent="0.2">
      <c r="A8" s="26" t="s">
        <v>32</v>
      </c>
      <c r="B8" s="26"/>
      <c r="C8" s="26"/>
      <c r="D8" s="32"/>
      <c r="E8" s="33">
        <f>SUM(E6:E7)</f>
        <v>3517.6855</v>
      </c>
      <c r="F8" s="34">
        <f>SUM(F6:F7)</f>
        <v>2.70023414240115</v>
      </c>
      <c r="G8" s="33"/>
      <c r="H8" s="18"/>
      <c r="I8" s="18"/>
    </row>
    <row r="9" spans="1:9" x14ac:dyDescent="0.2">
      <c r="A9" s="27"/>
      <c r="B9" s="27"/>
      <c r="C9" s="27"/>
      <c r="D9" s="28"/>
      <c r="E9" s="29"/>
      <c r="F9" s="30"/>
      <c r="G9" s="29"/>
    </row>
    <row r="10" spans="1:9" x14ac:dyDescent="0.2">
      <c r="A10" s="26" t="s">
        <v>48</v>
      </c>
      <c r="B10" s="27"/>
      <c r="C10" s="27"/>
      <c r="D10" s="28"/>
      <c r="E10" s="29"/>
      <c r="F10" s="30"/>
      <c r="G10" s="29"/>
    </row>
    <row r="11" spans="1:9" x14ac:dyDescent="0.2">
      <c r="A11" s="26" t="s">
        <v>808</v>
      </c>
      <c r="B11" s="27"/>
      <c r="C11" s="27"/>
      <c r="D11" s="28"/>
      <c r="E11" s="29"/>
      <c r="F11" s="30"/>
      <c r="G11" s="29"/>
    </row>
    <row r="12" spans="1:9" x14ac:dyDescent="0.2">
      <c r="A12" s="27" t="s">
        <v>809</v>
      </c>
      <c r="B12" s="27" t="s">
        <v>810</v>
      </c>
      <c r="C12" s="27" t="s">
        <v>811</v>
      </c>
      <c r="D12" s="31">
        <v>1500</v>
      </c>
      <c r="E12" s="29">
        <v>7458.84</v>
      </c>
      <c r="F12" s="30">
        <v>5.7255301620077699</v>
      </c>
      <c r="G12" s="29">
        <v>3.8003</v>
      </c>
    </row>
    <row r="13" spans="1:9" x14ac:dyDescent="0.2">
      <c r="A13" s="27" t="s">
        <v>812</v>
      </c>
      <c r="B13" s="27" t="s">
        <v>813</v>
      </c>
      <c r="C13" s="27" t="s">
        <v>49</v>
      </c>
      <c r="D13" s="31">
        <v>1200</v>
      </c>
      <c r="E13" s="29">
        <v>5949.57</v>
      </c>
      <c r="F13" s="30">
        <v>4.5669893020867303</v>
      </c>
      <c r="G13" s="29">
        <v>3.8673000000000002</v>
      </c>
    </row>
    <row r="14" spans="1:9" x14ac:dyDescent="0.2">
      <c r="A14" s="27" t="s">
        <v>814</v>
      </c>
      <c r="B14" s="27" t="s">
        <v>815</v>
      </c>
      <c r="C14" s="27" t="s">
        <v>816</v>
      </c>
      <c r="D14" s="31">
        <v>1000</v>
      </c>
      <c r="E14" s="29">
        <v>4980.21</v>
      </c>
      <c r="F14" s="30">
        <v>3.8228923757759499</v>
      </c>
      <c r="G14" s="29">
        <v>3.7189999999999999</v>
      </c>
    </row>
    <row r="15" spans="1:9" x14ac:dyDescent="0.2">
      <c r="A15" s="27" t="s">
        <v>817</v>
      </c>
      <c r="B15" s="27" t="s">
        <v>818</v>
      </c>
      <c r="C15" s="27" t="s">
        <v>49</v>
      </c>
      <c r="D15" s="31">
        <v>1000</v>
      </c>
      <c r="E15" s="29">
        <v>4978.5150000000003</v>
      </c>
      <c r="F15" s="30">
        <v>3.8215912654659601</v>
      </c>
      <c r="G15" s="29">
        <v>3.7504</v>
      </c>
    </row>
    <row r="16" spans="1:9" x14ac:dyDescent="0.2">
      <c r="A16" s="27" t="s">
        <v>819</v>
      </c>
      <c r="B16" s="27" t="s">
        <v>820</v>
      </c>
      <c r="C16" s="27" t="s">
        <v>49</v>
      </c>
      <c r="D16" s="31">
        <v>500</v>
      </c>
      <c r="E16" s="29">
        <v>2484.11</v>
      </c>
      <c r="F16" s="30">
        <v>1.9068443257591099</v>
      </c>
      <c r="G16" s="29">
        <v>3.8275000000000001</v>
      </c>
    </row>
    <row r="17" spans="1:9" x14ac:dyDescent="0.2">
      <c r="A17" s="26" t="s">
        <v>32</v>
      </c>
      <c r="B17" s="26"/>
      <c r="C17" s="26"/>
      <c r="D17" s="32"/>
      <c r="E17" s="33">
        <f>SUM(E11:E16)</f>
        <v>25851.244999999999</v>
      </c>
      <c r="F17" s="34">
        <f>SUM(F11:F16)</f>
        <v>19.843847431095519</v>
      </c>
      <c r="G17" s="33"/>
      <c r="H17" s="18"/>
      <c r="I17" s="18"/>
    </row>
    <row r="18" spans="1:9" x14ac:dyDescent="0.2">
      <c r="A18" s="27"/>
      <c r="B18" s="27"/>
      <c r="C18" s="27"/>
      <c r="D18" s="28"/>
      <c r="E18" s="29"/>
      <c r="F18" s="30"/>
      <c r="G18" s="29"/>
    </row>
    <row r="19" spans="1:9" x14ac:dyDescent="0.2">
      <c r="A19" s="26" t="s">
        <v>50</v>
      </c>
      <c r="B19" s="27"/>
      <c r="C19" s="27"/>
      <c r="D19" s="28"/>
      <c r="E19" s="29"/>
      <c r="F19" s="30"/>
      <c r="G19" s="29"/>
    </row>
    <row r="20" spans="1:9" x14ac:dyDescent="0.2">
      <c r="A20" s="27" t="s">
        <v>821</v>
      </c>
      <c r="B20" s="27" t="s">
        <v>822</v>
      </c>
      <c r="C20" s="27" t="s">
        <v>49</v>
      </c>
      <c r="D20" s="31">
        <v>1500</v>
      </c>
      <c r="E20" s="29">
        <v>7476.36</v>
      </c>
      <c r="F20" s="30">
        <v>5.7389788066278902</v>
      </c>
      <c r="G20" s="29">
        <v>4.2751999999999999</v>
      </c>
    </row>
    <row r="21" spans="1:9" x14ac:dyDescent="0.2">
      <c r="A21" s="27" t="s">
        <v>823</v>
      </c>
      <c r="B21" s="27" t="s">
        <v>824</v>
      </c>
      <c r="C21" s="27" t="s">
        <v>825</v>
      </c>
      <c r="D21" s="31">
        <v>1500</v>
      </c>
      <c r="E21" s="29">
        <v>7447.95</v>
      </c>
      <c r="F21" s="30">
        <v>5.7171708161223096</v>
      </c>
      <c r="G21" s="29">
        <v>3.8651</v>
      </c>
    </row>
    <row r="22" spans="1:9" x14ac:dyDescent="0.2">
      <c r="A22" s="27" t="s">
        <v>826</v>
      </c>
      <c r="B22" s="27" t="s">
        <v>827</v>
      </c>
      <c r="C22" s="27" t="s">
        <v>49</v>
      </c>
      <c r="D22" s="31">
        <v>1400</v>
      </c>
      <c r="E22" s="29">
        <v>6936.8249999999998</v>
      </c>
      <c r="F22" s="30">
        <v>5.3248227292808998</v>
      </c>
      <c r="G22" s="29">
        <v>4.0049999999999999</v>
      </c>
    </row>
    <row r="23" spans="1:9" x14ac:dyDescent="0.2">
      <c r="A23" s="27" t="s">
        <v>828</v>
      </c>
      <c r="B23" s="27" t="s">
        <v>829</v>
      </c>
      <c r="C23" s="27" t="s">
        <v>49</v>
      </c>
      <c r="D23" s="31">
        <v>1400</v>
      </c>
      <c r="E23" s="29">
        <v>6931.2529999999997</v>
      </c>
      <c r="F23" s="30">
        <v>5.3205455690170096</v>
      </c>
      <c r="G23" s="29">
        <v>4.3098000000000001</v>
      </c>
    </row>
    <row r="24" spans="1:9" x14ac:dyDescent="0.2">
      <c r="A24" s="27" t="s">
        <v>830</v>
      </c>
      <c r="B24" s="27" t="s">
        <v>831</v>
      </c>
      <c r="C24" s="27" t="s">
        <v>49</v>
      </c>
      <c r="D24" s="31">
        <v>1300</v>
      </c>
      <c r="E24" s="29">
        <v>6457.7955000000002</v>
      </c>
      <c r="F24" s="30">
        <v>4.9571116843005099</v>
      </c>
      <c r="G24" s="29">
        <v>4.2596999999999996</v>
      </c>
    </row>
    <row r="25" spans="1:9" x14ac:dyDescent="0.2">
      <c r="A25" s="27" t="s">
        <v>832</v>
      </c>
      <c r="B25" s="27" t="s">
        <v>833</v>
      </c>
      <c r="C25" s="27" t="s">
        <v>49</v>
      </c>
      <c r="D25" s="31">
        <v>1100</v>
      </c>
      <c r="E25" s="29">
        <v>5484.5505000000003</v>
      </c>
      <c r="F25" s="30">
        <v>4.2100325671022301</v>
      </c>
      <c r="G25" s="29">
        <v>4.2847999999999997</v>
      </c>
    </row>
    <row r="26" spans="1:9" x14ac:dyDescent="0.2">
      <c r="A26" s="27" t="s">
        <v>834</v>
      </c>
      <c r="B26" s="27" t="s">
        <v>835</v>
      </c>
      <c r="C26" s="27" t="s">
        <v>49</v>
      </c>
      <c r="D26" s="31">
        <v>1000</v>
      </c>
      <c r="E26" s="29">
        <v>4996.29</v>
      </c>
      <c r="F26" s="30">
        <v>3.8352356523451099</v>
      </c>
      <c r="G26" s="29">
        <v>3.8744999999999998</v>
      </c>
    </row>
    <row r="27" spans="1:9" x14ac:dyDescent="0.2">
      <c r="A27" s="27" t="s">
        <v>836</v>
      </c>
      <c r="B27" s="27" t="s">
        <v>837</v>
      </c>
      <c r="C27" s="27" t="s">
        <v>816</v>
      </c>
      <c r="D27" s="31">
        <v>1000</v>
      </c>
      <c r="E27" s="29">
        <v>4989.2349999999997</v>
      </c>
      <c r="F27" s="30">
        <v>3.8298201165120598</v>
      </c>
      <c r="G27" s="29">
        <v>3.7502</v>
      </c>
    </row>
    <row r="28" spans="1:9" x14ac:dyDescent="0.2">
      <c r="A28" s="27" t="s">
        <v>838</v>
      </c>
      <c r="B28" s="27" t="s">
        <v>839</v>
      </c>
      <c r="C28" s="27" t="s">
        <v>816</v>
      </c>
      <c r="D28" s="31">
        <v>500</v>
      </c>
      <c r="E28" s="29">
        <v>2497.4349999999999</v>
      </c>
      <c r="F28" s="30">
        <v>1.9170728183140899</v>
      </c>
      <c r="G28" s="29">
        <v>3.7505999999999999</v>
      </c>
    </row>
    <row r="29" spans="1:9" x14ac:dyDescent="0.2">
      <c r="A29" s="27" t="s">
        <v>840</v>
      </c>
      <c r="B29" s="27" t="s">
        <v>841</v>
      </c>
      <c r="C29" s="27" t="s">
        <v>49</v>
      </c>
      <c r="D29" s="31">
        <v>367</v>
      </c>
      <c r="E29" s="29">
        <v>1834.0935099999999</v>
      </c>
      <c r="F29" s="30">
        <v>1.4078808114194299</v>
      </c>
      <c r="G29" s="29">
        <v>3.6116000000000001</v>
      </c>
    </row>
    <row r="30" spans="1:9" x14ac:dyDescent="0.2">
      <c r="A30" s="27" t="s">
        <v>842</v>
      </c>
      <c r="B30" s="27" t="s">
        <v>843</v>
      </c>
      <c r="C30" s="27" t="s">
        <v>49</v>
      </c>
      <c r="D30" s="31">
        <v>100</v>
      </c>
      <c r="E30" s="29">
        <v>495.495</v>
      </c>
      <c r="F30" s="30">
        <v>0.380350237788187</v>
      </c>
      <c r="G30" s="29">
        <v>4.3098000000000001</v>
      </c>
    </row>
    <row r="31" spans="1:9" x14ac:dyDescent="0.2">
      <c r="A31" s="26" t="s">
        <v>32</v>
      </c>
      <c r="B31" s="26"/>
      <c r="C31" s="26"/>
      <c r="D31" s="32"/>
      <c r="E31" s="33">
        <f>SUM(E19:E30)</f>
        <v>55547.282509999997</v>
      </c>
      <c r="F31" s="34">
        <f>SUM(F19:F30)</f>
        <v>42.639021808829732</v>
      </c>
      <c r="G31" s="33"/>
      <c r="H31" s="18"/>
      <c r="I31" s="18"/>
    </row>
    <row r="32" spans="1:9" x14ac:dyDescent="0.2">
      <c r="A32" s="27"/>
      <c r="B32" s="27"/>
      <c r="C32" s="27"/>
      <c r="D32" s="28"/>
      <c r="E32" s="29"/>
      <c r="F32" s="30"/>
      <c r="G32" s="29"/>
    </row>
    <row r="33" spans="1:9" x14ac:dyDescent="0.2">
      <c r="A33" s="26" t="s">
        <v>51</v>
      </c>
      <c r="B33" s="27"/>
      <c r="C33" s="27"/>
      <c r="D33" s="28"/>
      <c r="E33" s="29"/>
      <c r="F33" s="30"/>
      <c r="G33" s="29"/>
    </row>
    <row r="34" spans="1:9" x14ac:dyDescent="0.2">
      <c r="A34" s="27" t="s">
        <v>65</v>
      </c>
      <c r="B34" s="27" t="s">
        <v>64</v>
      </c>
      <c r="C34" s="27" t="s">
        <v>69</v>
      </c>
      <c r="D34" s="31">
        <v>10000000</v>
      </c>
      <c r="E34" s="29">
        <v>9929.7900000000009</v>
      </c>
      <c r="F34" s="30">
        <v>7.6222726519677497</v>
      </c>
      <c r="G34" s="29">
        <v>3.7403</v>
      </c>
    </row>
    <row r="35" spans="1:9" x14ac:dyDescent="0.2">
      <c r="A35" s="27" t="s">
        <v>844</v>
      </c>
      <c r="B35" s="27" t="s">
        <v>845</v>
      </c>
      <c r="C35" s="27" t="s">
        <v>69</v>
      </c>
      <c r="D35" s="31">
        <v>10000000</v>
      </c>
      <c r="E35" s="29">
        <v>9922.59</v>
      </c>
      <c r="F35" s="30">
        <v>7.6167458117129003</v>
      </c>
      <c r="G35" s="29">
        <v>3.7467000000000001</v>
      </c>
    </row>
    <row r="36" spans="1:9" x14ac:dyDescent="0.2">
      <c r="A36" s="27" t="s">
        <v>846</v>
      </c>
      <c r="B36" s="27" t="s">
        <v>847</v>
      </c>
      <c r="C36" s="27" t="s">
        <v>69</v>
      </c>
      <c r="D36" s="31">
        <v>5000000</v>
      </c>
      <c r="E36" s="29">
        <v>4987.8249999999998</v>
      </c>
      <c r="F36" s="30">
        <v>3.82873777696215</v>
      </c>
      <c r="G36" s="29">
        <v>3.2997999999999998</v>
      </c>
    </row>
    <row r="37" spans="1:9" x14ac:dyDescent="0.2">
      <c r="A37" s="27" t="s">
        <v>848</v>
      </c>
      <c r="B37" s="27" t="s">
        <v>849</v>
      </c>
      <c r="C37" s="27" t="s">
        <v>69</v>
      </c>
      <c r="D37" s="31">
        <v>4000000</v>
      </c>
      <c r="E37" s="29">
        <v>3987</v>
      </c>
      <c r="F37" s="30">
        <v>3.060487791121</v>
      </c>
      <c r="G37" s="29">
        <v>3.5003000000000002</v>
      </c>
    </row>
    <row r="38" spans="1:9" x14ac:dyDescent="0.2">
      <c r="A38" s="27" t="s">
        <v>850</v>
      </c>
      <c r="B38" s="27" t="s">
        <v>851</v>
      </c>
      <c r="C38" s="27" t="s">
        <v>69</v>
      </c>
      <c r="D38" s="31">
        <v>3000000</v>
      </c>
      <c r="E38" s="29">
        <v>2981.163</v>
      </c>
      <c r="F38" s="30">
        <v>2.2883905103691098</v>
      </c>
      <c r="G38" s="29">
        <v>3.7202000000000002</v>
      </c>
    </row>
    <row r="39" spans="1:9" x14ac:dyDescent="0.2">
      <c r="A39" s="27" t="s">
        <v>53</v>
      </c>
      <c r="B39" s="27" t="s">
        <v>52</v>
      </c>
      <c r="C39" s="27" t="s">
        <v>69</v>
      </c>
      <c r="D39" s="31">
        <v>2500000</v>
      </c>
      <c r="E39" s="29">
        <v>2477.3249999999998</v>
      </c>
      <c r="F39" s="30">
        <v>1.9016360464356199</v>
      </c>
      <c r="G39" s="29">
        <v>3.7121</v>
      </c>
    </row>
    <row r="40" spans="1:9" x14ac:dyDescent="0.2">
      <c r="A40" s="26" t="s">
        <v>32</v>
      </c>
      <c r="B40" s="26"/>
      <c r="C40" s="26"/>
      <c r="D40" s="32"/>
      <c r="E40" s="33">
        <f>SUM(E33:E39)</f>
        <v>34285.692999999999</v>
      </c>
      <c r="F40" s="34">
        <f>SUM(F33:F39)</f>
        <v>26.318270588568527</v>
      </c>
      <c r="G40" s="33"/>
      <c r="H40" s="18"/>
      <c r="I40" s="18"/>
    </row>
    <row r="41" spans="1:9" x14ac:dyDescent="0.2">
      <c r="A41" s="27"/>
      <c r="B41" s="27"/>
      <c r="C41" s="27"/>
      <c r="D41" s="28"/>
      <c r="E41" s="29"/>
      <c r="F41" s="30"/>
      <c r="G41" s="29"/>
    </row>
    <row r="42" spans="1:9" x14ac:dyDescent="0.2">
      <c r="A42" s="26" t="s">
        <v>34</v>
      </c>
      <c r="B42" s="26"/>
      <c r="C42" s="26"/>
      <c r="D42" s="32"/>
      <c r="E42" s="33">
        <f>E8+E17+E31+E40</f>
        <v>119201.90600999999</v>
      </c>
      <c r="F42" s="34">
        <f>F8+F17+F31+F40</f>
        <v>91.501373970894932</v>
      </c>
      <c r="G42" s="33"/>
      <c r="H42" s="18"/>
      <c r="I42" s="18"/>
    </row>
    <row r="43" spans="1:9" x14ac:dyDescent="0.2">
      <c r="A43" s="26"/>
      <c r="B43" s="26"/>
      <c r="C43" s="26"/>
      <c r="D43" s="32"/>
      <c r="E43" s="33"/>
      <c r="F43" s="34"/>
      <c r="G43" s="33"/>
      <c r="H43" s="18"/>
      <c r="I43" s="18"/>
    </row>
    <row r="44" spans="1:9" x14ac:dyDescent="0.2">
      <c r="A44" s="26" t="s">
        <v>36</v>
      </c>
      <c r="B44" s="26"/>
      <c r="C44" s="26"/>
      <c r="D44" s="32"/>
      <c r="E44" s="33">
        <f>E46-(E8+E17+E31+E40)</f>
        <v>11071.444910300008</v>
      </c>
      <c r="F44" s="34">
        <f>F46-(F8+F17+F31+F40)</f>
        <v>8.4986260291050684</v>
      </c>
      <c r="G44" s="33"/>
      <c r="H44" s="18"/>
      <c r="I44" s="18"/>
    </row>
    <row r="45" spans="1:9" x14ac:dyDescent="0.2">
      <c r="A45" s="26"/>
      <c r="B45" s="26"/>
      <c r="C45" s="26"/>
      <c r="D45" s="32"/>
      <c r="E45" s="33"/>
      <c r="F45" s="34"/>
      <c r="G45" s="33"/>
      <c r="H45" s="18"/>
      <c r="I45" s="18"/>
    </row>
    <row r="46" spans="1:9" x14ac:dyDescent="0.2">
      <c r="A46" s="35" t="s">
        <v>35</v>
      </c>
      <c r="B46" s="35"/>
      <c r="C46" s="35"/>
      <c r="D46" s="36"/>
      <c r="E46" s="37">
        <v>130273.3509203</v>
      </c>
      <c r="F46" s="38">
        <v>100</v>
      </c>
      <c r="G46" s="37"/>
      <c r="H46" s="18"/>
      <c r="I46" s="18"/>
    </row>
    <row r="48" spans="1:9" x14ac:dyDescent="0.2">
      <c r="A48" s="18" t="s">
        <v>54</v>
      </c>
    </row>
    <row r="49" spans="1:4" x14ac:dyDescent="0.2">
      <c r="A49" s="18" t="s">
        <v>37</v>
      </c>
    </row>
    <row r="51" spans="1:4" x14ac:dyDescent="0.2">
      <c r="A51" s="18" t="s">
        <v>38</v>
      </c>
    </row>
    <row r="52" spans="1:4" x14ac:dyDescent="0.2">
      <c r="A52" s="18" t="s">
        <v>39</v>
      </c>
    </row>
    <row r="53" spans="1:4" x14ac:dyDescent="0.2">
      <c r="A53" s="18" t="s">
        <v>40</v>
      </c>
      <c r="B53" s="18"/>
      <c r="C53" s="39" t="s">
        <v>42</v>
      </c>
      <c r="D53" s="19" t="s">
        <v>41</v>
      </c>
    </row>
    <row r="54" spans="1:4" x14ac:dyDescent="0.2">
      <c r="A54" s="9" t="s">
        <v>1198</v>
      </c>
      <c r="C54" s="40">
        <v>4819.0032000000001</v>
      </c>
      <c r="D54" s="40">
        <v>4887.3179</v>
      </c>
    </row>
    <row r="55" spans="1:4" x14ac:dyDescent="0.2">
      <c r="A55" s="9" t="s">
        <v>1199</v>
      </c>
      <c r="C55" s="40">
        <v>1510.4899</v>
      </c>
      <c r="D55" s="40">
        <v>1510.3903</v>
      </c>
    </row>
    <row r="56" spans="1:4" x14ac:dyDescent="0.2">
      <c r="A56" s="9" t="s">
        <v>1200</v>
      </c>
      <c r="C56" s="40">
        <v>1244.5455999999999</v>
      </c>
      <c r="D56" s="40">
        <v>1244.8447000000001</v>
      </c>
    </row>
    <row r="57" spans="1:4" x14ac:dyDescent="0.2">
      <c r="A57" s="9" t="s">
        <v>1201</v>
      </c>
      <c r="C57" s="40">
        <v>1000</v>
      </c>
      <c r="D57" s="40">
        <v>1000</v>
      </c>
    </row>
    <row r="58" spans="1:4" x14ac:dyDescent="0.2">
      <c r="A58" s="9" t="s">
        <v>1202</v>
      </c>
      <c r="C58" s="40">
        <v>1054.9594</v>
      </c>
      <c r="D58" s="40">
        <v>1055.2139</v>
      </c>
    </row>
    <row r="59" spans="1:4" x14ac:dyDescent="0.2">
      <c r="A59" s="9" t="s">
        <v>856</v>
      </c>
      <c r="C59" s="40">
        <v>3125.3766000000001</v>
      </c>
      <c r="D59" s="40">
        <v>3180.1131</v>
      </c>
    </row>
    <row r="60" spans="1:4" x14ac:dyDescent="0.2">
      <c r="A60" s="9" t="s">
        <v>857</v>
      </c>
      <c r="C60" s="40">
        <v>1000</v>
      </c>
      <c r="D60" s="40">
        <v>1000</v>
      </c>
    </row>
    <row r="61" spans="1:4" x14ac:dyDescent="0.2">
      <c r="A61" s="9" t="s">
        <v>858</v>
      </c>
      <c r="C61" s="40">
        <v>1022.2021999999999</v>
      </c>
      <c r="D61" s="40">
        <v>1022.4485</v>
      </c>
    </row>
    <row r="62" spans="1:4" x14ac:dyDescent="0.2">
      <c r="A62" s="9" t="s">
        <v>859</v>
      </c>
      <c r="C62" s="40">
        <v>3142.7307999999998</v>
      </c>
      <c r="D62" s="40">
        <v>3198.9614999999999</v>
      </c>
    </row>
    <row r="63" spans="1:4" x14ac:dyDescent="0.2">
      <c r="A63" s="9" t="s">
        <v>860</v>
      </c>
      <c r="C63" s="40">
        <v>1002.2204</v>
      </c>
      <c r="D63" s="40">
        <v>1002.1876999999999</v>
      </c>
    </row>
    <row r="64" spans="1:4" x14ac:dyDescent="0.2">
      <c r="A64" s="9" t="s">
        <v>861</v>
      </c>
      <c r="C64" s="40">
        <v>1021.675</v>
      </c>
      <c r="D64" s="40">
        <v>1021.9209</v>
      </c>
    </row>
    <row r="65" spans="1:9" x14ac:dyDescent="0.2">
      <c r="A65" s="9" t="s">
        <v>862</v>
      </c>
      <c r="C65" s="40">
        <v>13.266400000000001</v>
      </c>
      <c r="D65" s="40">
        <v>13.504099999999999</v>
      </c>
    </row>
    <row r="66" spans="1:9" x14ac:dyDescent="0.2">
      <c r="A66" s="9" t="s">
        <v>863</v>
      </c>
      <c r="C66" s="40">
        <v>13.266400000000001</v>
      </c>
      <c r="D66" s="40">
        <v>13.504099999999999</v>
      </c>
    </row>
    <row r="67" spans="1:9" x14ac:dyDescent="0.2">
      <c r="A67" s="9" t="s">
        <v>864</v>
      </c>
      <c r="C67" s="40">
        <v>10</v>
      </c>
      <c r="D67" s="40">
        <v>10</v>
      </c>
    </row>
    <row r="68" spans="1:9" s="13" customFormat="1" x14ac:dyDescent="0.2">
      <c r="A68" s="9" t="s">
        <v>865</v>
      </c>
      <c r="B68" s="9"/>
      <c r="C68" s="40">
        <v>10</v>
      </c>
      <c r="D68" s="40">
        <v>10</v>
      </c>
      <c r="F68" s="14"/>
      <c r="H68" s="9"/>
      <c r="I68" s="9"/>
    </row>
    <row r="69" spans="1:9" s="13" customFormat="1" x14ac:dyDescent="0.2">
      <c r="A69" s="9"/>
      <c r="B69" s="9"/>
      <c r="C69" s="40"/>
      <c r="D69" s="40"/>
      <c r="F69" s="14"/>
      <c r="H69" s="9"/>
      <c r="I69" s="9"/>
    </row>
    <row r="70" spans="1:9" s="13" customFormat="1" x14ac:dyDescent="0.2">
      <c r="A70" s="47" t="s">
        <v>1203</v>
      </c>
      <c r="B70" s="9"/>
      <c r="C70" s="40"/>
      <c r="D70" s="40"/>
      <c r="F70" s="14"/>
      <c r="H70" s="9"/>
      <c r="I70" s="9"/>
    </row>
    <row r="72" spans="1:9" s="13" customFormat="1" x14ac:dyDescent="0.2">
      <c r="A72" s="18" t="s">
        <v>44</v>
      </c>
      <c r="B72" s="9"/>
      <c r="C72" s="9"/>
      <c r="D72" s="10"/>
      <c r="F72" s="14"/>
      <c r="H72" s="9"/>
      <c r="I72" s="9"/>
    </row>
    <row r="73" spans="1:9" s="13" customFormat="1" x14ac:dyDescent="0.2">
      <c r="A73" s="108" t="s">
        <v>55</v>
      </c>
      <c r="B73" s="109"/>
      <c r="C73" s="43" t="s">
        <v>56</v>
      </c>
      <c r="D73" s="10"/>
      <c r="F73" s="14"/>
      <c r="H73" s="9"/>
      <c r="I73" s="9"/>
    </row>
    <row r="74" spans="1:9" s="13" customFormat="1" x14ac:dyDescent="0.2">
      <c r="A74" s="104" t="s">
        <v>852</v>
      </c>
      <c r="B74" s="105"/>
      <c r="C74" s="44">
        <v>21.602973540000001</v>
      </c>
      <c r="D74" s="10"/>
      <c r="F74" s="14"/>
      <c r="H74" s="9"/>
      <c r="I74" s="9"/>
    </row>
    <row r="75" spans="1:9" s="13" customFormat="1" x14ac:dyDescent="0.2">
      <c r="A75" s="104" t="s">
        <v>853</v>
      </c>
      <c r="B75" s="105"/>
      <c r="C75" s="44">
        <v>17.850466579999999</v>
      </c>
      <c r="D75" s="10"/>
      <c r="F75" s="14"/>
      <c r="H75" s="9"/>
      <c r="I75" s="9"/>
    </row>
    <row r="76" spans="1:9" s="13" customFormat="1" x14ac:dyDescent="0.2">
      <c r="A76" s="104" t="s">
        <v>854</v>
      </c>
      <c r="B76" s="105"/>
      <c r="C76" s="44">
        <v>15.49542082</v>
      </c>
      <c r="D76" s="10"/>
      <c r="F76" s="14"/>
      <c r="H76" s="9"/>
      <c r="I76" s="9"/>
    </row>
    <row r="77" spans="1:9" s="13" customFormat="1" x14ac:dyDescent="0.2">
      <c r="A77" s="104" t="s">
        <v>855</v>
      </c>
      <c r="B77" s="105"/>
      <c r="C77" s="44">
        <v>16.540075850000001</v>
      </c>
      <c r="D77" s="10"/>
      <c r="F77" s="14"/>
      <c r="H77" s="9"/>
      <c r="I77" s="9"/>
    </row>
    <row r="78" spans="1:9" s="13" customFormat="1" x14ac:dyDescent="0.2">
      <c r="A78" s="104" t="s">
        <v>857</v>
      </c>
      <c r="B78" s="105"/>
      <c r="C78" s="44">
        <v>17.547011210000001</v>
      </c>
      <c r="D78" s="10"/>
      <c r="F78" s="14"/>
      <c r="H78" s="9"/>
      <c r="I78" s="9"/>
    </row>
    <row r="79" spans="1:9" s="13" customFormat="1" x14ac:dyDescent="0.2">
      <c r="A79" s="104" t="s">
        <v>858</v>
      </c>
      <c r="B79" s="105"/>
      <c r="C79" s="44">
        <v>18.145427529999999</v>
      </c>
      <c r="D79" s="10"/>
      <c r="F79" s="14"/>
      <c r="H79" s="9"/>
      <c r="I79" s="9"/>
    </row>
    <row r="80" spans="1:9" s="13" customFormat="1" x14ac:dyDescent="0.2">
      <c r="A80" s="104" t="s">
        <v>860</v>
      </c>
      <c r="B80" s="105"/>
      <c r="C80" s="44">
        <v>17.981415460000001</v>
      </c>
      <c r="D80" s="10"/>
      <c r="F80" s="14"/>
      <c r="H80" s="9"/>
      <c r="I80" s="9"/>
    </row>
    <row r="81" spans="1:9" s="13" customFormat="1" x14ac:dyDescent="0.2">
      <c r="A81" s="104" t="s">
        <v>861</v>
      </c>
      <c r="B81" s="105"/>
      <c r="C81" s="44">
        <v>18.51751595</v>
      </c>
      <c r="D81" s="10"/>
      <c r="F81" s="14"/>
      <c r="H81" s="9"/>
      <c r="I81" s="9"/>
    </row>
    <row r="82" spans="1:9" s="13" customFormat="1" x14ac:dyDescent="0.2">
      <c r="A82" s="9" t="s">
        <v>57</v>
      </c>
      <c r="B82" s="9"/>
      <c r="C82" s="9"/>
      <c r="D82" s="10"/>
      <c r="F82" s="14"/>
      <c r="H82" s="9"/>
      <c r="I82" s="9"/>
    </row>
    <row r="83" spans="1:9" s="14" customFormat="1" x14ac:dyDescent="0.2">
      <c r="A83" s="9" t="s">
        <v>43</v>
      </c>
      <c r="B83" s="9"/>
      <c r="C83" s="9"/>
      <c r="D83" s="10"/>
      <c r="E83" s="13"/>
      <c r="G83" s="13"/>
      <c r="H83" s="9"/>
      <c r="I83" s="9"/>
    </row>
    <row r="85" spans="1:9" s="14" customFormat="1" x14ac:dyDescent="0.2">
      <c r="A85" s="18" t="s">
        <v>866</v>
      </c>
      <c r="B85" s="9"/>
      <c r="C85" s="9"/>
      <c r="D85" s="42">
        <v>0.13649312723287699</v>
      </c>
      <c r="E85" s="13" t="s">
        <v>46</v>
      </c>
      <c r="G85" s="13"/>
      <c r="H85" s="9"/>
      <c r="I85" s="9"/>
    </row>
    <row r="87" spans="1:9" s="14" customFormat="1" x14ac:dyDescent="0.2">
      <c r="A87" s="18" t="s">
        <v>789</v>
      </c>
      <c r="B87" s="9"/>
      <c r="C87" s="9"/>
      <c r="D87" s="41" t="s">
        <v>45</v>
      </c>
      <c r="E87" s="13"/>
      <c r="G87" s="13"/>
      <c r="H87" s="9"/>
      <c r="I87" s="9"/>
    </row>
    <row r="89" spans="1:9" s="14" customFormat="1" x14ac:dyDescent="0.2">
      <c r="A89" s="18" t="s">
        <v>867</v>
      </c>
      <c r="B89" s="9"/>
      <c r="C89" s="9"/>
      <c r="D89" s="10"/>
      <c r="E89" s="13"/>
      <c r="G89" s="13"/>
      <c r="H89" s="9"/>
      <c r="I89" s="9"/>
    </row>
    <row r="91" spans="1:9" s="14" customFormat="1" x14ac:dyDescent="0.2">
      <c r="A91" s="47" t="s">
        <v>781</v>
      </c>
      <c r="B91" s="9"/>
      <c r="C91" s="9"/>
      <c r="D91" s="10"/>
      <c r="E91" s="13"/>
      <c r="G91" s="13"/>
      <c r="H91" s="9"/>
      <c r="I91" s="9"/>
    </row>
    <row r="92" spans="1:9" s="14" customFormat="1" x14ac:dyDescent="0.2">
      <c r="A92" s="49"/>
      <c r="B92" s="9"/>
      <c r="C92" s="9"/>
      <c r="D92" s="10"/>
      <c r="E92" s="13"/>
      <c r="G92" s="13"/>
      <c r="H92" s="9"/>
      <c r="I92" s="9"/>
    </row>
    <row r="93" spans="1:9" s="14" customFormat="1" x14ac:dyDescent="0.2">
      <c r="A93" s="49"/>
      <c r="B93" s="9"/>
      <c r="C93" s="9"/>
      <c r="D93" s="10"/>
      <c r="E93" s="13"/>
      <c r="G93" s="13"/>
      <c r="H93" s="9"/>
      <c r="I93" s="9"/>
    </row>
    <row r="94" spans="1:9" s="14" customFormat="1" x14ac:dyDescent="0.2">
      <c r="A94" s="49"/>
      <c r="B94" s="9"/>
      <c r="C94" s="9"/>
      <c r="D94" s="10"/>
      <c r="E94" s="13"/>
      <c r="G94" s="13"/>
      <c r="H94" s="9"/>
      <c r="I94" s="9"/>
    </row>
    <row r="95" spans="1:9" s="14" customFormat="1" x14ac:dyDescent="0.2">
      <c r="A95" s="49"/>
      <c r="B95" s="9"/>
      <c r="C95" s="9"/>
      <c r="D95" s="10"/>
      <c r="E95" s="13"/>
      <c r="G95" s="13"/>
      <c r="H95" s="9"/>
      <c r="I95" s="9"/>
    </row>
    <row r="96" spans="1:9" s="14" customFormat="1" x14ac:dyDescent="0.2">
      <c r="A96" s="49"/>
      <c r="B96" s="9"/>
      <c r="C96" s="9"/>
      <c r="D96" s="10"/>
      <c r="E96" s="13"/>
      <c r="G96" s="13"/>
      <c r="H96" s="9"/>
      <c r="I96" s="9"/>
    </row>
    <row r="97" spans="1:9" s="14" customFormat="1" x14ac:dyDescent="0.2">
      <c r="A97" s="49"/>
      <c r="B97" s="9"/>
      <c r="C97" s="9"/>
      <c r="D97" s="10"/>
      <c r="E97" s="13"/>
      <c r="G97" s="13"/>
      <c r="H97" s="9"/>
      <c r="I97" s="9"/>
    </row>
    <row r="98" spans="1:9" s="14" customFormat="1" x14ac:dyDescent="0.2">
      <c r="A98" s="49"/>
      <c r="B98" s="9"/>
      <c r="C98" s="9"/>
      <c r="D98" s="10"/>
      <c r="E98" s="13"/>
      <c r="G98" s="13"/>
      <c r="H98" s="9"/>
      <c r="I98" s="9"/>
    </row>
    <row r="99" spans="1:9" x14ac:dyDescent="0.2">
      <c r="A99" s="49"/>
    </row>
    <row r="100" spans="1:9" x14ac:dyDescent="0.2">
      <c r="A100" s="49"/>
    </row>
    <row r="101" spans="1:9" x14ac:dyDescent="0.2">
      <c r="A101" s="49"/>
    </row>
    <row r="102" spans="1:9" x14ac:dyDescent="0.2">
      <c r="A102" s="49"/>
    </row>
    <row r="103" spans="1:9" x14ac:dyDescent="0.2">
      <c r="A103" s="49"/>
    </row>
    <row r="104" spans="1:9" x14ac:dyDescent="0.2">
      <c r="A104" s="49"/>
    </row>
    <row r="105" spans="1:9" x14ac:dyDescent="0.2">
      <c r="A105" s="47" t="s">
        <v>868</v>
      </c>
    </row>
    <row r="106" spans="1:9" x14ac:dyDescent="0.2">
      <c r="A106" s="49"/>
    </row>
    <row r="107" spans="1:9" x14ac:dyDescent="0.2">
      <c r="A107" s="47" t="s">
        <v>782</v>
      </c>
    </row>
    <row r="108" spans="1:9" x14ac:dyDescent="0.2">
      <c r="A108" s="49"/>
    </row>
    <row r="109" spans="1:9" x14ac:dyDescent="0.2">
      <c r="A109" s="49"/>
    </row>
    <row r="110" spans="1:9" x14ac:dyDescent="0.2">
      <c r="A110" s="49"/>
    </row>
    <row r="111" spans="1:9" x14ac:dyDescent="0.2">
      <c r="A111" s="49"/>
    </row>
    <row r="112" spans="1:9"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sheetData>
  <mergeCells count="10">
    <mergeCell ref="A78:B78"/>
    <mergeCell ref="A79:B79"/>
    <mergeCell ref="A80:B80"/>
    <mergeCell ref="A81:B81"/>
    <mergeCell ref="A1:G1"/>
    <mergeCell ref="A73:B73"/>
    <mergeCell ref="A74:B74"/>
    <mergeCell ref="A75:B75"/>
    <mergeCell ref="A76:B76"/>
    <mergeCell ref="A77:B77"/>
  </mergeCells>
  <conditionalFormatting sqref="F2:F3 F5:F88">
    <cfRule type="cellIs" dxfId="82" priority="2" stopIfTrue="1" operator="between">
      <formula>0.009</formula>
      <formula>-0.009</formula>
    </cfRule>
  </conditionalFormatting>
  <conditionalFormatting sqref="F89:F122">
    <cfRule type="cellIs" dxfId="81" priority="1" stopIfTrue="1" operator="between">
      <formula>0.009</formula>
      <formula>-0.009</formula>
    </cfRule>
  </conditionalFormatting>
  <pageMargins left="0.7" right="0.7" top="0.75" bottom="0.75" header="0.3" footer="0.3"/>
  <pageSetup paperSize="9" scale="43"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86"/>
  <sheetViews>
    <sheetView view="pageBreakPreview" zoomScaleNormal="100" zoomScaleSheetLayoutView="100" workbookViewId="0">
      <selection sqref="A1:G1"/>
    </sheetView>
  </sheetViews>
  <sheetFormatPr defaultColWidth="9.21875" defaultRowHeight="10.199999999999999" x14ac:dyDescent="0.2"/>
  <cols>
    <col min="1" max="1" width="38.77734375" style="9" bestFit="1" customWidth="1"/>
    <col min="2" max="2" width="54" style="9" bestFit="1" customWidth="1"/>
    <col min="3" max="3" width="24.7773437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106" t="s">
        <v>1083</v>
      </c>
      <c r="B1" s="107"/>
      <c r="C1" s="107"/>
      <c r="D1" s="107"/>
      <c r="E1" s="107"/>
      <c r="F1" s="107"/>
      <c r="G1" s="107"/>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804</v>
      </c>
      <c r="D4" s="16" t="s">
        <v>1</v>
      </c>
      <c r="E4" s="15" t="s">
        <v>3</v>
      </c>
      <c r="F4" s="15" t="s">
        <v>4</v>
      </c>
      <c r="G4" s="15" t="s">
        <v>6</v>
      </c>
    </row>
    <row r="5" spans="1:7" x14ac:dyDescent="0.2">
      <c r="A5" s="21" t="s">
        <v>30</v>
      </c>
      <c r="B5" s="22"/>
      <c r="C5" s="22"/>
      <c r="D5" s="23"/>
      <c r="E5" s="24"/>
      <c r="F5" s="25"/>
      <c r="G5" s="24"/>
    </row>
    <row r="6" spans="1:7" x14ac:dyDescent="0.2">
      <c r="A6" s="26" t="s">
        <v>31</v>
      </c>
      <c r="B6" s="27"/>
      <c r="C6" s="27"/>
      <c r="D6" s="28"/>
      <c r="E6" s="29"/>
      <c r="F6" s="30"/>
      <c r="G6" s="29"/>
    </row>
    <row r="7" spans="1:7" x14ac:dyDescent="0.2">
      <c r="A7" s="27" t="s">
        <v>1084</v>
      </c>
      <c r="B7" s="27" t="s">
        <v>1085</v>
      </c>
      <c r="C7" s="27" t="s">
        <v>76</v>
      </c>
      <c r="D7" s="31">
        <v>23</v>
      </c>
      <c r="E7" s="29">
        <v>310.99725999999998</v>
      </c>
      <c r="F7" s="30">
        <v>12.092685330526299</v>
      </c>
      <c r="G7" s="29">
        <v>4.1700999999999997</v>
      </c>
    </row>
    <row r="8" spans="1:7" x14ac:dyDescent="0.2">
      <c r="A8" s="27" t="s">
        <v>1086</v>
      </c>
      <c r="B8" s="27" t="s">
        <v>1087</v>
      </c>
      <c r="C8" s="27" t="s">
        <v>76</v>
      </c>
      <c r="D8" s="31">
        <v>23</v>
      </c>
      <c r="E8" s="29">
        <v>308.54385000000002</v>
      </c>
      <c r="F8" s="30">
        <v>11.9972879784186</v>
      </c>
      <c r="G8" s="29">
        <v>4.1153000000000004</v>
      </c>
    </row>
    <row r="9" spans="1:7" x14ac:dyDescent="0.2">
      <c r="A9" s="27" t="s">
        <v>1006</v>
      </c>
      <c r="B9" s="27" t="s">
        <v>1007</v>
      </c>
      <c r="C9" s="27" t="s">
        <v>923</v>
      </c>
      <c r="D9" s="31">
        <v>25</v>
      </c>
      <c r="E9" s="29">
        <v>250.36</v>
      </c>
      <c r="F9" s="30">
        <v>9.7348918744511597</v>
      </c>
      <c r="G9" s="29">
        <v>3.7648000000000001</v>
      </c>
    </row>
    <row r="10" spans="1:7" x14ac:dyDescent="0.2">
      <c r="A10" s="27" t="s">
        <v>1081</v>
      </c>
      <c r="B10" s="27" t="s">
        <v>1082</v>
      </c>
      <c r="C10" s="27" t="s">
        <v>1024</v>
      </c>
      <c r="D10" s="31">
        <v>18</v>
      </c>
      <c r="E10" s="29">
        <v>241.90812</v>
      </c>
      <c r="F10" s="30">
        <v>9.4062525633158494</v>
      </c>
      <c r="G10" s="29">
        <v>4.2255000000000003</v>
      </c>
    </row>
    <row r="11" spans="1:7" x14ac:dyDescent="0.2">
      <c r="A11" s="27" t="s">
        <v>987</v>
      </c>
      <c r="B11" s="27" t="s">
        <v>988</v>
      </c>
      <c r="C11" s="27" t="s">
        <v>76</v>
      </c>
      <c r="D11" s="31">
        <v>23</v>
      </c>
      <c r="E11" s="29">
        <v>231.18956</v>
      </c>
      <c r="F11" s="30">
        <v>8.9894766300604694</v>
      </c>
      <c r="G11" s="29">
        <v>4.0202999999999998</v>
      </c>
    </row>
    <row r="12" spans="1:7" x14ac:dyDescent="0.2">
      <c r="A12" s="27" t="s">
        <v>1072</v>
      </c>
      <c r="B12" s="27" t="s">
        <v>1073</v>
      </c>
      <c r="C12" s="27" t="s">
        <v>76</v>
      </c>
      <c r="D12" s="31">
        <v>21</v>
      </c>
      <c r="E12" s="29">
        <v>211.18482</v>
      </c>
      <c r="F12" s="30">
        <v>8.2116208189224693</v>
      </c>
      <c r="G12" s="29">
        <v>3.8147000000000002</v>
      </c>
    </row>
    <row r="13" spans="1:7" x14ac:dyDescent="0.2">
      <c r="A13" s="27" t="s">
        <v>1076</v>
      </c>
      <c r="B13" s="27" t="s">
        <v>1077</v>
      </c>
      <c r="C13" s="27" t="s">
        <v>76</v>
      </c>
      <c r="D13" s="31">
        <v>14</v>
      </c>
      <c r="E13" s="29">
        <v>188.3168</v>
      </c>
      <c r="F13" s="30">
        <v>7.32243044473016</v>
      </c>
      <c r="G13" s="29">
        <v>4.8402000000000003</v>
      </c>
    </row>
    <row r="14" spans="1:7" x14ac:dyDescent="0.2">
      <c r="A14" s="27" t="s">
        <v>1002</v>
      </c>
      <c r="B14" s="27" t="s">
        <v>1003</v>
      </c>
      <c r="C14" s="27" t="s">
        <v>76</v>
      </c>
      <c r="D14" s="31">
        <v>11</v>
      </c>
      <c r="E14" s="29">
        <v>110.19756</v>
      </c>
      <c r="F14" s="30">
        <v>4.2848751055613699</v>
      </c>
      <c r="G14" s="29">
        <v>3.7553999999999998</v>
      </c>
    </row>
    <row r="15" spans="1:7" x14ac:dyDescent="0.2">
      <c r="A15" s="27" t="s">
        <v>998</v>
      </c>
      <c r="B15" s="27" t="s">
        <v>999</v>
      </c>
      <c r="C15" s="27" t="s">
        <v>76</v>
      </c>
      <c r="D15" s="31">
        <v>1</v>
      </c>
      <c r="E15" s="29">
        <v>10.016500000000001</v>
      </c>
      <c r="F15" s="30">
        <v>0.38947733048586097</v>
      </c>
      <c r="G15" s="29">
        <v>4.0190999999999999</v>
      </c>
    </row>
    <row r="16" spans="1:7" x14ac:dyDescent="0.2">
      <c r="A16" s="27" t="s">
        <v>1088</v>
      </c>
      <c r="B16" s="27" t="s">
        <v>1089</v>
      </c>
      <c r="C16" s="27" t="s">
        <v>923</v>
      </c>
      <c r="D16" s="31">
        <v>1</v>
      </c>
      <c r="E16" s="29">
        <v>10.01247</v>
      </c>
      <c r="F16" s="30">
        <v>0.38932062967800801</v>
      </c>
      <c r="G16" s="29">
        <v>4.3365</v>
      </c>
    </row>
    <row r="17" spans="1:9" x14ac:dyDescent="0.2">
      <c r="A17" s="26" t="s">
        <v>32</v>
      </c>
      <c r="B17" s="26"/>
      <c r="C17" s="26"/>
      <c r="D17" s="32"/>
      <c r="E17" s="33">
        <f>SUM(E6:E16)</f>
        <v>1872.72694</v>
      </c>
      <c r="F17" s="34">
        <f>SUM(F6:F16)</f>
        <v>72.818318706150237</v>
      </c>
      <c r="G17" s="33"/>
      <c r="H17" s="18"/>
      <c r="I17" s="18"/>
    </row>
    <row r="18" spans="1:9" x14ac:dyDescent="0.2">
      <c r="A18" s="27"/>
      <c r="B18" s="27"/>
      <c r="C18" s="27"/>
      <c r="D18" s="28"/>
      <c r="E18" s="29"/>
      <c r="F18" s="30"/>
      <c r="G18" s="29"/>
    </row>
    <row r="19" spans="1:9" x14ac:dyDescent="0.2">
      <c r="A19" s="26" t="s">
        <v>48</v>
      </c>
      <c r="B19" s="27"/>
      <c r="C19" s="27"/>
      <c r="D19" s="28"/>
      <c r="E19" s="29"/>
      <c r="F19" s="30"/>
      <c r="G19" s="29"/>
    </row>
    <row r="20" spans="1:9" x14ac:dyDescent="0.2">
      <c r="A20" s="26" t="s">
        <v>808</v>
      </c>
      <c r="B20" s="27"/>
      <c r="C20" s="27"/>
      <c r="D20" s="28"/>
      <c r="E20" s="29"/>
      <c r="F20" s="30"/>
      <c r="G20" s="29"/>
    </row>
    <row r="21" spans="1:9" x14ac:dyDescent="0.2">
      <c r="A21" s="27" t="s">
        <v>1010</v>
      </c>
      <c r="B21" s="27" t="s">
        <v>1011</v>
      </c>
      <c r="C21" s="27" t="s">
        <v>49</v>
      </c>
      <c r="D21" s="31">
        <v>255</v>
      </c>
      <c r="E21" s="29">
        <v>253.914975</v>
      </c>
      <c r="F21" s="30">
        <v>9.8731220120185696</v>
      </c>
      <c r="G21" s="29">
        <v>3.8997000000000002</v>
      </c>
    </row>
    <row r="22" spans="1:9" x14ac:dyDescent="0.2">
      <c r="A22" s="26" t="s">
        <v>32</v>
      </c>
      <c r="B22" s="26"/>
      <c r="C22" s="26"/>
      <c r="D22" s="32"/>
      <c r="E22" s="33">
        <f>SUM(E20:E21)</f>
        <v>253.914975</v>
      </c>
      <c r="F22" s="34">
        <f>SUM(F20:F21)</f>
        <v>9.8731220120185696</v>
      </c>
      <c r="G22" s="33"/>
      <c r="H22" s="18"/>
      <c r="I22" s="18"/>
    </row>
    <row r="23" spans="1:9" x14ac:dyDescent="0.2">
      <c r="A23" s="27"/>
      <c r="B23" s="27"/>
      <c r="C23" s="27"/>
      <c r="D23" s="28"/>
      <c r="E23" s="29"/>
      <c r="F23" s="30"/>
      <c r="G23" s="29"/>
    </row>
    <row r="24" spans="1:9" x14ac:dyDescent="0.2">
      <c r="A24" s="26" t="s">
        <v>34</v>
      </c>
      <c r="B24" s="26"/>
      <c r="C24" s="26"/>
      <c r="D24" s="32"/>
      <c r="E24" s="33">
        <f>E17+E22</f>
        <v>2126.6419150000002</v>
      </c>
      <c r="F24" s="34">
        <f>F17+F22</f>
        <v>82.691440718168806</v>
      </c>
      <c r="G24" s="33"/>
      <c r="H24" s="18"/>
      <c r="I24" s="18"/>
    </row>
    <row r="25" spans="1:9" x14ac:dyDescent="0.2">
      <c r="A25" s="26"/>
      <c r="B25" s="26"/>
      <c r="C25" s="26"/>
      <c r="D25" s="32"/>
      <c r="E25" s="33"/>
      <c r="F25" s="34"/>
      <c r="G25" s="33"/>
      <c r="H25" s="18"/>
      <c r="I25" s="18"/>
    </row>
    <row r="26" spans="1:9" x14ac:dyDescent="0.2">
      <c r="A26" s="26" t="s">
        <v>36</v>
      </c>
      <c r="B26" s="26"/>
      <c r="C26" s="26"/>
      <c r="D26" s="32"/>
      <c r="E26" s="33">
        <f>E28-(E17+E22)</f>
        <v>445.13806189999968</v>
      </c>
      <c r="F26" s="34">
        <f>F28-(F17+F22)</f>
        <v>17.308559281831194</v>
      </c>
      <c r="G26" s="33"/>
      <c r="H26" s="18"/>
      <c r="I26" s="18"/>
    </row>
    <row r="27" spans="1:9" x14ac:dyDescent="0.2">
      <c r="A27" s="26"/>
      <c r="B27" s="26"/>
      <c r="C27" s="26"/>
      <c r="D27" s="32"/>
      <c r="E27" s="33"/>
      <c r="F27" s="34"/>
      <c r="G27" s="33"/>
      <c r="H27" s="18"/>
      <c r="I27" s="18"/>
    </row>
    <row r="28" spans="1:9" x14ac:dyDescent="0.2">
      <c r="A28" s="35" t="s">
        <v>35</v>
      </c>
      <c r="B28" s="35"/>
      <c r="C28" s="35"/>
      <c r="D28" s="36"/>
      <c r="E28" s="37">
        <v>2571.7799768999998</v>
      </c>
      <c r="F28" s="38">
        <v>100</v>
      </c>
      <c r="G28" s="37"/>
      <c r="H28" s="18"/>
      <c r="I28" s="18"/>
    </row>
    <row r="30" spans="1:9" x14ac:dyDescent="0.2">
      <c r="A30" s="18" t="s">
        <v>37</v>
      </c>
    </row>
    <row r="32" spans="1:9" x14ac:dyDescent="0.2">
      <c r="A32" s="18" t="s">
        <v>38</v>
      </c>
    </row>
    <row r="33" spans="1:4" x14ac:dyDescent="0.2">
      <c r="A33" s="18" t="s">
        <v>39</v>
      </c>
    </row>
    <row r="34" spans="1:4" x14ac:dyDescent="0.2">
      <c r="A34" s="18" t="s">
        <v>40</v>
      </c>
      <c r="B34" s="18"/>
      <c r="C34" s="39" t="s">
        <v>42</v>
      </c>
      <c r="D34" s="19" t="s">
        <v>41</v>
      </c>
    </row>
    <row r="35" spans="1:4" x14ac:dyDescent="0.2">
      <c r="A35" s="9" t="s">
        <v>58</v>
      </c>
      <c r="C35" s="40">
        <v>12.539</v>
      </c>
      <c r="D35" s="40">
        <v>12.778700000000001</v>
      </c>
    </row>
    <row r="36" spans="1:4" x14ac:dyDescent="0.2">
      <c r="A36" s="9" t="s">
        <v>1078</v>
      </c>
      <c r="C36" s="40">
        <v>10.7881</v>
      </c>
      <c r="D36" s="40">
        <v>10.2392</v>
      </c>
    </row>
    <row r="37" spans="1:4" x14ac:dyDescent="0.2">
      <c r="A37" s="9" t="s">
        <v>60</v>
      </c>
      <c r="C37" s="40">
        <v>10.416700000000001</v>
      </c>
      <c r="D37" s="40">
        <v>10.231199999999999</v>
      </c>
    </row>
    <row r="38" spans="1:4" x14ac:dyDescent="0.2">
      <c r="A38" s="9" t="s">
        <v>61</v>
      </c>
      <c r="C38" s="40">
        <v>12.6235</v>
      </c>
      <c r="D38" s="40">
        <v>12.880800000000001</v>
      </c>
    </row>
    <row r="39" spans="1:4" x14ac:dyDescent="0.2">
      <c r="A39" s="9" t="s">
        <v>81</v>
      </c>
      <c r="C39" s="40">
        <v>10.867599999999999</v>
      </c>
      <c r="D39" s="40">
        <v>10.3338</v>
      </c>
    </row>
    <row r="40" spans="1:4" x14ac:dyDescent="0.2">
      <c r="A40" s="9" t="s">
        <v>63</v>
      </c>
      <c r="C40" s="40">
        <v>10.494</v>
      </c>
      <c r="D40" s="40">
        <v>10.323</v>
      </c>
    </row>
    <row r="42" spans="1:4" x14ac:dyDescent="0.2">
      <c r="A42" s="18" t="s">
        <v>44</v>
      </c>
    </row>
    <row r="43" spans="1:4" x14ac:dyDescent="0.2">
      <c r="A43" s="108" t="s">
        <v>55</v>
      </c>
      <c r="B43" s="109"/>
      <c r="C43" s="43" t="s">
        <v>56</v>
      </c>
    </row>
    <row r="44" spans="1:4" x14ac:dyDescent="0.2">
      <c r="A44" s="104" t="s">
        <v>1078</v>
      </c>
      <c r="B44" s="105"/>
      <c r="C44" s="44">
        <v>0.75</v>
      </c>
    </row>
    <row r="45" spans="1:4" x14ac:dyDescent="0.2">
      <c r="A45" s="104" t="s">
        <v>60</v>
      </c>
      <c r="B45" s="105"/>
      <c r="C45" s="44">
        <v>0.38</v>
      </c>
    </row>
    <row r="46" spans="1:4" x14ac:dyDescent="0.2">
      <c r="A46" s="104" t="s">
        <v>81</v>
      </c>
      <c r="B46" s="105"/>
      <c r="C46" s="44">
        <v>0.75</v>
      </c>
    </row>
    <row r="47" spans="1:4" x14ac:dyDescent="0.2">
      <c r="A47" s="104" t="s">
        <v>63</v>
      </c>
      <c r="B47" s="105"/>
      <c r="C47" s="44">
        <v>0.38</v>
      </c>
    </row>
    <row r="48" spans="1:4" x14ac:dyDescent="0.2">
      <c r="A48" s="9" t="s">
        <v>57</v>
      </c>
    </row>
    <row r="49" spans="1:5" x14ac:dyDescent="0.2">
      <c r="A49" s="9" t="s">
        <v>43</v>
      </c>
    </row>
    <row r="51" spans="1:5" x14ac:dyDescent="0.2">
      <c r="A51" s="18" t="s">
        <v>866</v>
      </c>
      <c r="D51" s="42">
        <v>5.81763578356164E-2</v>
      </c>
      <c r="E51" s="13" t="s">
        <v>46</v>
      </c>
    </row>
    <row r="53" spans="1:5" x14ac:dyDescent="0.2">
      <c r="A53" s="18" t="s">
        <v>789</v>
      </c>
      <c r="D53" s="41" t="s">
        <v>45</v>
      </c>
    </row>
    <row r="55" spans="1:5" x14ac:dyDescent="0.2">
      <c r="A55" s="18" t="s">
        <v>867</v>
      </c>
    </row>
    <row r="56" spans="1:5" x14ac:dyDescent="0.2">
      <c r="A56" s="47"/>
    </row>
    <row r="57" spans="1:5" x14ac:dyDescent="0.2">
      <c r="A57" s="47" t="s">
        <v>781</v>
      </c>
    </row>
    <row r="58" spans="1:5" x14ac:dyDescent="0.2">
      <c r="A58" s="48"/>
    </row>
    <row r="59" spans="1:5" x14ac:dyDescent="0.2">
      <c r="A59" s="49"/>
    </row>
    <row r="60" spans="1:5" x14ac:dyDescent="0.2">
      <c r="A60" s="49"/>
    </row>
    <row r="61" spans="1:5" x14ac:dyDescent="0.2">
      <c r="A61" s="49"/>
    </row>
    <row r="62" spans="1:5" x14ac:dyDescent="0.2">
      <c r="A62" s="49"/>
    </row>
    <row r="63" spans="1:5" x14ac:dyDescent="0.2">
      <c r="A63" s="49"/>
    </row>
    <row r="64" spans="1:5"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7" t="s">
        <v>1079</v>
      </c>
    </row>
    <row r="72" spans="1:1" x14ac:dyDescent="0.2">
      <c r="A72" s="49"/>
    </row>
    <row r="73" spans="1:1" x14ac:dyDescent="0.2">
      <c r="A73" s="47" t="s">
        <v>782</v>
      </c>
    </row>
    <row r="74" spans="1:1" x14ac:dyDescent="0.2">
      <c r="A74" s="49"/>
    </row>
    <row r="75" spans="1:1" x14ac:dyDescent="0.2">
      <c r="A75" s="49"/>
    </row>
    <row r="76" spans="1:1" x14ac:dyDescent="0.2">
      <c r="A76" s="49"/>
    </row>
    <row r="77" spans="1:1" x14ac:dyDescent="0.2">
      <c r="A77" s="49"/>
    </row>
    <row r="78" spans="1:1" x14ac:dyDescent="0.2">
      <c r="A78" s="49"/>
    </row>
    <row r="79" spans="1:1" x14ac:dyDescent="0.2">
      <c r="A79" s="49"/>
    </row>
    <row r="80" spans="1:1"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sheetData>
  <mergeCells count="6">
    <mergeCell ref="A47:B47"/>
    <mergeCell ref="A1:G1"/>
    <mergeCell ref="A43:B43"/>
    <mergeCell ref="A44:B44"/>
    <mergeCell ref="A45:B45"/>
    <mergeCell ref="A46:B46"/>
  </mergeCells>
  <conditionalFormatting sqref="F2:F3 F5:F54">
    <cfRule type="cellIs" dxfId="63" priority="2" stopIfTrue="1" operator="between">
      <formula>0.009</formula>
      <formula>-0.009</formula>
    </cfRule>
  </conditionalFormatting>
  <conditionalFormatting sqref="F55:F88">
    <cfRule type="cellIs" dxfId="62" priority="1" stopIfTrue="1" operator="between">
      <formula>0.009</formula>
      <formula>-0.009</formula>
    </cfRule>
  </conditionalFormatting>
  <hyperlinks>
    <hyperlink ref="A56" r:id="rId1" tooltip="https://www.franklintempletonindia.com/downloadsServlet/pdf/product-labels-jg9o5k7l" display="https://www.franklintempletonindia.com/downloadsServlet/pdf/product-labels-jg9o5k7l" xr:uid="{00000000-0004-0000-0900-000000000000}"/>
  </hyperlinks>
  <pageMargins left="0.7" right="0.7" top="0.75" bottom="0.75" header="0.3" footer="0.3"/>
  <pageSetup paperSize="9" scale="45" orientation="portrait" r:id="rId2"/>
  <headerFooter>
    <oddFooter>&amp;C&amp;1#&amp;"Calibri"&amp;10&amp;K000000PUBLIC</oddFooter>
    <evenFooter>&amp;LPUBLIC</evenFooter>
    <firstFooter>&amp;LPUBLIC</firstFooter>
  </headerFooter>
  <colBreaks count="1" manualBreakCount="1">
    <brk id="8" max="1048575" man="1"/>
  </col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85"/>
  <sheetViews>
    <sheetView view="pageBreakPreview" zoomScaleNormal="100" zoomScaleSheetLayoutView="100" workbookViewId="0">
      <selection sqref="A1:G1"/>
    </sheetView>
  </sheetViews>
  <sheetFormatPr defaultColWidth="9.21875" defaultRowHeight="10.199999999999999" x14ac:dyDescent="0.2"/>
  <cols>
    <col min="1" max="1" width="38.77734375" style="9" bestFit="1" customWidth="1"/>
    <col min="2" max="2" width="54" style="9" bestFit="1" customWidth="1"/>
    <col min="3" max="3" width="24.7773437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106" t="s">
        <v>1090</v>
      </c>
      <c r="B1" s="107"/>
      <c r="C1" s="107"/>
      <c r="D1" s="107"/>
      <c r="E1" s="107"/>
      <c r="F1" s="107"/>
      <c r="G1" s="107"/>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804</v>
      </c>
      <c r="D4" s="16" t="s">
        <v>1</v>
      </c>
      <c r="E4" s="15" t="s">
        <v>3</v>
      </c>
      <c r="F4" s="15" t="s">
        <v>4</v>
      </c>
      <c r="G4" s="15" t="s">
        <v>6</v>
      </c>
    </row>
    <row r="5" spans="1:7" x14ac:dyDescent="0.2">
      <c r="A5" s="21" t="s">
        <v>30</v>
      </c>
      <c r="B5" s="22"/>
      <c r="C5" s="22"/>
      <c r="D5" s="23"/>
      <c r="E5" s="24"/>
      <c r="F5" s="25"/>
      <c r="G5" s="24"/>
    </row>
    <row r="6" spans="1:7" x14ac:dyDescent="0.2">
      <c r="A6" s="26" t="s">
        <v>31</v>
      </c>
      <c r="B6" s="27"/>
      <c r="C6" s="27"/>
      <c r="D6" s="28"/>
      <c r="E6" s="29"/>
      <c r="F6" s="30"/>
      <c r="G6" s="29"/>
    </row>
    <row r="7" spans="1:7" x14ac:dyDescent="0.2">
      <c r="A7" s="27" t="s">
        <v>1084</v>
      </c>
      <c r="B7" s="27" t="s">
        <v>1085</v>
      </c>
      <c r="C7" s="27" t="s">
        <v>76</v>
      </c>
      <c r="D7" s="31">
        <v>68</v>
      </c>
      <c r="E7" s="29">
        <v>919.47015999999996</v>
      </c>
      <c r="F7" s="30">
        <v>11.9319751150044</v>
      </c>
      <c r="G7" s="29">
        <v>4.1700999999999997</v>
      </c>
    </row>
    <row r="8" spans="1:7" x14ac:dyDescent="0.2">
      <c r="A8" s="27" t="s">
        <v>1006</v>
      </c>
      <c r="B8" s="27" t="s">
        <v>1007</v>
      </c>
      <c r="C8" s="27" t="s">
        <v>923</v>
      </c>
      <c r="D8" s="31">
        <v>75</v>
      </c>
      <c r="E8" s="29">
        <v>751.08</v>
      </c>
      <c r="F8" s="30">
        <v>9.7467740218752503</v>
      </c>
      <c r="G8" s="29">
        <v>3.7648000000000001</v>
      </c>
    </row>
    <row r="9" spans="1:7" x14ac:dyDescent="0.2">
      <c r="A9" s="27" t="s">
        <v>987</v>
      </c>
      <c r="B9" s="27" t="s">
        <v>988</v>
      </c>
      <c r="C9" s="27" t="s">
        <v>76</v>
      </c>
      <c r="D9" s="31">
        <v>71</v>
      </c>
      <c r="E9" s="29">
        <v>713.67211999999995</v>
      </c>
      <c r="F9" s="30">
        <v>9.2613315217455305</v>
      </c>
      <c r="G9" s="29">
        <v>4.0202999999999998</v>
      </c>
    </row>
    <row r="10" spans="1:7" x14ac:dyDescent="0.2">
      <c r="A10" s="27" t="s">
        <v>1091</v>
      </c>
      <c r="B10" s="27" t="s">
        <v>1092</v>
      </c>
      <c r="C10" s="27" t="s">
        <v>979</v>
      </c>
      <c r="D10" s="31">
        <v>70000</v>
      </c>
      <c r="E10" s="29">
        <v>701.59879999999998</v>
      </c>
      <c r="F10" s="30">
        <v>9.1046559056543206</v>
      </c>
      <c r="G10" s="29">
        <v>4.2203999999999997</v>
      </c>
    </row>
    <row r="11" spans="1:7" x14ac:dyDescent="0.2">
      <c r="A11" s="27" t="s">
        <v>1072</v>
      </c>
      <c r="B11" s="27" t="s">
        <v>1073</v>
      </c>
      <c r="C11" s="27" t="s">
        <v>76</v>
      </c>
      <c r="D11" s="31">
        <v>65</v>
      </c>
      <c r="E11" s="29">
        <v>653.66729999999995</v>
      </c>
      <c r="F11" s="30">
        <v>8.4826482646180601</v>
      </c>
      <c r="G11" s="29">
        <v>3.8147000000000002</v>
      </c>
    </row>
    <row r="12" spans="1:7" x14ac:dyDescent="0.2">
      <c r="A12" s="27" t="s">
        <v>1008</v>
      </c>
      <c r="B12" s="27" t="s">
        <v>1009</v>
      </c>
      <c r="C12" s="27" t="s">
        <v>923</v>
      </c>
      <c r="D12" s="31">
        <v>47</v>
      </c>
      <c r="E12" s="29">
        <v>642.37814000000003</v>
      </c>
      <c r="F12" s="30">
        <v>8.3361487020990293</v>
      </c>
      <c r="G12" s="29">
        <v>4.4063999999999997</v>
      </c>
    </row>
    <row r="13" spans="1:7" x14ac:dyDescent="0.2">
      <c r="A13" s="27" t="s">
        <v>1002</v>
      </c>
      <c r="B13" s="27" t="s">
        <v>1003</v>
      </c>
      <c r="C13" s="27" t="s">
        <v>76</v>
      </c>
      <c r="D13" s="31">
        <v>33</v>
      </c>
      <c r="E13" s="29">
        <v>330.59267999999997</v>
      </c>
      <c r="F13" s="30">
        <v>4.2901051089712396</v>
      </c>
      <c r="G13" s="29">
        <v>3.7553999999999998</v>
      </c>
    </row>
    <row r="14" spans="1:7" x14ac:dyDescent="0.2">
      <c r="A14" s="27" t="s">
        <v>1088</v>
      </c>
      <c r="B14" s="27" t="s">
        <v>1089</v>
      </c>
      <c r="C14" s="27" t="s">
        <v>923</v>
      </c>
      <c r="D14" s="31">
        <v>31</v>
      </c>
      <c r="E14" s="29">
        <v>310.38657000000001</v>
      </c>
      <c r="F14" s="30">
        <v>4.0278901810925101</v>
      </c>
      <c r="G14" s="29">
        <v>4.3365</v>
      </c>
    </row>
    <row r="15" spans="1:7" x14ac:dyDescent="0.2">
      <c r="A15" s="27" t="s">
        <v>1081</v>
      </c>
      <c r="B15" s="27" t="s">
        <v>1082</v>
      </c>
      <c r="C15" s="27" t="s">
        <v>1024</v>
      </c>
      <c r="D15" s="31">
        <v>20</v>
      </c>
      <c r="E15" s="29">
        <v>268.78680000000003</v>
      </c>
      <c r="F15" s="30">
        <v>3.4880494749733399</v>
      </c>
      <c r="G15" s="29">
        <v>4.2255000000000003</v>
      </c>
    </row>
    <row r="16" spans="1:7" x14ac:dyDescent="0.2">
      <c r="A16" s="27" t="s">
        <v>998</v>
      </c>
      <c r="B16" s="27" t="s">
        <v>999</v>
      </c>
      <c r="C16" s="27" t="s">
        <v>76</v>
      </c>
      <c r="D16" s="31">
        <v>3</v>
      </c>
      <c r="E16" s="29">
        <v>30.049499999999998</v>
      </c>
      <c r="F16" s="30">
        <v>0.38995271604934301</v>
      </c>
      <c r="G16" s="29">
        <v>4.0190999999999999</v>
      </c>
    </row>
    <row r="17" spans="1:9" x14ac:dyDescent="0.2">
      <c r="A17" s="27" t="s">
        <v>1074</v>
      </c>
      <c r="B17" s="27" t="s">
        <v>1075</v>
      </c>
      <c r="C17" s="27" t="s">
        <v>76</v>
      </c>
      <c r="D17" s="31">
        <v>2</v>
      </c>
      <c r="E17" s="29">
        <v>26.841159999999999</v>
      </c>
      <c r="F17" s="30">
        <v>0.348318050014642</v>
      </c>
      <c r="G17" s="29">
        <v>4.1067999999999998</v>
      </c>
    </row>
    <row r="18" spans="1:9" x14ac:dyDescent="0.2">
      <c r="A18" s="26" t="s">
        <v>32</v>
      </c>
      <c r="B18" s="26"/>
      <c r="C18" s="26"/>
      <c r="D18" s="32"/>
      <c r="E18" s="33">
        <f>SUM(E6:E17)</f>
        <v>5348.5232299999989</v>
      </c>
      <c r="F18" s="34">
        <f>SUM(F6:F17)</f>
        <v>69.407849062097668</v>
      </c>
      <c r="G18" s="33"/>
      <c r="H18" s="18"/>
      <c r="I18" s="18"/>
    </row>
    <row r="19" spans="1:9" x14ac:dyDescent="0.2">
      <c r="A19" s="27"/>
      <c r="B19" s="27"/>
      <c r="C19" s="27"/>
      <c r="D19" s="28"/>
      <c r="E19" s="29"/>
      <c r="F19" s="30"/>
      <c r="G19" s="29"/>
    </row>
    <row r="20" spans="1:9" x14ac:dyDescent="0.2">
      <c r="A20" s="26" t="s">
        <v>48</v>
      </c>
      <c r="B20" s="27"/>
      <c r="C20" s="27"/>
      <c r="D20" s="28"/>
      <c r="E20" s="29"/>
      <c r="F20" s="30"/>
      <c r="G20" s="29"/>
    </row>
    <row r="21" spans="1:9" x14ac:dyDescent="0.2">
      <c r="A21" s="26" t="s">
        <v>808</v>
      </c>
      <c r="B21" s="27"/>
      <c r="C21" s="27"/>
      <c r="D21" s="28"/>
      <c r="E21" s="29"/>
      <c r="F21" s="30"/>
      <c r="G21" s="29"/>
    </row>
    <row r="22" spans="1:9" x14ac:dyDescent="0.2">
      <c r="A22" s="27" t="s">
        <v>1010</v>
      </c>
      <c r="B22" s="27" t="s">
        <v>1011</v>
      </c>
      <c r="C22" s="27" t="s">
        <v>49</v>
      </c>
      <c r="D22" s="31">
        <v>760</v>
      </c>
      <c r="E22" s="29">
        <v>756.76620000000003</v>
      </c>
      <c r="F22" s="30">
        <v>9.8205639063658303</v>
      </c>
      <c r="G22" s="29">
        <v>3.8997000000000002</v>
      </c>
    </row>
    <row r="23" spans="1:9" x14ac:dyDescent="0.2">
      <c r="A23" s="26" t="s">
        <v>32</v>
      </c>
      <c r="B23" s="26"/>
      <c r="C23" s="26"/>
      <c r="D23" s="32"/>
      <c r="E23" s="33">
        <f>SUM(E21:E22)</f>
        <v>756.76620000000003</v>
      </c>
      <c r="F23" s="34">
        <f>SUM(F21:F22)</f>
        <v>9.8205639063658303</v>
      </c>
      <c r="G23" s="33"/>
      <c r="H23" s="18"/>
      <c r="I23" s="18"/>
    </row>
    <row r="24" spans="1:9" x14ac:dyDescent="0.2">
      <c r="A24" s="27"/>
      <c r="B24" s="27"/>
      <c r="C24" s="27"/>
      <c r="D24" s="28"/>
      <c r="E24" s="29"/>
      <c r="F24" s="30"/>
      <c r="G24" s="29"/>
    </row>
    <row r="25" spans="1:9" x14ac:dyDescent="0.2">
      <c r="A25" s="26" t="s">
        <v>34</v>
      </c>
      <c r="B25" s="26"/>
      <c r="C25" s="26"/>
      <c r="D25" s="32"/>
      <c r="E25" s="33">
        <f>E18+E23</f>
        <v>6105.2894299999989</v>
      </c>
      <c r="F25" s="34">
        <f>F18+F23</f>
        <v>79.228412968463502</v>
      </c>
      <c r="G25" s="33"/>
      <c r="H25" s="18"/>
      <c r="I25" s="18"/>
    </row>
    <row r="26" spans="1:9" x14ac:dyDescent="0.2">
      <c r="A26" s="26"/>
      <c r="B26" s="26"/>
      <c r="C26" s="26"/>
      <c r="D26" s="32"/>
      <c r="E26" s="33"/>
      <c r="F26" s="34"/>
      <c r="G26" s="33"/>
      <c r="H26" s="18"/>
      <c r="I26" s="18"/>
    </row>
    <row r="27" spans="1:9" x14ac:dyDescent="0.2">
      <c r="A27" s="26" t="s">
        <v>36</v>
      </c>
      <c r="B27" s="26"/>
      <c r="C27" s="26"/>
      <c r="D27" s="32"/>
      <c r="E27" s="33">
        <f>E29-(E18+E23)</f>
        <v>1600.6448444000007</v>
      </c>
      <c r="F27" s="34">
        <f>F29-(F18+F23)</f>
        <v>20.771587031536498</v>
      </c>
      <c r="G27" s="33"/>
      <c r="H27" s="18"/>
      <c r="I27" s="18"/>
    </row>
    <row r="28" spans="1:9" x14ac:dyDescent="0.2">
      <c r="A28" s="26"/>
      <c r="B28" s="26"/>
      <c r="C28" s="26"/>
      <c r="D28" s="32"/>
      <c r="E28" s="33"/>
      <c r="F28" s="34"/>
      <c r="G28" s="33"/>
      <c r="H28" s="18"/>
      <c r="I28" s="18"/>
    </row>
    <row r="29" spans="1:9" x14ac:dyDescent="0.2">
      <c r="A29" s="35" t="s">
        <v>35</v>
      </c>
      <c r="B29" s="35"/>
      <c r="C29" s="35"/>
      <c r="D29" s="36"/>
      <c r="E29" s="37">
        <v>7705.9342743999996</v>
      </c>
      <c r="F29" s="38">
        <v>100</v>
      </c>
      <c r="G29" s="37"/>
      <c r="H29" s="18"/>
      <c r="I29" s="18"/>
    </row>
    <row r="31" spans="1:9" x14ac:dyDescent="0.2">
      <c r="A31" s="18" t="s">
        <v>37</v>
      </c>
    </row>
    <row r="33" spans="1:4" x14ac:dyDescent="0.2">
      <c r="A33" s="18" t="s">
        <v>38</v>
      </c>
    </row>
    <row r="34" spans="1:4" x14ac:dyDescent="0.2">
      <c r="A34" s="18" t="s">
        <v>39</v>
      </c>
    </row>
    <row r="35" spans="1:4" x14ac:dyDescent="0.2">
      <c r="A35" s="18" t="s">
        <v>40</v>
      </c>
      <c r="B35" s="18"/>
      <c r="C35" s="39" t="s">
        <v>42</v>
      </c>
      <c r="D35" s="19" t="s">
        <v>41</v>
      </c>
    </row>
    <row r="36" spans="1:4" x14ac:dyDescent="0.2">
      <c r="A36" s="9" t="s">
        <v>58</v>
      </c>
      <c r="C36" s="40">
        <v>12.564500000000001</v>
      </c>
      <c r="D36" s="40">
        <v>12.802899999999999</v>
      </c>
    </row>
    <row r="37" spans="1:4" x14ac:dyDescent="0.2">
      <c r="A37" s="9" t="s">
        <v>1078</v>
      </c>
      <c r="C37" s="40">
        <v>10.7912</v>
      </c>
      <c r="D37" s="40">
        <v>10.241</v>
      </c>
    </row>
    <row r="38" spans="1:4" x14ac:dyDescent="0.2">
      <c r="A38" s="9" t="s">
        <v>60</v>
      </c>
      <c r="C38" s="40">
        <v>10.4238</v>
      </c>
      <c r="D38" s="40">
        <v>10.2372</v>
      </c>
    </row>
    <row r="39" spans="1:4" x14ac:dyDescent="0.2">
      <c r="A39" s="9" t="s">
        <v>61</v>
      </c>
      <c r="C39" s="40">
        <v>12.6503</v>
      </c>
      <c r="D39" s="40">
        <v>12.906499999999999</v>
      </c>
    </row>
    <row r="40" spans="1:4" x14ac:dyDescent="0.2">
      <c r="A40" s="9" t="s">
        <v>81</v>
      </c>
      <c r="C40" s="40">
        <v>10.8719</v>
      </c>
      <c r="D40" s="40">
        <v>10.3368</v>
      </c>
    </row>
    <row r="42" spans="1:4" x14ac:dyDescent="0.2">
      <c r="A42" s="18" t="s">
        <v>44</v>
      </c>
    </row>
    <row r="43" spans="1:4" x14ac:dyDescent="0.2">
      <c r="A43" s="108" t="s">
        <v>55</v>
      </c>
      <c r="B43" s="109"/>
      <c r="C43" s="43" t="s">
        <v>56</v>
      </c>
    </row>
    <row r="44" spans="1:4" x14ac:dyDescent="0.2">
      <c r="A44" s="104" t="s">
        <v>1078</v>
      </c>
      <c r="B44" s="105"/>
      <c r="C44" s="44">
        <v>0.75</v>
      </c>
    </row>
    <row r="45" spans="1:4" x14ac:dyDescent="0.2">
      <c r="A45" s="104" t="s">
        <v>60</v>
      </c>
      <c r="B45" s="105"/>
      <c r="C45" s="44">
        <v>0.38</v>
      </c>
    </row>
    <row r="46" spans="1:4" x14ac:dyDescent="0.2">
      <c r="A46" s="104" t="s">
        <v>81</v>
      </c>
      <c r="B46" s="105"/>
      <c r="C46" s="44">
        <v>0.75</v>
      </c>
    </row>
    <row r="47" spans="1:4" x14ac:dyDescent="0.2">
      <c r="A47" s="9" t="s">
        <v>57</v>
      </c>
    </row>
    <row r="48" spans="1:4" x14ac:dyDescent="0.2">
      <c r="A48" s="9" t="s">
        <v>43</v>
      </c>
    </row>
    <row r="50" spans="1:5" x14ac:dyDescent="0.2">
      <c r="A50" s="18" t="s">
        <v>866</v>
      </c>
      <c r="D50" s="42">
        <v>5.9464973534246603E-2</v>
      </c>
      <c r="E50" s="13" t="s">
        <v>46</v>
      </c>
    </row>
    <row r="52" spans="1:5" x14ac:dyDescent="0.2">
      <c r="A52" s="18" t="s">
        <v>789</v>
      </c>
      <c r="D52" s="41" t="s">
        <v>45</v>
      </c>
    </row>
    <row r="54" spans="1:5" x14ac:dyDescent="0.2">
      <c r="A54" s="18" t="s">
        <v>867</v>
      </c>
    </row>
    <row r="55" spans="1:5" x14ac:dyDescent="0.2">
      <c r="A55" s="47"/>
    </row>
    <row r="56" spans="1:5" x14ac:dyDescent="0.2">
      <c r="A56" s="47" t="s">
        <v>781</v>
      </c>
    </row>
    <row r="57" spans="1:5" x14ac:dyDescent="0.2">
      <c r="A57" s="48"/>
    </row>
    <row r="58" spans="1:5" x14ac:dyDescent="0.2">
      <c r="A58" s="49"/>
    </row>
    <row r="59" spans="1:5" x14ac:dyDescent="0.2">
      <c r="A59" s="49"/>
    </row>
    <row r="60" spans="1:5" x14ac:dyDescent="0.2">
      <c r="A60" s="49"/>
    </row>
    <row r="61" spans="1:5" x14ac:dyDescent="0.2">
      <c r="A61" s="49"/>
    </row>
    <row r="62" spans="1:5" x14ac:dyDescent="0.2">
      <c r="A62" s="49"/>
    </row>
    <row r="63" spans="1:5" x14ac:dyDescent="0.2">
      <c r="A63" s="49"/>
    </row>
    <row r="64" spans="1:5"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7" t="s">
        <v>1079</v>
      </c>
    </row>
    <row r="71" spans="1:1" x14ac:dyDescent="0.2">
      <c r="A71" s="49"/>
    </row>
    <row r="72" spans="1:1" x14ac:dyDescent="0.2">
      <c r="A72" s="47" t="s">
        <v>782</v>
      </c>
    </row>
    <row r="73" spans="1:1" x14ac:dyDescent="0.2">
      <c r="A73" s="49"/>
    </row>
    <row r="74" spans="1:1" x14ac:dyDescent="0.2">
      <c r="A74" s="49"/>
    </row>
    <row r="75" spans="1:1" x14ac:dyDescent="0.2">
      <c r="A75" s="49"/>
    </row>
    <row r="76" spans="1:1" x14ac:dyDescent="0.2">
      <c r="A76" s="49"/>
    </row>
    <row r="77" spans="1:1" x14ac:dyDescent="0.2">
      <c r="A77" s="49"/>
    </row>
    <row r="78" spans="1:1" x14ac:dyDescent="0.2">
      <c r="A78" s="49"/>
    </row>
    <row r="79" spans="1:1" x14ac:dyDescent="0.2">
      <c r="A79" s="49"/>
    </row>
    <row r="80" spans="1:1" x14ac:dyDescent="0.2">
      <c r="A80" s="49"/>
    </row>
    <row r="81" spans="1:1" x14ac:dyDescent="0.2">
      <c r="A81" s="49"/>
    </row>
    <row r="82" spans="1:1" x14ac:dyDescent="0.2">
      <c r="A82" s="49"/>
    </row>
    <row r="83" spans="1:1" x14ac:dyDescent="0.2">
      <c r="A83" s="49"/>
    </row>
    <row r="84" spans="1:1" x14ac:dyDescent="0.2">
      <c r="A84" s="49"/>
    </row>
    <row r="85" spans="1:1" x14ac:dyDescent="0.2">
      <c r="A85" s="49"/>
    </row>
  </sheetData>
  <mergeCells count="5">
    <mergeCell ref="A1:G1"/>
    <mergeCell ref="A43:B43"/>
    <mergeCell ref="A44:B44"/>
    <mergeCell ref="A45:B45"/>
    <mergeCell ref="A46:B46"/>
  </mergeCells>
  <conditionalFormatting sqref="F2:F3 F5:F53">
    <cfRule type="cellIs" dxfId="61" priority="2" stopIfTrue="1" operator="between">
      <formula>0.009</formula>
      <formula>-0.009</formula>
    </cfRule>
  </conditionalFormatting>
  <conditionalFormatting sqref="F54:F87">
    <cfRule type="cellIs" dxfId="60" priority="1" stopIfTrue="1" operator="between">
      <formula>0.009</formula>
      <formula>-0.009</formula>
    </cfRule>
  </conditionalFormatting>
  <hyperlinks>
    <hyperlink ref="A55" r:id="rId1" tooltip="https://www.franklintempletonindia.com/downloadsServlet/pdf/product-labels-jg9o5k7l" display="https://www.franklintempletonindia.com/downloadsServlet/pdf/product-labels-jg9o5k7l" xr:uid="{00000000-0004-0000-0A00-000000000000}"/>
  </hyperlinks>
  <pageMargins left="0.7" right="0.7" top="0.75" bottom="0.75" header="0.3" footer="0.3"/>
  <pageSetup paperSize="9" scale="47"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87"/>
  <sheetViews>
    <sheetView view="pageBreakPreview" zoomScaleNormal="100" zoomScaleSheetLayoutView="100" workbookViewId="0">
      <selection sqref="A1:G1"/>
    </sheetView>
  </sheetViews>
  <sheetFormatPr defaultColWidth="9.21875" defaultRowHeight="10.199999999999999" x14ac:dyDescent="0.2"/>
  <cols>
    <col min="1" max="1" width="38.77734375" style="9" bestFit="1" customWidth="1"/>
    <col min="2" max="2" width="54" style="9" bestFit="1" customWidth="1"/>
    <col min="3" max="3" width="24.7773437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106" t="s">
        <v>1093</v>
      </c>
      <c r="B1" s="107"/>
      <c r="C1" s="107"/>
      <c r="D1" s="107"/>
      <c r="E1" s="107"/>
      <c r="F1" s="107"/>
      <c r="G1" s="107"/>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804</v>
      </c>
      <c r="D4" s="16" t="s">
        <v>1</v>
      </c>
      <c r="E4" s="15" t="s">
        <v>3</v>
      </c>
      <c r="F4" s="15" t="s">
        <v>4</v>
      </c>
      <c r="G4" s="15" t="s">
        <v>6</v>
      </c>
    </row>
    <row r="5" spans="1:7" x14ac:dyDescent="0.2">
      <c r="A5" s="21" t="s">
        <v>30</v>
      </c>
      <c r="B5" s="22"/>
      <c r="C5" s="22"/>
      <c r="D5" s="23"/>
      <c r="E5" s="24"/>
      <c r="F5" s="25"/>
      <c r="G5" s="24"/>
    </row>
    <row r="6" spans="1:7" x14ac:dyDescent="0.2">
      <c r="A6" s="26" t="s">
        <v>31</v>
      </c>
      <c r="B6" s="27"/>
      <c r="C6" s="27"/>
      <c r="D6" s="28"/>
      <c r="E6" s="29"/>
      <c r="F6" s="30"/>
      <c r="G6" s="29"/>
    </row>
    <row r="7" spans="1:7" x14ac:dyDescent="0.2">
      <c r="A7" s="27" t="s">
        <v>1002</v>
      </c>
      <c r="B7" s="27" t="s">
        <v>1003</v>
      </c>
      <c r="C7" s="27" t="s">
        <v>76</v>
      </c>
      <c r="D7" s="31">
        <v>38</v>
      </c>
      <c r="E7" s="29">
        <v>380.68248</v>
      </c>
      <c r="F7" s="30">
        <v>9.2851637534409601</v>
      </c>
      <c r="G7" s="29">
        <v>3.7553999999999998</v>
      </c>
    </row>
    <row r="8" spans="1:7" x14ac:dyDescent="0.2">
      <c r="A8" s="27" t="s">
        <v>1088</v>
      </c>
      <c r="B8" s="27" t="s">
        <v>1089</v>
      </c>
      <c r="C8" s="27" t="s">
        <v>923</v>
      </c>
      <c r="D8" s="31">
        <v>36</v>
      </c>
      <c r="E8" s="29">
        <v>360.44891999999999</v>
      </c>
      <c r="F8" s="30">
        <v>8.7916503195811302</v>
      </c>
      <c r="G8" s="29">
        <v>4.3365</v>
      </c>
    </row>
    <row r="9" spans="1:7" x14ac:dyDescent="0.2">
      <c r="A9" s="27" t="s">
        <v>1072</v>
      </c>
      <c r="B9" s="27" t="s">
        <v>1073</v>
      </c>
      <c r="C9" s="27" t="s">
        <v>76</v>
      </c>
      <c r="D9" s="31">
        <v>34</v>
      </c>
      <c r="E9" s="29">
        <v>341.91827999999998</v>
      </c>
      <c r="F9" s="30">
        <v>8.3396725273379406</v>
      </c>
      <c r="G9" s="29">
        <v>3.8147000000000002</v>
      </c>
    </row>
    <row r="10" spans="1:7" x14ac:dyDescent="0.2">
      <c r="A10" s="27" t="s">
        <v>1094</v>
      </c>
      <c r="B10" s="27" t="s">
        <v>1095</v>
      </c>
      <c r="C10" s="27" t="s">
        <v>76</v>
      </c>
      <c r="D10" s="31">
        <v>21</v>
      </c>
      <c r="E10" s="29">
        <v>286.52883000000003</v>
      </c>
      <c r="F10" s="30">
        <v>6.9886775630752602</v>
      </c>
      <c r="G10" s="29">
        <v>4.8404999999999996</v>
      </c>
    </row>
    <row r="11" spans="1:7" x14ac:dyDescent="0.2">
      <c r="A11" s="27" t="s">
        <v>998</v>
      </c>
      <c r="B11" s="27" t="s">
        <v>999</v>
      </c>
      <c r="C11" s="27" t="s">
        <v>76</v>
      </c>
      <c r="D11" s="31">
        <v>17</v>
      </c>
      <c r="E11" s="29">
        <v>170.28049999999999</v>
      </c>
      <c r="F11" s="30">
        <v>4.1532836670544997</v>
      </c>
      <c r="G11" s="29">
        <v>4.0190999999999999</v>
      </c>
    </row>
    <row r="12" spans="1:7" x14ac:dyDescent="0.2">
      <c r="A12" s="27" t="s">
        <v>1008</v>
      </c>
      <c r="B12" s="27" t="s">
        <v>1009</v>
      </c>
      <c r="C12" s="27" t="s">
        <v>923</v>
      </c>
      <c r="D12" s="31">
        <v>12</v>
      </c>
      <c r="E12" s="29">
        <v>164.01143999999999</v>
      </c>
      <c r="F12" s="30">
        <v>4.0003760557555896</v>
      </c>
      <c r="G12" s="29">
        <v>4.4063999999999997</v>
      </c>
    </row>
    <row r="13" spans="1:7" x14ac:dyDescent="0.2">
      <c r="A13" s="27" t="s">
        <v>987</v>
      </c>
      <c r="B13" s="27" t="s">
        <v>988</v>
      </c>
      <c r="C13" s="27" t="s">
        <v>76</v>
      </c>
      <c r="D13" s="31">
        <v>12</v>
      </c>
      <c r="E13" s="29">
        <v>120.62063999999999</v>
      </c>
      <c r="F13" s="30">
        <v>2.9420381900549999</v>
      </c>
      <c r="G13" s="29">
        <v>4.0202999999999998</v>
      </c>
    </row>
    <row r="14" spans="1:7" x14ac:dyDescent="0.2">
      <c r="A14" s="27" t="s">
        <v>1070</v>
      </c>
      <c r="B14" s="27" t="s">
        <v>1071</v>
      </c>
      <c r="C14" s="27" t="s">
        <v>76</v>
      </c>
      <c r="D14" s="31">
        <v>3</v>
      </c>
      <c r="E14" s="29">
        <v>40.898040000000002</v>
      </c>
      <c r="F14" s="30">
        <v>0.99753736656012704</v>
      </c>
      <c r="G14" s="29">
        <v>4.1433</v>
      </c>
    </row>
    <row r="15" spans="1:7" x14ac:dyDescent="0.2">
      <c r="A15" s="27" t="s">
        <v>1081</v>
      </c>
      <c r="B15" s="27" t="s">
        <v>1082</v>
      </c>
      <c r="C15" s="27" t="s">
        <v>1024</v>
      </c>
      <c r="D15" s="31">
        <v>3</v>
      </c>
      <c r="E15" s="29">
        <v>40.318019999999997</v>
      </c>
      <c r="F15" s="30">
        <v>0.98339019414423201</v>
      </c>
      <c r="G15" s="29">
        <v>4.2255000000000003</v>
      </c>
    </row>
    <row r="16" spans="1:7" x14ac:dyDescent="0.2">
      <c r="A16" s="27" t="s">
        <v>1074</v>
      </c>
      <c r="B16" s="27" t="s">
        <v>1075</v>
      </c>
      <c r="C16" s="27" t="s">
        <v>76</v>
      </c>
      <c r="D16" s="31">
        <v>2</v>
      </c>
      <c r="E16" s="29">
        <v>26.841159999999999</v>
      </c>
      <c r="F16" s="30">
        <v>0.65467831861426695</v>
      </c>
      <c r="G16" s="29">
        <v>4.1067999999999998</v>
      </c>
    </row>
    <row r="17" spans="1:9" x14ac:dyDescent="0.2">
      <c r="A17" s="26" t="s">
        <v>32</v>
      </c>
      <c r="B17" s="26"/>
      <c r="C17" s="26"/>
      <c r="D17" s="32"/>
      <c r="E17" s="33">
        <f>SUM(E6:E16)</f>
        <v>1932.5483100000001</v>
      </c>
      <c r="F17" s="34">
        <f>SUM(F6:F16)</f>
        <v>47.136467955619004</v>
      </c>
      <c r="G17" s="33"/>
      <c r="H17" s="18"/>
      <c r="I17" s="18"/>
    </row>
    <row r="18" spans="1:9" x14ac:dyDescent="0.2">
      <c r="A18" s="27"/>
      <c r="B18" s="27"/>
      <c r="C18" s="27"/>
      <c r="D18" s="28"/>
      <c r="E18" s="29"/>
      <c r="F18" s="30"/>
      <c r="G18" s="29"/>
    </row>
    <row r="19" spans="1:9" x14ac:dyDescent="0.2">
      <c r="A19" s="26" t="s">
        <v>48</v>
      </c>
      <c r="B19" s="27"/>
      <c r="C19" s="27"/>
      <c r="D19" s="28"/>
      <c r="E19" s="29"/>
      <c r="F19" s="30"/>
      <c r="G19" s="29"/>
    </row>
    <row r="20" spans="1:9" x14ac:dyDescent="0.2">
      <c r="A20" s="26" t="s">
        <v>808</v>
      </c>
      <c r="B20" s="27"/>
      <c r="C20" s="27"/>
      <c r="D20" s="28"/>
      <c r="E20" s="29"/>
      <c r="F20" s="30"/>
      <c r="G20" s="29"/>
    </row>
    <row r="21" spans="1:9" x14ac:dyDescent="0.2">
      <c r="A21" s="27" t="s">
        <v>1010</v>
      </c>
      <c r="B21" s="27" t="s">
        <v>1011</v>
      </c>
      <c r="C21" s="27" t="s">
        <v>49</v>
      </c>
      <c r="D21" s="31">
        <v>405</v>
      </c>
      <c r="E21" s="29">
        <v>403.276725</v>
      </c>
      <c r="F21" s="30">
        <v>9.8362562668404792</v>
      </c>
      <c r="G21" s="29">
        <v>3.8997000000000002</v>
      </c>
    </row>
    <row r="22" spans="1:9" x14ac:dyDescent="0.2">
      <c r="A22" s="26" t="s">
        <v>32</v>
      </c>
      <c r="B22" s="26"/>
      <c r="C22" s="26"/>
      <c r="D22" s="32"/>
      <c r="E22" s="33">
        <f>SUM(E20:E21)</f>
        <v>403.276725</v>
      </c>
      <c r="F22" s="34">
        <f>SUM(F20:F21)</f>
        <v>9.8362562668404792</v>
      </c>
      <c r="G22" s="33"/>
      <c r="H22" s="18"/>
      <c r="I22" s="18"/>
    </row>
    <row r="23" spans="1:9" x14ac:dyDescent="0.2">
      <c r="A23" s="27"/>
      <c r="B23" s="27"/>
      <c r="C23" s="27"/>
      <c r="D23" s="28"/>
      <c r="E23" s="29"/>
      <c r="F23" s="30"/>
      <c r="G23" s="29"/>
    </row>
    <row r="24" spans="1:9" x14ac:dyDescent="0.2">
      <c r="A24" s="26" t="s">
        <v>34</v>
      </c>
      <c r="B24" s="26"/>
      <c r="C24" s="26"/>
      <c r="D24" s="32"/>
      <c r="E24" s="33">
        <f>E17+E22</f>
        <v>2335.8250350000003</v>
      </c>
      <c r="F24" s="34">
        <f>F17+F22</f>
        <v>56.972724222459483</v>
      </c>
      <c r="G24" s="33"/>
      <c r="H24" s="18"/>
      <c r="I24" s="18"/>
    </row>
    <row r="25" spans="1:9" x14ac:dyDescent="0.2">
      <c r="A25" s="26"/>
      <c r="B25" s="26"/>
      <c r="C25" s="26"/>
      <c r="D25" s="32"/>
      <c r="E25" s="33"/>
      <c r="F25" s="34"/>
      <c r="G25" s="33"/>
      <c r="H25" s="18"/>
      <c r="I25" s="18"/>
    </row>
    <row r="26" spans="1:9" x14ac:dyDescent="0.2">
      <c r="A26" s="26" t="s">
        <v>36</v>
      </c>
      <c r="B26" s="26"/>
      <c r="C26" s="26"/>
      <c r="D26" s="32"/>
      <c r="E26" s="33">
        <f>E28-(E17+E22)</f>
        <v>1764.0755171999995</v>
      </c>
      <c r="F26" s="34">
        <f>F28-(F17+F22)</f>
        <v>43.027275777540517</v>
      </c>
      <c r="G26" s="33"/>
      <c r="H26" s="18"/>
      <c r="I26" s="18"/>
    </row>
    <row r="27" spans="1:9" x14ac:dyDescent="0.2">
      <c r="A27" s="26"/>
      <c r="B27" s="26"/>
      <c r="C27" s="26"/>
      <c r="D27" s="32"/>
      <c r="E27" s="33"/>
      <c r="F27" s="34"/>
      <c r="G27" s="33"/>
      <c r="H27" s="18"/>
      <c r="I27" s="18"/>
    </row>
    <row r="28" spans="1:9" x14ac:dyDescent="0.2">
      <c r="A28" s="35" t="s">
        <v>35</v>
      </c>
      <c r="B28" s="35"/>
      <c r="C28" s="35"/>
      <c r="D28" s="36"/>
      <c r="E28" s="37">
        <v>4099.9005521999998</v>
      </c>
      <c r="F28" s="38">
        <v>100</v>
      </c>
      <c r="G28" s="37"/>
      <c r="H28" s="18"/>
      <c r="I28" s="18"/>
    </row>
    <row r="30" spans="1:9" x14ac:dyDescent="0.2">
      <c r="A30" s="18" t="s">
        <v>37</v>
      </c>
    </row>
    <row r="32" spans="1:9" x14ac:dyDescent="0.2">
      <c r="A32" s="18" t="s">
        <v>38</v>
      </c>
    </row>
    <row r="33" spans="1:4" x14ac:dyDescent="0.2">
      <c r="A33" s="18" t="s">
        <v>39</v>
      </c>
    </row>
    <row r="34" spans="1:4" x14ac:dyDescent="0.2">
      <c r="A34" s="18" t="s">
        <v>40</v>
      </c>
      <c r="B34" s="18"/>
      <c r="C34" s="39" t="s">
        <v>42</v>
      </c>
      <c r="D34" s="19" t="s">
        <v>41</v>
      </c>
    </row>
    <row r="35" spans="1:4" x14ac:dyDescent="0.2">
      <c r="A35" s="9" t="s">
        <v>58</v>
      </c>
      <c r="C35" s="40">
        <v>12.645899999999999</v>
      </c>
      <c r="D35" s="40">
        <v>12.8809</v>
      </c>
    </row>
    <row r="36" spans="1:4" x14ac:dyDescent="0.2">
      <c r="A36" s="9" t="s">
        <v>1078</v>
      </c>
      <c r="C36" s="40">
        <v>10.8855</v>
      </c>
      <c r="D36" s="40">
        <v>10.284700000000001</v>
      </c>
    </row>
    <row r="37" spans="1:4" x14ac:dyDescent="0.2">
      <c r="A37" s="9" t="s">
        <v>60</v>
      </c>
      <c r="C37" s="40">
        <v>10.296900000000001</v>
      </c>
      <c r="D37" s="40">
        <v>10.1211</v>
      </c>
    </row>
    <row r="38" spans="1:4" x14ac:dyDescent="0.2">
      <c r="A38" s="9" t="s">
        <v>61</v>
      </c>
      <c r="C38" s="40">
        <v>12.7341</v>
      </c>
      <c r="D38" s="40">
        <v>12.9869</v>
      </c>
    </row>
    <row r="39" spans="1:4" x14ac:dyDescent="0.2">
      <c r="A39" s="9" t="s">
        <v>81</v>
      </c>
      <c r="C39" s="40">
        <v>10.968400000000001</v>
      </c>
      <c r="D39" s="40">
        <v>10.382999999999999</v>
      </c>
    </row>
    <row r="40" spans="1:4" x14ac:dyDescent="0.2">
      <c r="A40" s="9" t="s">
        <v>63</v>
      </c>
      <c r="C40" s="40">
        <v>10.3835</v>
      </c>
      <c r="D40" s="40">
        <v>10.224299999999999</v>
      </c>
    </row>
    <row r="42" spans="1:4" x14ac:dyDescent="0.2">
      <c r="A42" s="18" t="s">
        <v>44</v>
      </c>
    </row>
    <row r="43" spans="1:4" x14ac:dyDescent="0.2">
      <c r="A43" s="108" t="s">
        <v>55</v>
      </c>
      <c r="B43" s="109"/>
      <c r="C43" s="43" t="s">
        <v>56</v>
      </c>
    </row>
    <row r="44" spans="1:4" x14ac:dyDescent="0.2">
      <c r="A44" s="104" t="s">
        <v>1078</v>
      </c>
      <c r="B44" s="105"/>
      <c r="C44" s="44">
        <v>0.79500000000000004</v>
      </c>
    </row>
    <row r="45" spans="1:4" x14ac:dyDescent="0.2">
      <c r="A45" s="104" t="s">
        <v>60</v>
      </c>
      <c r="B45" s="105"/>
      <c r="C45" s="44">
        <v>0.36499999999999999</v>
      </c>
    </row>
    <row r="46" spans="1:4" x14ac:dyDescent="0.2">
      <c r="A46" s="104" t="s">
        <v>81</v>
      </c>
      <c r="B46" s="105"/>
      <c r="C46" s="44">
        <v>0.79500000000000004</v>
      </c>
    </row>
    <row r="47" spans="1:4" x14ac:dyDescent="0.2">
      <c r="A47" s="104" t="s">
        <v>63</v>
      </c>
      <c r="B47" s="105"/>
      <c r="C47" s="44">
        <v>0.36499999999999999</v>
      </c>
    </row>
    <row r="48" spans="1:4" x14ac:dyDescent="0.2">
      <c r="A48" s="9" t="s">
        <v>57</v>
      </c>
    </row>
    <row r="49" spans="1:5" x14ac:dyDescent="0.2">
      <c r="A49" s="9" t="s">
        <v>43</v>
      </c>
    </row>
    <row r="51" spans="1:5" x14ac:dyDescent="0.2">
      <c r="A51" s="18" t="s">
        <v>866</v>
      </c>
      <c r="D51" s="42">
        <v>3.8253626410958898E-2</v>
      </c>
      <c r="E51" s="13" t="s">
        <v>46</v>
      </c>
    </row>
    <row r="53" spans="1:5" x14ac:dyDescent="0.2">
      <c r="A53" s="18" t="s">
        <v>789</v>
      </c>
      <c r="D53" s="41" t="s">
        <v>45</v>
      </c>
    </row>
    <row r="55" spans="1:5" x14ac:dyDescent="0.2">
      <c r="A55" s="18" t="s">
        <v>867</v>
      </c>
    </row>
    <row r="56" spans="1:5" x14ac:dyDescent="0.2">
      <c r="A56" s="47"/>
    </row>
    <row r="57" spans="1:5" x14ac:dyDescent="0.2">
      <c r="A57" s="47" t="s">
        <v>781</v>
      </c>
    </row>
    <row r="58" spans="1:5" x14ac:dyDescent="0.2">
      <c r="A58" s="48"/>
    </row>
    <row r="59" spans="1:5" x14ac:dyDescent="0.2">
      <c r="A59" s="49"/>
    </row>
    <row r="60" spans="1:5" x14ac:dyDescent="0.2">
      <c r="A60" s="49"/>
    </row>
    <row r="61" spans="1:5" x14ac:dyDescent="0.2">
      <c r="A61" s="49"/>
    </row>
    <row r="62" spans="1:5" x14ac:dyDescent="0.2">
      <c r="A62" s="49"/>
    </row>
    <row r="63" spans="1:5" x14ac:dyDescent="0.2">
      <c r="A63" s="49"/>
    </row>
    <row r="64" spans="1:5"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7" t="s">
        <v>1079</v>
      </c>
    </row>
    <row r="72" spans="1:1" x14ac:dyDescent="0.2">
      <c r="A72" s="49"/>
    </row>
    <row r="73" spans="1:1" x14ac:dyDescent="0.2">
      <c r="A73" s="47" t="s">
        <v>782</v>
      </c>
    </row>
    <row r="74" spans="1:1" x14ac:dyDescent="0.2">
      <c r="A74" s="49"/>
    </row>
    <row r="75" spans="1:1" x14ac:dyDescent="0.2">
      <c r="A75" s="49"/>
    </row>
    <row r="76" spans="1:1" x14ac:dyDescent="0.2">
      <c r="A76" s="49"/>
    </row>
    <row r="77" spans="1:1" x14ac:dyDescent="0.2">
      <c r="A77" s="49"/>
    </row>
    <row r="78" spans="1:1" x14ac:dyDescent="0.2">
      <c r="A78" s="49"/>
    </row>
    <row r="79" spans="1:1" x14ac:dyDescent="0.2">
      <c r="A79" s="49"/>
    </row>
    <row r="80" spans="1:1"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sheetData>
  <mergeCells count="6">
    <mergeCell ref="A47:B47"/>
    <mergeCell ref="A1:G1"/>
    <mergeCell ref="A43:B43"/>
    <mergeCell ref="A44:B44"/>
    <mergeCell ref="A45:B45"/>
    <mergeCell ref="A46:B46"/>
  </mergeCells>
  <conditionalFormatting sqref="F2:F3 F5:F54">
    <cfRule type="cellIs" dxfId="59" priority="2" stopIfTrue="1" operator="between">
      <formula>0.009</formula>
      <formula>-0.009</formula>
    </cfRule>
  </conditionalFormatting>
  <conditionalFormatting sqref="F55:F89">
    <cfRule type="cellIs" dxfId="58" priority="1" stopIfTrue="1" operator="between">
      <formula>0.009</formula>
      <formula>-0.009</formula>
    </cfRule>
  </conditionalFormatting>
  <hyperlinks>
    <hyperlink ref="A56" r:id="rId1" tooltip="https://www.franklintempletonindia.com/downloadsServlet/pdf/product-labels-jg9o5k7l" display="https://www.franklintempletonindia.com/downloadsServlet/pdf/product-labels-jg9o5k7l" xr:uid="{00000000-0004-0000-0B00-000000000000}"/>
  </hyperlinks>
  <pageMargins left="0.7" right="0.7" top="0.75" bottom="0.75" header="0.3" footer="0.3"/>
  <pageSetup paperSize="9" scale="47"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83"/>
  <sheetViews>
    <sheetView view="pageBreakPreview" zoomScaleNormal="100" zoomScaleSheetLayoutView="100" workbookViewId="0">
      <selection sqref="A1:G1"/>
    </sheetView>
  </sheetViews>
  <sheetFormatPr defaultColWidth="9.21875" defaultRowHeight="10.199999999999999" x14ac:dyDescent="0.2"/>
  <cols>
    <col min="1" max="1" width="38.77734375" style="9" bestFit="1" customWidth="1"/>
    <col min="2" max="2" width="54" style="9" bestFit="1" customWidth="1"/>
    <col min="3" max="3" width="24.7773437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106" t="s">
        <v>1096</v>
      </c>
      <c r="B1" s="107"/>
      <c r="C1" s="107"/>
      <c r="D1" s="107"/>
      <c r="E1" s="107"/>
      <c r="F1" s="107"/>
      <c r="G1" s="107"/>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804</v>
      </c>
      <c r="D4" s="16" t="s">
        <v>1</v>
      </c>
      <c r="E4" s="15" t="s">
        <v>3</v>
      </c>
      <c r="F4" s="15" t="s">
        <v>4</v>
      </c>
      <c r="G4" s="15" t="s">
        <v>6</v>
      </c>
    </row>
    <row r="5" spans="1:7" x14ac:dyDescent="0.2">
      <c r="A5" s="21" t="s">
        <v>30</v>
      </c>
      <c r="B5" s="22"/>
      <c r="C5" s="22"/>
      <c r="D5" s="23"/>
      <c r="E5" s="24"/>
      <c r="F5" s="25"/>
      <c r="G5" s="24"/>
    </row>
    <row r="6" spans="1:7" x14ac:dyDescent="0.2">
      <c r="A6" s="26" t="s">
        <v>31</v>
      </c>
      <c r="B6" s="27"/>
      <c r="C6" s="27"/>
      <c r="D6" s="28"/>
      <c r="E6" s="29"/>
      <c r="F6" s="30"/>
      <c r="G6" s="29"/>
    </row>
    <row r="7" spans="1:7" x14ac:dyDescent="0.2">
      <c r="A7" s="27" t="s">
        <v>1008</v>
      </c>
      <c r="B7" s="27" t="s">
        <v>1009</v>
      </c>
      <c r="C7" s="27" t="s">
        <v>923</v>
      </c>
      <c r="D7" s="31">
        <v>38</v>
      </c>
      <c r="E7" s="29">
        <v>519.36955999999998</v>
      </c>
      <c r="F7" s="30">
        <v>10.0046885199713</v>
      </c>
      <c r="G7" s="29">
        <v>4.4063999999999997</v>
      </c>
    </row>
    <row r="8" spans="1:7" x14ac:dyDescent="0.2">
      <c r="A8" s="27" t="s">
        <v>1006</v>
      </c>
      <c r="B8" s="27" t="s">
        <v>1007</v>
      </c>
      <c r="C8" s="27" t="s">
        <v>923</v>
      </c>
      <c r="D8" s="31">
        <v>50</v>
      </c>
      <c r="E8" s="29">
        <v>500.72</v>
      </c>
      <c r="F8" s="30">
        <v>9.6454394356881803</v>
      </c>
      <c r="G8" s="29">
        <v>3.7648000000000001</v>
      </c>
    </row>
    <row r="9" spans="1:7" x14ac:dyDescent="0.2">
      <c r="A9" s="27" t="s">
        <v>998</v>
      </c>
      <c r="B9" s="27" t="s">
        <v>999</v>
      </c>
      <c r="C9" s="27" t="s">
        <v>76</v>
      </c>
      <c r="D9" s="31">
        <v>47</v>
      </c>
      <c r="E9" s="29">
        <v>470.77550000000002</v>
      </c>
      <c r="F9" s="30">
        <v>9.0686143414599396</v>
      </c>
      <c r="G9" s="29">
        <v>4.0190999999999999</v>
      </c>
    </row>
    <row r="10" spans="1:7" x14ac:dyDescent="0.2">
      <c r="A10" s="27" t="s">
        <v>1094</v>
      </c>
      <c r="B10" s="27" t="s">
        <v>1095</v>
      </c>
      <c r="C10" s="27" t="s">
        <v>76</v>
      </c>
      <c r="D10" s="31">
        <v>29</v>
      </c>
      <c r="E10" s="29">
        <v>395.68266999999997</v>
      </c>
      <c r="F10" s="30">
        <v>7.6220906479397499</v>
      </c>
      <c r="G10" s="29">
        <v>4.8404999999999996</v>
      </c>
    </row>
    <row r="11" spans="1:7" x14ac:dyDescent="0.2">
      <c r="A11" s="27" t="s">
        <v>1097</v>
      </c>
      <c r="B11" s="27" t="s">
        <v>1098</v>
      </c>
      <c r="C11" s="27" t="s">
        <v>76</v>
      </c>
      <c r="D11" s="31">
        <v>35</v>
      </c>
      <c r="E11" s="29">
        <v>350.68880000000001</v>
      </c>
      <c r="F11" s="30">
        <v>6.7553674332444604</v>
      </c>
      <c r="G11" s="29">
        <v>4.2</v>
      </c>
    </row>
    <row r="12" spans="1:7" x14ac:dyDescent="0.2">
      <c r="A12" s="27" t="s">
        <v>1002</v>
      </c>
      <c r="B12" s="27" t="s">
        <v>1003</v>
      </c>
      <c r="C12" s="27" t="s">
        <v>76</v>
      </c>
      <c r="D12" s="31">
        <v>35</v>
      </c>
      <c r="E12" s="29">
        <v>350.62860000000001</v>
      </c>
      <c r="F12" s="30">
        <v>6.7542077922194803</v>
      </c>
      <c r="G12" s="29">
        <v>3.7553999999999998</v>
      </c>
    </row>
    <row r="13" spans="1:7" x14ac:dyDescent="0.2">
      <c r="A13" s="27" t="s">
        <v>1081</v>
      </c>
      <c r="B13" s="27" t="s">
        <v>1082</v>
      </c>
      <c r="C13" s="27" t="s">
        <v>1024</v>
      </c>
      <c r="D13" s="31">
        <v>5</v>
      </c>
      <c r="E13" s="29">
        <v>67.196700000000007</v>
      </c>
      <c r="F13" s="30">
        <v>1.2944194362679899</v>
      </c>
      <c r="G13" s="29">
        <v>4.2255000000000003</v>
      </c>
    </row>
    <row r="14" spans="1:7" x14ac:dyDescent="0.2">
      <c r="A14" s="27" t="s">
        <v>1088</v>
      </c>
      <c r="B14" s="27" t="s">
        <v>1089</v>
      </c>
      <c r="C14" s="27" t="s">
        <v>923</v>
      </c>
      <c r="D14" s="31">
        <v>4</v>
      </c>
      <c r="E14" s="29">
        <v>40.049880000000002</v>
      </c>
      <c r="F14" s="30">
        <v>0.77148644341464201</v>
      </c>
      <c r="G14" s="29">
        <v>4.3365</v>
      </c>
    </row>
    <row r="15" spans="1:7" x14ac:dyDescent="0.2">
      <c r="A15" s="27" t="s">
        <v>1074</v>
      </c>
      <c r="B15" s="27" t="s">
        <v>1075</v>
      </c>
      <c r="C15" s="27" t="s">
        <v>76</v>
      </c>
      <c r="D15" s="31">
        <v>1</v>
      </c>
      <c r="E15" s="29">
        <v>13.420579999999999</v>
      </c>
      <c r="F15" s="30">
        <v>0.25852251074813898</v>
      </c>
      <c r="G15" s="29">
        <v>4.1067999999999998</v>
      </c>
    </row>
    <row r="16" spans="1:7" x14ac:dyDescent="0.2">
      <c r="A16" s="27" t="s">
        <v>959</v>
      </c>
      <c r="B16" s="27" t="s">
        <v>960</v>
      </c>
      <c r="C16" s="27" t="s">
        <v>948</v>
      </c>
      <c r="D16" s="31">
        <v>1</v>
      </c>
      <c r="E16" s="29">
        <v>10.02233</v>
      </c>
      <c r="F16" s="30">
        <v>0.19306154541356599</v>
      </c>
      <c r="G16" s="29">
        <v>4.2998000000000003</v>
      </c>
    </row>
    <row r="17" spans="1:9" x14ac:dyDescent="0.2">
      <c r="A17" s="26" t="s">
        <v>32</v>
      </c>
      <c r="B17" s="26"/>
      <c r="C17" s="26"/>
      <c r="D17" s="32"/>
      <c r="E17" s="33">
        <f>SUM(E6:E16)</f>
        <v>2718.5546199999999</v>
      </c>
      <c r="F17" s="34">
        <f>SUM(F6:F16)</f>
        <v>52.367898106367441</v>
      </c>
      <c r="G17" s="33"/>
      <c r="H17" s="18"/>
      <c r="I17" s="18"/>
    </row>
    <row r="18" spans="1:9" x14ac:dyDescent="0.2">
      <c r="A18" s="27"/>
      <c r="B18" s="27"/>
      <c r="C18" s="27"/>
      <c r="D18" s="28"/>
      <c r="E18" s="29"/>
      <c r="F18" s="30"/>
      <c r="G18" s="29"/>
    </row>
    <row r="19" spans="1:9" x14ac:dyDescent="0.2">
      <c r="A19" s="26" t="s">
        <v>48</v>
      </c>
      <c r="B19" s="27"/>
      <c r="C19" s="27"/>
      <c r="D19" s="28"/>
      <c r="E19" s="29"/>
      <c r="F19" s="30"/>
      <c r="G19" s="29"/>
    </row>
    <row r="20" spans="1:9" x14ac:dyDescent="0.2">
      <c r="A20" s="26" t="s">
        <v>50</v>
      </c>
      <c r="B20" s="27"/>
      <c r="C20" s="27"/>
      <c r="D20" s="28"/>
      <c r="E20" s="29"/>
      <c r="F20" s="30"/>
      <c r="G20" s="29"/>
    </row>
    <row r="21" spans="1:9" x14ac:dyDescent="0.2">
      <c r="A21" s="27" t="s">
        <v>840</v>
      </c>
      <c r="B21" s="27" t="s">
        <v>841</v>
      </c>
      <c r="C21" s="27" t="s">
        <v>49</v>
      </c>
      <c r="D21" s="31">
        <v>50</v>
      </c>
      <c r="E21" s="29">
        <v>249.87649999999999</v>
      </c>
      <c r="F21" s="30">
        <v>4.8134059896783397</v>
      </c>
      <c r="G21" s="29">
        <v>3.6116000000000001</v>
      </c>
    </row>
    <row r="22" spans="1:9" x14ac:dyDescent="0.2">
      <c r="A22" s="26" t="s">
        <v>32</v>
      </c>
      <c r="B22" s="26"/>
      <c r="C22" s="26"/>
      <c r="D22" s="32"/>
      <c r="E22" s="33">
        <f>SUM(E20:E21)</f>
        <v>249.87649999999999</v>
      </c>
      <c r="F22" s="34">
        <f>SUM(F20:F21)</f>
        <v>4.8134059896783397</v>
      </c>
      <c r="G22" s="33"/>
      <c r="H22" s="18"/>
      <c r="I22" s="18"/>
    </row>
    <row r="23" spans="1:9" x14ac:dyDescent="0.2">
      <c r="A23" s="27"/>
      <c r="B23" s="27"/>
      <c r="C23" s="27"/>
      <c r="D23" s="28"/>
      <c r="E23" s="29"/>
      <c r="F23" s="30"/>
      <c r="G23" s="29"/>
    </row>
    <row r="24" spans="1:9" x14ac:dyDescent="0.2">
      <c r="A24" s="26" t="s">
        <v>34</v>
      </c>
      <c r="B24" s="26"/>
      <c r="C24" s="26"/>
      <c r="D24" s="32"/>
      <c r="E24" s="33">
        <f>E17+E22</f>
        <v>2968.4311199999997</v>
      </c>
      <c r="F24" s="34">
        <f>F17+F22</f>
        <v>57.181304096045778</v>
      </c>
      <c r="G24" s="33"/>
      <c r="H24" s="18"/>
      <c r="I24" s="18"/>
    </row>
    <row r="25" spans="1:9" x14ac:dyDescent="0.2">
      <c r="A25" s="26"/>
      <c r="B25" s="26"/>
      <c r="C25" s="26"/>
      <c r="D25" s="32"/>
      <c r="E25" s="33"/>
      <c r="F25" s="34"/>
      <c r="G25" s="33"/>
      <c r="H25" s="18"/>
      <c r="I25" s="18"/>
    </row>
    <row r="26" spans="1:9" x14ac:dyDescent="0.2">
      <c r="A26" s="26" t="s">
        <v>36</v>
      </c>
      <c r="B26" s="26"/>
      <c r="C26" s="26"/>
      <c r="D26" s="32"/>
      <c r="E26" s="33">
        <f>E28-(E17+E22)</f>
        <v>2222.8305466000006</v>
      </c>
      <c r="F26" s="34">
        <f>F28-(F17+F22)</f>
        <v>42.818695903954222</v>
      </c>
      <c r="G26" s="33"/>
      <c r="H26" s="18"/>
      <c r="I26" s="18"/>
    </row>
    <row r="27" spans="1:9" x14ac:dyDescent="0.2">
      <c r="A27" s="26"/>
      <c r="B27" s="26"/>
      <c r="C27" s="26"/>
      <c r="D27" s="32"/>
      <c r="E27" s="33"/>
      <c r="F27" s="34"/>
      <c r="G27" s="33"/>
      <c r="H27" s="18"/>
      <c r="I27" s="18"/>
    </row>
    <row r="28" spans="1:9" x14ac:dyDescent="0.2">
      <c r="A28" s="35" t="s">
        <v>35</v>
      </c>
      <c r="B28" s="35"/>
      <c r="C28" s="35"/>
      <c r="D28" s="36"/>
      <c r="E28" s="37">
        <v>5191.2616666000004</v>
      </c>
      <c r="F28" s="38">
        <v>100</v>
      </c>
      <c r="G28" s="37"/>
      <c r="H28" s="18"/>
      <c r="I28" s="18"/>
    </row>
    <row r="30" spans="1:9" x14ac:dyDescent="0.2">
      <c r="A30" s="18" t="s">
        <v>54</v>
      </c>
    </row>
    <row r="31" spans="1:9" x14ac:dyDescent="0.2">
      <c r="A31" s="18" t="s">
        <v>37</v>
      </c>
    </row>
    <row r="33" spans="1:5" x14ac:dyDescent="0.2">
      <c r="A33" s="18" t="s">
        <v>38</v>
      </c>
    </row>
    <row r="34" spans="1:5" x14ac:dyDescent="0.2">
      <c r="A34" s="18" t="s">
        <v>39</v>
      </c>
    </row>
    <row r="35" spans="1:5" x14ac:dyDescent="0.2">
      <c r="A35" s="18" t="s">
        <v>40</v>
      </c>
      <c r="B35" s="18"/>
      <c r="C35" s="39" t="s">
        <v>42</v>
      </c>
      <c r="D35" s="19" t="s">
        <v>41</v>
      </c>
    </row>
    <row r="36" spans="1:5" x14ac:dyDescent="0.2">
      <c r="A36" s="9" t="s">
        <v>58</v>
      </c>
      <c r="C36" s="40">
        <v>12.719799999999999</v>
      </c>
      <c r="D36" s="40">
        <v>12.952400000000001</v>
      </c>
    </row>
    <row r="37" spans="1:5" x14ac:dyDescent="0.2">
      <c r="A37" s="9" t="s">
        <v>1078</v>
      </c>
      <c r="C37" s="40">
        <v>10.964600000000001</v>
      </c>
      <c r="D37" s="40">
        <v>10.36</v>
      </c>
    </row>
    <row r="38" spans="1:5" x14ac:dyDescent="0.2">
      <c r="A38" s="9" t="s">
        <v>60</v>
      </c>
      <c r="C38" s="40">
        <v>10.3576</v>
      </c>
      <c r="D38" s="40">
        <v>10.183999999999999</v>
      </c>
    </row>
    <row r="39" spans="1:5" x14ac:dyDescent="0.2">
      <c r="A39" s="9" t="s">
        <v>61</v>
      </c>
      <c r="C39" s="40">
        <v>12.828099999999999</v>
      </c>
      <c r="D39" s="40">
        <v>13.0823</v>
      </c>
    </row>
    <row r="41" spans="1:5" x14ac:dyDescent="0.2">
      <c r="A41" s="18" t="s">
        <v>44</v>
      </c>
    </row>
    <row r="42" spans="1:5" x14ac:dyDescent="0.2">
      <c r="A42" s="108" t="s">
        <v>55</v>
      </c>
      <c r="B42" s="109"/>
      <c r="C42" s="43" t="s">
        <v>56</v>
      </c>
    </row>
    <row r="43" spans="1:5" x14ac:dyDescent="0.2">
      <c r="A43" s="104" t="s">
        <v>1078</v>
      </c>
      <c r="B43" s="105"/>
      <c r="C43" s="44">
        <v>0.79500000000000004</v>
      </c>
    </row>
    <row r="44" spans="1:5" x14ac:dyDescent="0.2">
      <c r="A44" s="104" t="s">
        <v>60</v>
      </c>
      <c r="B44" s="105"/>
      <c r="C44" s="44">
        <v>0.36</v>
      </c>
    </row>
    <row r="45" spans="1:5" x14ac:dyDescent="0.2">
      <c r="A45" s="9" t="s">
        <v>57</v>
      </c>
    </row>
    <row r="46" spans="1:5" x14ac:dyDescent="0.2">
      <c r="A46" s="9" t="s">
        <v>43</v>
      </c>
    </row>
    <row r="48" spans="1:5" x14ac:dyDescent="0.2">
      <c r="A48" s="18" t="s">
        <v>866</v>
      </c>
      <c r="D48" s="42">
        <v>2.1362166547945202E-2</v>
      </c>
      <c r="E48" s="13" t="s">
        <v>46</v>
      </c>
    </row>
    <row r="50" spans="1:4" x14ac:dyDescent="0.2">
      <c r="A50" s="18" t="s">
        <v>789</v>
      </c>
      <c r="D50" s="41" t="s">
        <v>45</v>
      </c>
    </row>
    <row r="52" spans="1:4" x14ac:dyDescent="0.2">
      <c r="A52" s="18" t="s">
        <v>867</v>
      </c>
    </row>
    <row r="53" spans="1:4" x14ac:dyDescent="0.2">
      <c r="A53" s="47"/>
    </row>
    <row r="54" spans="1:4" x14ac:dyDescent="0.2">
      <c r="A54" s="47" t="s">
        <v>781</v>
      </c>
    </row>
    <row r="55" spans="1:4" x14ac:dyDescent="0.2">
      <c r="A55" s="48"/>
    </row>
    <row r="56" spans="1:4" x14ac:dyDescent="0.2">
      <c r="A56" s="49"/>
    </row>
    <row r="57" spans="1:4" x14ac:dyDescent="0.2">
      <c r="A57" s="49"/>
    </row>
    <row r="58" spans="1:4" x14ac:dyDescent="0.2">
      <c r="A58" s="49"/>
    </row>
    <row r="59" spans="1:4" x14ac:dyDescent="0.2">
      <c r="A59" s="49"/>
    </row>
    <row r="60" spans="1:4" x14ac:dyDescent="0.2">
      <c r="A60" s="49"/>
    </row>
    <row r="61" spans="1:4" x14ac:dyDescent="0.2">
      <c r="A61" s="49"/>
    </row>
    <row r="62" spans="1:4" x14ac:dyDescent="0.2">
      <c r="A62" s="49"/>
    </row>
    <row r="63" spans="1:4" x14ac:dyDescent="0.2">
      <c r="A63" s="49"/>
    </row>
    <row r="64" spans="1:4" x14ac:dyDescent="0.2">
      <c r="A64" s="49"/>
    </row>
    <row r="65" spans="1:1" x14ac:dyDescent="0.2">
      <c r="A65" s="49"/>
    </row>
    <row r="66" spans="1:1" x14ac:dyDescent="0.2">
      <c r="A66" s="49"/>
    </row>
    <row r="67" spans="1:1" x14ac:dyDescent="0.2">
      <c r="A67" s="49"/>
    </row>
    <row r="68" spans="1:1" x14ac:dyDescent="0.2">
      <c r="A68" s="47" t="s">
        <v>1079</v>
      </c>
    </row>
    <row r="69" spans="1:1" x14ac:dyDescent="0.2">
      <c r="A69" s="49"/>
    </row>
    <row r="70" spans="1:1" x14ac:dyDescent="0.2">
      <c r="A70" s="47" t="s">
        <v>782</v>
      </c>
    </row>
    <row r="71" spans="1:1" x14ac:dyDescent="0.2">
      <c r="A71" s="49"/>
    </row>
    <row r="72" spans="1:1" x14ac:dyDescent="0.2">
      <c r="A72" s="49"/>
    </row>
    <row r="73" spans="1:1" x14ac:dyDescent="0.2">
      <c r="A73" s="49"/>
    </row>
    <row r="74" spans="1:1" x14ac:dyDescent="0.2">
      <c r="A74" s="49"/>
    </row>
    <row r="75" spans="1:1" x14ac:dyDescent="0.2">
      <c r="A75" s="49"/>
    </row>
    <row r="76" spans="1:1" x14ac:dyDescent="0.2">
      <c r="A76" s="49"/>
    </row>
    <row r="77" spans="1:1" x14ac:dyDescent="0.2">
      <c r="A77" s="49"/>
    </row>
    <row r="78" spans="1:1" x14ac:dyDescent="0.2">
      <c r="A78" s="49"/>
    </row>
    <row r="79" spans="1:1" x14ac:dyDescent="0.2">
      <c r="A79" s="49"/>
    </row>
    <row r="80" spans="1:1" x14ac:dyDescent="0.2">
      <c r="A80" s="49"/>
    </row>
    <row r="81" spans="1:1" x14ac:dyDescent="0.2">
      <c r="A81" s="49"/>
    </row>
    <row r="82" spans="1:1" x14ac:dyDescent="0.2">
      <c r="A82" s="49"/>
    </row>
    <row r="83" spans="1:1" x14ac:dyDescent="0.2">
      <c r="A83" s="49"/>
    </row>
  </sheetData>
  <mergeCells count="4">
    <mergeCell ref="A1:G1"/>
    <mergeCell ref="A42:B42"/>
    <mergeCell ref="A43:B43"/>
    <mergeCell ref="A44:B44"/>
  </mergeCells>
  <conditionalFormatting sqref="F2:F3 F5:F51">
    <cfRule type="cellIs" dxfId="57" priority="2" stopIfTrue="1" operator="between">
      <formula>0.009</formula>
      <formula>-0.009</formula>
    </cfRule>
  </conditionalFormatting>
  <conditionalFormatting sqref="F52:F85">
    <cfRule type="cellIs" dxfId="56" priority="1" stopIfTrue="1" operator="between">
      <formula>0.009</formula>
      <formula>-0.009</formula>
    </cfRule>
  </conditionalFormatting>
  <hyperlinks>
    <hyperlink ref="A53"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scale="47"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89"/>
  <sheetViews>
    <sheetView view="pageBreakPreview" zoomScaleNormal="100" zoomScaleSheetLayoutView="100" workbookViewId="0">
      <selection sqref="A1:G1"/>
    </sheetView>
  </sheetViews>
  <sheetFormatPr defaultColWidth="9.21875" defaultRowHeight="10.199999999999999" x14ac:dyDescent="0.2"/>
  <cols>
    <col min="1" max="1" width="38.77734375" style="9" bestFit="1" customWidth="1"/>
    <col min="2" max="2" width="54" style="9" bestFit="1" customWidth="1"/>
    <col min="3" max="3" width="24.7773437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9" s="1" customFormat="1" ht="13.8" x14ac:dyDescent="0.2">
      <c r="A1" s="106" t="s">
        <v>1099</v>
      </c>
      <c r="B1" s="107"/>
      <c r="C1" s="107"/>
      <c r="D1" s="107"/>
      <c r="E1" s="107"/>
      <c r="F1" s="107"/>
      <c r="G1" s="107"/>
    </row>
    <row r="2" spans="1:9" s="1" customFormat="1" ht="11.4" x14ac:dyDescent="0.2">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804</v>
      </c>
      <c r="D4" s="16" t="s">
        <v>1</v>
      </c>
      <c r="E4" s="15" t="s">
        <v>3</v>
      </c>
      <c r="F4" s="15" t="s">
        <v>4</v>
      </c>
      <c r="G4" s="15" t="s">
        <v>6</v>
      </c>
    </row>
    <row r="5" spans="1:9" x14ac:dyDescent="0.2">
      <c r="A5" s="21" t="s">
        <v>30</v>
      </c>
      <c r="B5" s="22"/>
      <c r="C5" s="22"/>
      <c r="D5" s="23"/>
      <c r="E5" s="24"/>
      <c r="F5" s="25"/>
      <c r="G5" s="24"/>
    </row>
    <row r="6" spans="1:9" x14ac:dyDescent="0.2">
      <c r="A6" s="26" t="s">
        <v>31</v>
      </c>
      <c r="B6" s="27"/>
      <c r="C6" s="27"/>
      <c r="D6" s="28"/>
      <c r="E6" s="29"/>
      <c r="F6" s="30"/>
      <c r="G6" s="29"/>
    </row>
    <row r="7" spans="1:9" x14ac:dyDescent="0.2">
      <c r="A7" s="27" t="s">
        <v>1008</v>
      </c>
      <c r="B7" s="27" t="s">
        <v>1009</v>
      </c>
      <c r="C7" s="27" t="s">
        <v>923</v>
      </c>
      <c r="D7" s="31">
        <v>26</v>
      </c>
      <c r="E7" s="29">
        <v>355.35811999999999</v>
      </c>
      <c r="F7" s="30">
        <v>12.1063730679966</v>
      </c>
      <c r="G7" s="29">
        <v>4.4063999999999997</v>
      </c>
    </row>
    <row r="8" spans="1:9" x14ac:dyDescent="0.2">
      <c r="A8" s="27" t="s">
        <v>1006</v>
      </c>
      <c r="B8" s="27" t="s">
        <v>1007</v>
      </c>
      <c r="C8" s="27" t="s">
        <v>923</v>
      </c>
      <c r="D8" s="31">
        <v>28</v>
      </c>
      <c r="E8" s="29">
        <v>280.40320000000003</v>
      </c>
      <c r="F8" s="30">
        <v>9.5528019696300994</v>
      </c>
      <c r="G8" s="29">
        <v>3.7648000000000001</v>
      </c>
    </row>
    <row r="9" spans="1:9" x14ac:dyDescent="0.2">
      <c r="A9" s="27" t="s">
        <v>1002</v>
      </c>
      <c r="B9" s="27" t="s">
        <v>1003</v>
      </c>
      <c r="C9" s="27" t="s">
        <v>76</v>
      </c>
      <c r="D9" s="31">
        <v>27</v>
      </c>
      <c r="E9" s="29">
        <v>270.48491999999999</v>
      </c>
      <c r="F9" s="30">
        <v>9.2149050957023295</v>
      </c>
      <c r="G9" s="29">
        <v>3.7553999999999998</v>
      </c>
    </row>
    <row r="10" spans="1:9" x14ac:dyDescent="0.2">
      <c r="A10" s="27" t="s">
        <v>998</v>
      </c>
      <c r="B10" s="27" t="s">
        <v>999</v>
      </c>
      <c r="C10" s="27" t="s">
        <v>76</v>
      </c>
      <c r="D10" s="31">
        <v>27</v>
      </c>
      <c r="E10" s="29">
        <v>270.44549999999998</v>
      </c>
      <c r="F10" s="30">
        <v>9.2135621315220302</v>
      </c>
      <c r="G10" s="29">
        <v>4.0190999999999999</v>
      </c>
    </row>
    <row r="11" spans="1:9" x14ac:dyDescent="0.2">
      <c r="A11" s="27" t="s">
        <v>959</v>
      </c>
      <c r="B11" s="27" t="s">
        <v>960</v>
      </c>
      <c r="C11" s="27" t="s">
        <v>948</v>
      </c>
      <c r="D11" s="31">
        <v>24</v>
      </c>
      <c r="E11" s="29">
        <v>240.53592</v>
      </c>
      <c r="F11" s="30">
        <v>8.1945998132075104</v>
      </c>
      <c r="G11" s="29">
        <v>4.2998000000000003</v>
      </c>
    </row>
    <row r="12" spans="1:9" x14ac:dyDescent="0.2">
      <c r="A12" s="27" t="s">
        <v>1094</v>
      </c>
      <c r="B12" s="27" t="s">
        <v>1095</v>
      </c>
      <c r="C12" s="27" t="s">
        <v>76</v>
      </c>
      <c r="D12" s="31">
        <v>10</v>
      </c>
      <c r="E12" s="29">
        <v>136.44229999999999</v>
      </c>
      <c r="F12" s="30">
        <v>4.6483288071636197</v>
      </c>
      <c r="G12" s="29">
        <v>4.8404999999999996</v>
      </c>
    </row>
    <row r="13" spans="1:9" x14ac:dyDescent="0.2">
      <c r="A13" s="27" t="s">
        <v>1074</v>
      </c>
      <c r="B13" s="27" t="s">
        <v>1075</v>
      </c>
      <c r="C13" s="27" t="s">
        <v>76</v>
      </c>
      <c r="D13" s="31">
        <v>2</v>
      </c>
      <c r="E13" s="29">
        <v>26.841159999999999</v>
      </c>
      <c r="F13" s="30">
        <v>0.91442710395300997</v>
      </c>
      <c r="G13" s="29">
        <v>4.1067999999999998</v>
      </c>
    </row>
    <row r="14" spans="1:9" x14ac:dyDescent="0.2">
      <c r="A14" s="27" t="s">
        <v>1088</v>
      </c>
      <c r="B14" s="27" t="s">
        <v>1089</v>
      </c>
      <c r="C14" s="27" t="s">
        <v>923</v>
      </c>
      <c r="D14" s="31">
        <v>2</v>
      </c>
      <c r="E14" s="29">
        <v>20.024940000000001</v>
      </c>
      <c r="F14" s="30">
        <v>0.68221149499622202</v>
      </c>
      <c r="G14" s="29">
        <v>4.3365</v>
      </c>
    </row>
    <row r="15" spans="1:9" x14ac:dyDescent="0.2">
      <c r="A15" s="26" t="s">
        <v>32</v>
      </c>
      <c r="B15" s="26"/>
      <c r="C15" s="26"/>
      <c r="D15" s="32"/>
      <c r="E15" s="33">
        <f>SUM(E6:E14)</f>
        <v>1600.5360599999999</v>
      </c>
      <c r="F15" s="34">
        <f>SUM(F6:F14)</f>
        <v>54.527209484171429</v>
      </c>
      <c r="G15" s="33"/>
      <c r="H15" s="18"/>
      <c r="I15" s="18"/>
    </row>
    <row r="16" spans="1:9" x14ac:dyDescent="0.2">
      <c r="A16" s="27"/>
      <c r="B16" s="27"/>
      <c r="C16" s="27"/>
      <c r="D16" s="28"/>
      <c r="E16" s="29"/>
      <c r="F16" s="30"/>
      <c r="G16" s="29"/>
    </row>
    <row r="17" spans="1:9" x14ac:dyDescent="0.2">
      <c r="A17" s="26" t="s">
        <v>48</v>
      </c>
      <c r="B17" s="27"/>
      <c r="C17" s="27"/>
      <c r="D17" s="28"/>
      <c r="E17" s="29"/>
      <c r="F17" s="30"/>
      <c r="G17" s="29"/>
    </row>
    <row r="18" spans="1:9" x14ac:dyDescent="0.2">
      <c r="A18" s="26" t="s">
        <v>808</v>
      </c>
      <c r="B18" s="27"/>
      <c r="C18" s="27"/>
      <c r="D18" s="28"/>
      <c r="E18" s="29"/>
      <c r="F18" s="30"/>
      <c r="G18" s="29"/>
    </row>
    <row r="19" spans="1:9" x14ac:dyDescent="0.2">
      <c r="A19" s="27" t="s">
        <v>1060</v>
      </c>
      <c r="B19" s="27" t="s">
        <v>1061</v>
      </c>
      <c r="C19" s="27" t="s">
        <v>816</v>
      </c>
      <c r="D19" s="31">
        <v>47</v>
      </c>
      <c r="E19" s="29">
        <v>234.60120499999999</v>
      </c>
      <c r="F19" s="30">
        <v>7.9924153975475196</v>
      </c>
      <c r="G19" s="29">
        <v>3.6497999999999999</v>
      </c>
    </row>
    <row r="20" spans="1:9" x14ac:dyDescent="0.2">
      <c r="A20" s="26" t="s">
        <v>32</v>
      </c>
      <c r="B20" s="26"/>
      <c r="C20" s="26"/>
      <c r="D20" s="32"/>
      <c r="E20" s="33">
        <f>SUM(E18:E19)</f>
        <v>234.60120499999999</v>
      </c>
      <c r="F20" s="34">
        <f>SUM(F18:F19)</f>
        <v>7.9924153975475196</v>
      </c>
      <c r="G20" s="33"/>
      <c r="H20" s="18"/>
      <c r="I20" s="18"/>
    </row>
    <row r="21" spans="1:9" x14ac:dyDescent="0.2">
      <c r="A21" s="27"/>
      <c r="B21" s="27"/>
      <c r="C21" s="27"/>
      <c r="D21" s="28"/>
      <c r="E21" s="29"/>
      <c r="F21" s="30"/>
      <c r="G21" s="29"/>
    </row>
    <row r="22" spans="1:9" x14ac:dyDescent="0.2">
      <c r="A22" s="26" t="s">
        <v>50</v>
      </c>
      <c r="B22" s="27"/>
      <c r="C22" s="27"/>
      <c r="D22" s="28"/>
      <c r="E22" s="29"/>
      <c r="F22" s="30"/>
      <c r="G22" s="29"/>
    </row>
    <row r="23" spans="1:9" x14ac:dyDescent="0.2">
      <c r="A23" s="27" t="s">
        <v>840</v>
      </c>
      <c r="B23" s="27" t="s">
        <v>841</v>
      </c>
      <c r="C23" s="27" t="s">
        <v>49</v>
      </c>
      <c r="D23" s="31">
        <v>28</v>
      </c>
      <c r="E23" s="29">
        <v>139.93083999999999</v>
      </c>
      <c r="F23" s="30">
        <v>4.76717670826865</v>
      </c>
      <c r="G23" s="29">
        <v>3.6116000000000001</v>
      </c>
    </row>
    <row r="24" spans="1:9" x14ac:dyDescent="0.2">
      <c r="A24" s="26" t="s">
        <v>32</v>
      </c>
      <c r="B24" s="26"/>
      <c r="C24" s="26"/>
      <c r="D24" s="32"/>
      <c r="E24" s="33">
        <f>SUM(E22:E23)</f>
        <v>139.93083999999999</v>
      </c>
      <c r="F24" s="34">
        <f>SUM(F22:F23)</f>
        <v>4.76717670826865</v>
      </c>
      <c r="G24" s="33"/>
      <c r="H24" s="18"/>
      <c r="I24" s="18"/>
    </row>
    <row r="25" spans="1:9" x14ac:dyDescent="0.2">
      <c r="A25" s="27"/>
      <c r="B25" s="27"/>
      <c r="C25" s="27"/>
      <c r="D25" s="28"/>
      <c r="E25" s="29"/>
      <c r="F25" s="30"/>
      <c r="G25" s="29"/>
    </row>
    <row r="26" spans="1:9" x14ac:dyDescent="0.2">
      <c r="A26" s="26" t="s">
        <v>34</v>
      </c>
      <c r="B26" s="26"/>
      <c r="C26" s="26"/>
      <c r="D26" s="32"/>
      <c r="E26" s="33">
        <f>E15+E20+E24</f>
        <v>1975.0681049999998</v>
      </c>
      <c r="F26" s="34">
        <f>F15+F20+F24</f>
        <v>67.28680158998759</v>
      </c>
      <c r="G26" s="33"/>
      <c r="H26" s="18"/>
      <c r="I26" s="18"/>
    </row>
    <row r="27" spans="1:9" x14ac:dyDescent="0.2">
      <c r="A27" s="26"/>
      <c r="B27" s="26"/>
      <c r="C27" s="26"/>
      <c r="D27" s="32"/>
      <c r="E27" s="33"/>
      <c r="F27" s="34"/>
      <c r="G27" s="33"/>
      <c r="H27" s="18"/>
      <c r="I27" s="18"/>
    </row>
    <row r="28" spans="1:9" x14ac:dyDescent="0.2">
      <c r="A28" s="26" t="s">
        <v>36</v>
      </c>
      <c r="B28" s="26"/>
      <c r="C28" s="26"/>
      <c r="D28" s="32"/>
      <c r="E28" s="33">
        <f>E30-(E15+E20+E24)</f>
        <v>960.22984100000031</v>
      </c>
      <c r="F28" s="34">
        <f>F30-(F15+F20+F24)</f>
        <v>32.71319841001241</v>
      </c>
      <c r="G28" s="33"/>
      <c r="H28" s="18"/>
      <c r="I28" s="18"/>
    </row>
    <row r="29" spans="1:9" x14ac:dyDescent="0.2">
      <c r="A29" s="26"/>
      <c r="B29" s="26"/>
      <c r="C29" s="26"/>
      <c r="D29" s="32"/>
      <c r="E29" s="33"/>
      <c r="F29" s="34"/>
      <c r="G29" s="33"/>
      <c r="H29" s="18"/>
      <c r="I29" s="18"/>
    </row>
    <row r="30" spans="1:9" x14ac:dyDescent="0.2">
      <c r="A30" s="35" t="s">
        <v>35</v>
      </c>
      <c r="B30" s="35"/>
      <c r="C30" s="35"/>
      <c r="D30" s="36"/>
      <c r="E30" s="37">
        <v>2935.2979460000001</v>
      </c>
      <c r="F30" s="38">
        <v>100</v>
      </c>
      <c r="G30" s="37"/>
      <c r="H30" s="18"/>
      <c r="I30" s="18"/>
    </row>
    <row r="32" spans="1:9" x14ac:dyDescent="0.2">
      <c r="A32" s="18" t="s">
        <v>54</v>
      </c>
    </row>
    <row r="33" spans="1:4" x14ac:dyDescent="0.2">
      <c r="A33" s="18" t="s">
        <v>37</v>
      </c>
    </row>
    <row r="35" spans="1:4" x14ac:dyDescent="0.2">
      <c r="A35" s="18" t="s">
        <v>38</v>
      </c>
    </row>
    <row r="36" spans="1:4" x14ac:dyDescent="0.2">
      <c r="A36" s="18" t="s">
        <v>39</v>
      </c>
    </row>
    <row r="37" spans="1:4" x14ac:dyDescent="0.2">
      <c r="A37" s="18" t="s">
        <v>40</v>
      </c>
      <c r="B37" s="18"/>
      <c r="C37" s="39" t="s">
        <v>42</v>
      </c>
      <c r="D37" s="19" t="s">
        <v>41</v>
      </c>
    </row>
    <row r="38" spans="1:4" x14ac:dyDescent="0.2">
      <c r="A38" s="9" t="s">
        <v>58</v>
      </c>
      <c r="C38" s="40">
        <v>12.8903</v>
      </c>
      <c r="D38" s="40">
        <v>13.128299999999999</v>
      </c>
    </row>
    <row r="39" spans="1:4" x14ac:dyDescent="0.2">
      <c r="A39" s="9" t="s">
        <v>1078</v>
      </c>
      <c r="C39" s="40">
        <v>11.0236</v>
      </c>
      <c r="D39" s="40">
        <v>10.406499999999999</v>
      </c>
    </row>
    <row r="40" spans="1:4" x14ac:dyDescent="0.2">
      <c r="A40" s="9" t="s">
        <v>60</v>
      </c>
      <c r="C40" s="40">
        <v>10.415800000000001</v>
      </c>
      <c r="D40" s="40">
        <v>10.223599999999999</v>
      </c>
    </row>
    <row r="41" spans="1:4" x14ac:dyDescent="0.2">
      <c r="A41" s="9" t="s">
        <v>61</v>
      </c>
      <c r="C41" s="40">
        <v>13.0036</v>
      </c>
      <c r="D41" s="40">
        <v>13.263500000000001</v>
      </c>
    </row>
    <row r="42" spans="1:4" x14ac:dyDescent="0.2">
      <c r="A42" s="9" t="s">
        <v>81</v>
      </c>
      <c r="C42" s="40">
        <v>11.120799999999999</v>
      </c>
      <c r="D42" s="40">
        <v>10.5189</v>
      </c>
    </row>
    <row r="43" spans="1:4" x14ac:dyDescent="0.2">
      <c r="A43" s="9" t="s">
        <v>63</v>
      </c>
      <c r="C43" s="40">
        <v>10.5182</v>
      </c>
      <c r="D43" s="40">
        <v>10.3436</v>
      </c>
    </row>
    <row r="45" spans="1:4" x14ac:dyDescent="0.2">
      <c r="A45" s="18" t="s">
        <v>44</v>
      </c>
    </row>
    <row r="46" spans="1:4" x14ac:dyDescent="0.2">
      <c r="A46" s="108" t="s">
        <v>55</v>
      </c>
      <c r="B46" s="109"/>
      <c r="C46" s="43" t="s">
        <v>56</v>
      </c>
    </row>
    <row r="47" spans="1:4" x14ac:dyDescent="0.2">
      <c r="A47" s="104" t="s">
        <v>1078</v>
      </c>
      <c r="B47" s="105"/>
      <c r="C47" s="44">
        <v>0.81</v>
      </c>
    </row>
    <row r="48" spans="1:4" x14ac:dyDescent="0.2">
      <c r="A48" s="104" t="s">
        <v>60</v>
      </c>
      <c r="B48" s="105"/>
      <c r="C48" s="44">
        <v>0.38</v>
      </c>
    </row>
    <row r="49" spans="1:5" x14ac:dyDescent="0.2">
      <c r="A49" s="104" t="s">
        <v>81</v>
      </c>
      <c r="B49" s="105"/>
      <c r="C49" s="44">
        <v>0.81</v>
      </c>
    </row>
    <row r="50" spans="1:5" x14ac:dyDescent="0.2">
      <c r="A50" s="104" t="s">
        <v>63</v>
      </c>
      <c r="B50" s="105"/>
      <c r="C50" s="44">
        <v>0.38</v>
      </c>
    </row>
    <row r="51" spans="1:5" x14ac:dyDescent="0.2">
      <c r="A51" s="9" t="s">
        <v>57</v>
      </c>
    </row>
    <row r="52" spans="1:5" x14ac:dyDescent="0.2">
      <c r="A52" s="9" t="s">
        <v>43</v>
      </c>
    </row>
    <row r="54" spans="1:5" x14ac:dyDescent="0.2">
      <c r="A54" s="18" t="s">
        <v>866</v>
      </c>
      <c r="D54" s="42">
        <v>2.6829091013698601E-2</v>
      </c>
      <c r="E54" s="13" t="s">
        <v>46</v>
      </c>
    </row>
    <row r="56" spans="1:5" x14ac:dyDescent="0.2">
      <c r="A56" s="18" t="s">
        <v>789</v>
      </c>
      <c r="D56" s="41" t="s">
        <v>45</v>
      </c>
    </row>
    <row r="58" spans="1:5" x14ac:dyDescent="0.2">
      <c r="A58" s="18" t="s">
        <v>867</v>
      </c>
    </row>
    <row r="59" spans="1:5" x14ac:dyDescent="0.2">
      <c r="A59" s="47"/>
    </row>
    <row r="60" spans="1:5" x14ac:dyDescent="0.2">
      <c r="A60" s="47" t="s">
        <v>781</v>
      </c>
    </row>
    <row r="61" spans="1:5" x14ac:dyDescent="0.2">
      <c r="A61" s="48"/>
    </row>
    <row r="62" spans="1:5" x14ac:dyDescent="0.2">
      <c r="A62" s="49"/>
    </row>
    <row r="63" spans="1:5" x14ac:dyDescent="0.2">
      <c r="A63" s="49"/>
    </row>
    <row r="64" spans="1:5"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7" t="s">
        <v>1079</v>
      </c>
    </row>
    <row r="75" spans="1:1" x14ac:dyDescent="0.2">
      <c r="A75" s="49"/>
    </row>
    <row r="76" spans="1:1" x14ac:dyDescent="0.2">
      <c r="A76" s="47" t="s">
        <v>782</v>
      </c>
    </row>
    <row r="77" spans="1:1" x14ac:dyDescent="0.2">
      <c r="A77" s="49"/>
    </row>
    <row r="78" spans="1:1" x14ac:dyDescent="0.2">
      <c r="A78" s="49"/>
    </row>
    <row r="79" spans="1:1" x14ac:dyDescent="0.2">
      <c r="A79" s="49"/>
    </row>
    <row r="80" spans="1:1"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sheetData>
  <mergeCells count="6">
    <mergeCell ref="A50:B50"/>
    <mergeCell ref="A1:G1"/>
    <mergeCell ref="A46:B46"/>
    <mergeCell ref="A47:B47"/>
    <mergeCell ref="A48:B48"/>
    <mergeCell ref="A49:B49"/>
  </mergeCells>
  <conditionalFormatting sqref="F2:F3 F5:F57">
    <cfRule type="cellIs" dxfId="55" priority="2" stopIfTrue="1" operator="between">
      <formula>0.009</formula>
      <formula>-0.009</formula>
    </cfRule>
  </conditionalFormatting>
  <conditionalFormatting sqref="F58:F91">
    <cfRule type="cellIs" dxfId="54" priority="1" stopIfTrue="1" operator="between">
      <formula>0.009</formula>
      <formula>-0.009</formula>
    </cfRule>
  </conditionalFormatting>
  <hyperlinks>
    <hyperlink ref="A59"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scale="47"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90"/>
  <sheetViews>
    <sheetView view="pageBreakPreview" zoomScaleNormal="100" zoomScaleSheetLayoutView="100" workbookViewId="0">
      <selection sqref="A1:G1"/>
    </sheetView>
  </sheetViews>
  <sheetFormatPr defaultColWidth="9.21875" defaultRowHeight="10.199999999999999" x14ac:dyDescent="0.2"/>
  <cols>
    <col min="1" max="1" width="38.77734375" style="9" bestFit="1" customWidth="1"/>
    <col min="2" max="2" width="54" style="9" bestFit="1" customWidth="1"/>
    <col min="3" max="3" width="24.7773437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9" s="1" customFormat="1" ht="13.8" x14ac:dyDescent="0.2">
      <c r="A1" s="106" t="s">
        <v>1100</v>
      </c>
      <c r="B1" s="107"/>
      <c r="C1" s="107"/>
      <c r="D1" s="107"/>
      <c r="E1" s="107"/>
      <c r="F1" s="107"/>
      <c r="G1" s="107"/>
    </row>
    <row r="2" spans="1:9" s="1" customFormat="1" ht="11.4" x14ac:dyDescent="0.2">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804</v>
      </c>
      <c r="D4" s="16" t="s">
        <v>1</v>
      </c>
      <c r="E4" s="15" t="s">
        <v>3</v>
      </c>
      <c r="F4" s="15" t="s">
        <v>4</v>
      </c>
      <c r="G4" s="15" t="s">
        <v>6</v>
      </c>
    </row>
    <row r="5" spans="1:9" x14ac:dyDescent="0.2">
      <c r="A5" s="21" t="s">
        <v>30</v>
      </c>
      <c r="B5" s="22"/>
      <c r="C5" s="22"/>
      <c r="D5" s="23"/>
      <c r="E5" s="24"/>
      <c r="F5" s="25"/>
      <c r="G5" s="24"/>
    </row>
    <row r="6" spans="1:9" x14ac:dyDescent="0.2">
      <c r="A6" s="26" t="s">
        <v>31</v>
      </c>
      <c r="B6" s="27"/>
      <c r="C6" s="27"/>
      <c r="D6" s="28"/>
      <c r="E6" s="29"/>
      <c r="F6" s="30"/>
      <c r="G6" s="29"/>
    </row>
    <row r="7" spans="1:9" x14ac:dyDescent="0.2">
      <c r="A7" s="27" t="s">
        <v>1008</v>
      </c>
      <c r="B7" s="27" t="s">
        <v>1009</v>
      </c>
      <c r="C7" s="27" t="s">
        <v>923</v>
      </c>
      <c r="D7" s="31">
        <v>50</v>
      </c>
      <c r="E7" s="29">
        <v>683.38099999999997</v>
      </c>
      <c r="F7" s="30">
        <v>12.1810723925157</v>
      </c>
      <c r="G7" s="29">
        <v>4.4063999999999997</v>
      </c>
    </row>
    <row r="8" spans="1:9" x14ac:dyDescent="0.2">
      <c r="A8" s="27" t="s">
        <v>1006</v>
      </c>
      <c r="B8" s="27" t="s">
        <v>1007</v>
      </c>
      <c r="C8" s="27" t="s">
        <v>923</v>
      </c>
      <c r="D8" s="31">
        <v>54</v>
      </c>
      <c r="E8" s="29">
        <v>540.77760000000001</v>
      </c>
      <c r="F8" s="30">
        <v>9.6392072560560997</v>
      </c>
      <c r="G8" s="29">
        <v>3.7648000000000001</v>
      </c>
    </row>
    <row r="9" spans="1:9" x14ac:dyDescent="0.2">
      <c r="A9" s="27" t="s">
        <v>1002</v>
      </c>
      <c r="B9" s="27" t="s">
        <v>1003</v>
      </c>
      <c r="C9" s="27" t="s">
        <v>76</v>
      </c>
      <c r="D9" s="31">
        <v>52</v>
      </c>
      <c r="E9" s="29">
        <v>520.93391999999994</v>
      </c>
      <c r="F9" s="30">
        <v>9.28549929137181</v>
      </c>
      <c r="G9" s="29">
        <v>3.7553999999999998</v>
      </c>
    </row>
    <row r="10" spans="1:9" x14ac:dyDescent="0.2">
      <c r="A10" s="27" t="s">
        <v>998</v>
      </c>
      <c r="B10" s="27" t="s">
        <v>999</v>
      </c>
      <c r="C10" s="27" t="s">
        <v>76</v>
      </c>
      <c r="D10" s="31">
        <v>51</v>
      </c>
      <c r="E10" s="29">
        <v>510.8415</v>
      </c>
      <c r="F10" s="30">
        <v>9.1056047689375106</v>
      </c>
      <c r="G10" s="29">
        <v>4.0190999999999999</v>
      </c>
    </row>
    <row r="11" spans="1:9" x14ac:dyDescent="0.2">
      <c r="A11" s="27" t="s">
        <v>1088</v>
      </c>
      <c r="B11" s="27" t="s">
        <v>1089</v>
      </c>
      <c r="C11" s="27" t="s">
        <v>923</v>
      </c>
      <c r="D11" s="31">
        <v>6</v>
      </c>
      <c r="E11" s="29">
        <v>60.074820000000003</v>
      </c>
      <c r="F11" s="30">
        <v>1.0708166182369001</v>
      </c>
      <c r="G11" s="29">
        <v>4.3365</v>
      </c>
    </row>
    <row r="12" spans="1:9" x14ac:dyDescent="0.2">
      <c r="A12" s="27" t="s">
        <v>1070</v>
      </c>
      <c r="B12" s="27" t="s">
        <v>1071</v>
      </c>
      <c r="C12" s="27" t="s">
        <v>76</v>
      </c>
      <c r="D12" s="31">
        <v>3</v>
      </c>
      <c r="E12" s="29">
        <v>40.898040000000002</v>
      </c>
      <c r="F12" s="30">
        <v>0.728995956797162</v>
      </c>
      <c r="G12" s="29">
        <v>4.1433</v>
      </c>
    </row>
    <row r="13" spans="1:9" x14ac:dyDescent="0.2">
      <c r="A13" s="27" t="s">
        <v>1081</v>
      </c>
      <c r="B13" s="27" t="s">
        <v>1082</v>
      </c>
      <c r="C13" s="27" t="s">
        <v>1024</v>
      </c>
      <c r="D13" s="31">
        <v>3</v>
      </c>
      <c r="E13" s="29">
        <v>40.318019999999997</v>
      </c>
      <c r="F13" s="30">
        <v>0.71865726489746395</v>
      </c>
      <c r="G13" s="29">
        <v>4.2255000000000003</v>
      </c>
    </row>
    <row r="14" spans="1:9" x14ac:dyDescent="0.2">
      <c r="A14" s="27" t="s">
        <v>1074</v>
      </c>
      <c r="B14" s="27" t="s">
        <v>1075</v>
      </c>
      <c r="C14" s="27" t="s">
        <v>76</v>
      </c>
      <c r="D14" s="31">
        <v>3</v>
      </c>
      <c r="E14" s="29">
        <v>40.261740000000003</v>
      </c>
      <c r="F14" s="30">
        <v>0.71765408986881896</v>
      </c>
      <c r="G14" s="29">
        <v>4.1067999999999998</v>
      </c>
    </row>
    <row r="15" spans="1:9" x14ac:dyDescent="0.2">
      <c r="A15" s="26" t="s">
        <v>32</v>
      </c>
      <c r="B15" s="26"/>
      <c r="C15" s="26"/>
      <c r="D15" s="32"/>
      <c r="E15" s="33">
        <f>SUM(E6:E14)</f>
        <v>2437.4866399999996</v>
      </c>
      <c r="F15" s="34">
        <f>SUM(F6:F14)</f>
        <v>43.447507638681458</v>
      </c>
      <c r="G15" s="33"/>
      <c r="H15" s="18"/>
      <c r="I15" s="18"/>
    </row>
    <row r="16" spans="1:9" x14ac:dyDescent="0.2">
      <c r="A16" s="27"/>
      <c r="B16" s="27"/>
      <c r="C16" s="27"/>
      <c r="D16" s="28"/>
      <c r="E16" s="29"/>
      <c r="F16" s="30"/>
      <c r="G16" s="29"/>
    </row>
    <row r="17" spans="1:9" x14ac:dyDescent="0.2">
      <c r="A17" s="26" t="s">
        <v>48</v>
      </c>
      <c r="B17" s="27"/>
      <c r="C17" s="27"/>
      <c r="D17" s="28"/>
      <c r="E17" s="29"/>
      <c r="F17" s="30"/>
      <c r="G17" s="29"/>
    </row>
    <row r="18" spans="1:9" x14ac:dyDescent="0.2">
      <c r="A18" s="26" t="s">
        <v>808</v>
      </c>
      <c r="B18" s="27"/>
      <c r="C18" s="27"/>
      <c r="D18" s="28"/>
      <c r="E18" s="29"/>
      <c r="F18" s="30"/>
      <c r="G18" s="29"/>
    </row>
    <row r="19" spans="1:9" x14ac:dyDescent="0.2">
      <c r="A19" s="27" t="s">
        <v>1060</v>
      </c>
      <c r="B19" s="27" t="s">
        <v>1061</v>
      </c>
      <c r="C19" s="27" t="s">
        <v>816</v>
      </c>
      <c r="D19" s="31">
        <v>42</v>
      </c>
      <c r="E19" s="29">
        <v>209.64363</v>
      </c>
      <c r="F19" s="30">
        <v>3.73683821127565</v>
      </c>
      <c r="G19" s="29">
        <v>3.6497999999999999</v>
      </c>
    </row>
    <row r="20" spans="1:9" x14ac:dyDescent="0.2">
      <c r="A20" s="26" t="s">
        <v>32</v>
      </c>
      <c r="B20" s="26"/>
      <c r="C20" s="26"/>
      <c r="D20" s="32"/>
      <c r="E20" s="33">
        <f>SUM(E18:E19)</f>
        <v>209.64363</v>
      </c>
      <c r="F20" s="34">
        <f>SUM(F18:F19)</f>
        <v>3.73683821127565</v>
      </c>
      <c r="G20" s="33"/>
      <c r="H20" s="18"/>
      <c r="I20" s="18"/>
    </row>
    <row r="21" spans="1:9" x14ac:dyDescent="0.2">
      <c r="A21" s="27"/>
      <c r="B21" s="27"/>
      <c r="C21" s="27"/>
      <c r="D21" s="28"/>
      <c r="E21" s="29"/>
      <c r="F21" s="30"/>
      <c r="G21" s="29"/>
    </row>
    <row r="22" spans="1:9" x14ac:dyDescent="0.2">
      <c r="A22" s="26" t="s">
        <v>50</v>
      </c>
      <c r="B22" s="27"/>
      <c r="C22" s="27"/>
      <c r="D22" s="28"/>
      <c r="E22" s="29"/>
      <c r="F22" s="30"/>
      <c r="G22" s="29"/>
    </row>
    <row r="23" spans="1:9" x14ac:dyDescent="0.2">
      <c r="A23" s="27" t="s">
        <v>840</v>
      </c>
      <c r="B23" s="27" t="s">
        <v>841</v>
      </c>
      <c r="C23" s="27" t="s">
        <v>49</v>
      </c>
      <c r="D23" s="31">
        <v>55</v>
      </c>
      <c r="E23" s="29">
        <v>274.86415</v>
      </c>
      <c r="F23" s="30">
        <v>4.8993754717460396</v>
      </c>
      <c r="G23" s="29">
        <v>3.6116000000000001</v>
      </c>
    </row>
    <row r="24" spans="1:9" x14ac:dyDescent="0.2">
      <c r="A24" s="26" t="s">
        <v>32</v>
      </c>
      <c r="B24" s="26"/>
      <c r="C24" s="26"/>
      <c r="D24" s="32"/>
      <c r="E24" s="33">
        <f>SUM(E22:E23)</f>
        <v>274.86415</v>
      </c>
      <c r="F24" s="34">
        <f>SUM(F22:F23)</f>
        <v>4.8993754717460396</v>
      </c>
      <c r="G24" s="33"/>
      <c r="H24" s="18"/>
      <c r="I24" s="18"/>
    </row>
    <row r="25" spans="1:9" x14ac:dyDescent="0.2">
      <c r="A25" s="27"/>
      <c r="B25" s="27"/>
      <c r="C25" s="27"/>
      <c r="D25" s="28"/>
      <c r="E25" s="29"/>
      <c r="F25" s="30"/>
      <c r="G25" s="29"/>
    </row>
    <row r="26" spans="1:9" x14ac:dyDescent="0.2">
      <c r="A26" s="26" t="s">
        <v>34</v>
      </c>
      <c r="B26" s="26"/>
      <c r="C26" s="26"/>
      <c r="D26" s="32"/>
      <c r="E26" s="33">
        <f>E15+E20+E24</f>
        <v>2921.9944199999995</v>
      </c>
      <c r="F26" s="34">
        <f>F15+F20+F24</f>
        <v>52.083721321703152</v>
      </c>
      <c r="G26" s="33"/>
      <c r="H26" s="18"/>
      <c r="I26" s="18"/>
    </row>
    <row r="27" spans="1:9" x14ac:dyDescent="0.2">
      <c r="A27" s="26"/>
      <c r="B27" s="26"/>
      <c r="C27" s="26"/>
      <c r="D27" s="32"/>
      <c r="E27" s="33"/>
      <c r="F27" s="34"/>
      <c r="G27" s="33"/>
      <c r="H27" s="18"/>
      <c r="I27" s="18"/>
    </row>
    <row r="28" spans="1:9" x14ac:dyDescent="0.2">
      <c r="A28" s="26" t="s">
        <v>36</v>
      </c>
      <c r="B28" s="26"/>
      <c r="C28" s="26"/>
      <c r="D28" s="32"/>
      <c r="E28" s="33">
        <f>E30-(E15+E20+E24)</f>
        <v>2688.1930740000003</v>
      </c>
      <c r="F28" s="34">
        <f>F30-(F15+F20+F24)</f>
        <v>47.916278678296848</v>
      </c>
      <c r="G28" s="33"/>
      <c r="H28" s="18"/>
      <c r="I28" s="18"/>
    </row>
    <row r="29" spans="1:9" x14ac:dyDescent="0.2">
      <c r="A29" s="26"/>
      <c r="B29" s="26"/>
      <c r="C29" s="26"/>
      <c r="D29" s="32"/>
      <c r="E29" s="33"/>
      <c r="F29" s="34"/>
      <c r="G29" s="33"/>
      <c r="H29" s="18"/>
      <c r="I29" s="18"/>
    </row>
    <row r="30" spans="1:9" x14ac:dyDescent="0.2">
      <c r="A30" s="35" t="s">
        <v>35</v>
      </c>
      <c r="B30" s="35"/>
      <c r="C30" s="35"/>
      <c r="D30" s="36"/>
      <c r="E30" s="37">
        <v>5610.1874939999998</v>
      </c>
      <c r="F30" s="38">
        <v>100</v>
      </c>
      <c r="G30" s="37"/>
      <c r="H30" s="18"/>
      <c r="I30" s="18"/>
    </row>
    <row r="32" spans="1:9" x14ac:dyDescent="0.2">
      <c r="A32" s="18" t="s">
        <v>54</v>
      </c>
    </row>
    <row r="33" spans="1:4" x14ac:dyDescent="0.2">
      <c r="A33" s="18" t="s">
        <v>37</v>
      </c>
    </row>
    <row r="35" spans="1:4" x14ac:dyDescent="0.2">
      <c r="A35" s="18" t="s">
        <v>38</v>
      </c>
    </row>
    <row r="36" spans="1:4" x14ac:dyDescent="0.2">
      <c r="A36" s="18" t="s">
        <v>39</v>
      </c>
    </row>
    <row r="37" spans="1:4" x14ac:dyDescent="0.2">
      <c r="A37" s="18" t="s">
        <v>40</v>
      </c>
      <c r="B37" s="18"/>
      <c r="C37" s="39" t="s">
        <v>42</v>
      </c>
      <c r="D37" s="19" t="s">
        <v>41</v>
      </c>
    </row>
    <row r="38" spans="1:4" x14ac:dyDescent="0.2">
      <c r="A38" s="9" t="s">
        <v>58</v>
      </c>
      <c r="C38" s="40">
        <v>12.879</v>
      </c>
      <c r="D38" s="40">
        <v>13.1297</v>
      </c>
    </row>
    <row r="39" spans="1:4" x14ac:dyDescent="0.2">
      <c r="A39" s="9" t="s">
        <v>1078</v>
      </c>
      <c r="C39" s="40">
        <v>11.078900000000001</v>
      </c>
      <c r="D39" s="40">
        <v>10.432</v>
      </c>
    </row>
    <row r="40" spans="1:4" x14ac:dyDescent="0.2">
      <c r="A40" s="9" t="s">
        <v>60</v>
      </c>
      <c r="C40" s="40">
        <v>10.4436</v>
      </c>
      <c r="D40" s="40">
        <v>10.2384</v>
      </c>
    </row>
    <row r="41" spans="1:4" x14ac:dyDescent="0.2">
      <c r="A41" s="9" t="s">
        <v>61</v>
      </c>
      <c r="C41" s="40">
        <v>13.0151</v>
      </c>
      <c r="D41" s="40">
        <v>13.2684</v>
      </c>
    </row>
    <row r="42" spans="1:4" x14ac:dyDescent="0.2">
      <c r="A42" s="9" t="s">
        <v>81</v>
      </c>
      <c r="C42" s="40">
        <v>11.0905</v>
      </c>
      <c r="D42" s="40">
        <v>10.4422</v>
      </c>
    </row>
    <row r="43" spans="1:4" x14ac:dyDescent="0.2">
      <c r="A43" s="9" t="s">
        <v>63</v>
      </c>
      <c r="C43" s="40">
        <v>10.469900000000001</v>
      </c>
      <c r="D43" s="40">
        <v>10.265599999999999</v>
      </c>
    </row>
    <row r="45" spans="1:4" x14ac:dyDescent="0.2">
      <c r="A45" s="18" t="s">
        <v>44</v>
      </c>
    </row>
    <row r="46" spans="1:4" x14ac:dyDescent="0.2">
      <c r="A46" s="108" t="s">
        <v>55</v>
      </c>
      <c r="B46" s="109"/>
      <c r="C46" s="43" t="s">
        <v>56</v>
      </c>
    </row>
    <row r="47" spans="1:4" x14ac:dyDescent="0.2">
      <c r="A47" s="104" t="s">
        <v>1078</v>
      </c>
      <c r="B47" s="105"/>
      <c r="C47" s="44">
        <v>0.85</v>
      </c>
    </row>
    <row r="48" spans="1:4" x14ac:dyDescent="0.2">
      <c r="A48" s="104" t="s">
        <v>60</v>
      </c>
      <c r="B48" s="105"/>
      <c r="C48" s="44">
        <v>0.40500000000000003</v>
      </c>
    </row>
    <row r="49" spans="1:5" x14ac:dyDescent="0.2">
      <c r="A49" s="104" t="s">
        <v>81</v>
      </c>
      <c r="B49" s="105"/>
      <c r="C49" s="44">
        <v>0.85</v>
      </c>
    </row>
    <row r="50" spans="1:5" x14ac:dyDescent="0.2">
      <c r="A50" s="104" t="s">
        <v>63</v>
      </c>
      <c r="B50" s="105"/>
      <c r="C50" s="44">
        <v>0.40500000000000003</v>
      </c>
    </row>
    <row r="51" spans="1:5" x14ac:dyDescent="0.2">
      <c r="A51" s="9" t="s">
        <v>57</v>
      </c>
    </row>
    <row r="52" spans="1:5" x14ac:dyDescent="0.2">
      <c r="A52" s="9" t="s">
        <v>43</v>
      </c>
    </row>
    <row r="54" spans="1:5" x14ac:dyDescent="0.2">
      <c r="A54" s="18" t="s">
        <v>866</v>
      </c>
      <c r="D54" s="42">
        <v>1.8509583561643801E-2</v>
      </c>
      <c r="E54" s="13" t="s">
        <v>46</v>
      </c>
    </row>
    <row r="56" spans="1:5" x14ac:dyDescent="0.2">
      <c r="A56" s="18" t="s">
        <v>789</v>
      </c>
      <c r="D56" s="41" t="s">
        <v>45</v>
      </c>
    </row>
    <row r="58" spans="1:5" x14ac:dyDescent="0.2">
      <c r="A58" s="18" t="s">
        <v>867</v>
      </c>
    </row>
    <row r="59" spans="1:5" x14ac:dyDescent="0.2">
      <c r="A59" s="47"/>
    </row>
    <row r="60" spans="1:5" x14ac:dyDescent="0.2">
      <c r="A60" s="47" t="s">
        <v>781</v>
      </c>
    </row>
    <row r="61" spans="1:5" x14ac:dyDescent="0.2">
      <c r="A61" s="48"/>
    </row>
    <row r="62" spans="1:5" x14ac:dyDescent="0.2">
      <c r="A62" s="49"/>
    </row>
    <row r="63" spans="1:5" x14ac:dyDescent="0.2">
      <c r="A63" s="49"/>
    </row>
    <row r="64" spans="1:5"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7" t="s">
        <v>1079</v>
      </c>
    </row>
    <row r="75" spans="1:1" x14ac:dyDescent="0.2">
      <c r="A75" s="49"/>
    </row>
    <row r="76" spans="1:1" x14ac:dyDescent="0.2">
      <c r="A76" s="47" t="s">
        <v>782</v>
      </c>
    </row>
    <row r="77" spans="1:1" x14ac:dyDescent="0.2">
      <c r="A77" s="49"/>
    </row>
    <row r="78" spans="1:1" x14ac:dyDescent="0.2">
      <c r="A78" s="49"/>
    </row>
    <row r="79" spans="1:1" x14ac:dyDescent="0.2">
      <c r="A79" s="49"/>
    </row>
    <row r="80" spans="1:1"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sheetData>
  <mergeCells count="6">
    <mergeCell ref="A50:B50"/>
    <mergeCell ref="A1:G1"/>
    <mergeCell ref="A46:B46"/>
    <mergeCell ref="A47:B47"/>
    <mergeCell ref="A48:B48"/>
    <mergeCell ref="A49:B49"/>
  </mergeCells>
  <conditionalFormatting sqref="F2:F3 F5:F57">
    <cfRule type="cellIs" dxfId="53" priority="2" stopIfTrue="1" operator="between">
      <formula>0.009</formula>
      <formula>-0.009</formula>
    </cfRule>
  </conditionalFormatting>
  <conditionalFormatting sqref="F58:F92">
    <cfRule type="cellIs" dxfId="52" priority="1" stopIfTrue="1" operator="between">
      <formula>0.009</formula>
      <formula>-0.009</formula>
    </cfRule>
  </conditionalFormatting>
  <hyperlinks>
    <hyperlink ref="A59" r:id="rId1" tooltip="https://www.franklintempletonindia.com/downloadsServlet/pdf/product-labels-jg9o5k7l" display="https://www.franklintempletonindia.com/downloadsServlet/pdf/product-labels-jg9o5k7l" xr:uid="{00000000-0004-0000-0E00-000000000000}"/>
  </hyperlinks>
  <pageMargins left="0.7" right="0.7" top="0.75" bottom="0.75" header="0.3" footer="0.3"/>
  <pageSetup paperSize="9" scale="47"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143"/>
  <sheetViews>
    <sheetView view="pageBreakPreview" zoomScaleNormal="100" zoomScaleSheetLayoutView="100" workbookViewId="0">
      <selection sqref="A1:G1"/>
    </sheetView>
  </sheetViews>
  <sheetFormatPr defaultColWidth="9.21875" defaultRowHeight="10.199999999999999" x14ac:dyDescent="0.2"/>
  <cols>
    <col min="1" max="1" width="38.77734375" style="9" bestFit="1" customWidth="1"/>
    <col min="2" max="2" width="51.77734375" style="9" bestFit="1" customWidth="1"/>
    <col min="3" max="3" width="25.2187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106" t="s">
        <v>1101</v>
      </c>
      <c r="B1" s="107"/>
      <c r="C1" s="107"/>
      <c r="D1" s="107"/>
      <c r="E1" s="107"/>
      <c r="F1" s="107"/>
      <c r="G1" s="107"/>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5</v>
      </c>
      <c r="D4" s="16" t="s">
        <v>1</v>
      </c>
      <c r="E4" s="15" t="s">
        <v>3</v>
      </c>
      <c r="F4" s="15" t="s">
        <v>4</v>
      </c>
      <c r="G4" s="15" t="s">
        <v>6</v>
      </c>
    </row>
    <row r="5" spans="1:7" x14ac:dyDescent="0.2">
      <c r="A5" s="21" t="s">
        <v>85</v>
      </c>
      <c r="B5" s="22"/>
      <c r="C5" s="22"/>
      <c r="D5" s="23"/>
      <c r="E5" s="24"/>
      <c r="F5" s="25"/>
      <c r="G5" s="24"/>
    </row>
    <row r="6" spans="1:7" x14ac:dyDescent="0.2">
      <c r="A6" s="26" t="s">
        <v>31</v>
      </c>
      <c r="B6" s="27"/>
      <c r="C6" s="27"/>
      <c r="D6" s="28"/>
      <c r="E6" s="29"/>
      <c r="F6" s="30"/>
      <c r="G6" s="29"/>
    </row>
    <row r="7" spans="1:7" x14ac:dyDescent="0.2">
      <c r="A7" s="27" t="s">
        <v>87</v>
      </c>
      <c r="B7" s="27" t="s">
        <v>86</v>
      </c>
      <c r="C7" s="27" t="s">
        <v>88</v>
      </c>
      <c r="D7" s="31">
        <v>185500</v>
      </c>
      <c r="E7" s="29">
        <v>1354.7065</v>
      </c>
      <c r="F7" s="30">
        <v>3.0242911739770499</v>
      </c>
      <c r="G7" s="29"/>
    </row>
    <row r="8" spans="1:7" x14ac:dyDescent="0.2">
      <c r="A8" s="27" t="s">
        <v>90</v>
      </c>
      <c r="B8" s="27" t="s">
        <v>89</v>
      </c>
      <c r="C8" s="27" t="s">
        <v>91</v>
      </c>
      <c r="D8" s="31">
        <v>70600</v>
      </c>
      <c r="E8" s="29">
        <v>1346.2361000000001</v>
      </c>
      <c r="F8" s="30">
        <v>3.0053815755067799</v>
      </c>
      <c r="G8" s="29"/>
    </row>
    <row r="9" spans="1:7" x14ac:dyDescent="0.2">
      <c r="A9" s="27" t="s">
        <v>93</v>
      </c>
      <c r="B9" s="27" t="s">
        <v>92</v>
      </c>
      <c r="C9" s="27" t="s">
        <v>88</v>
      </c>
      <c r="D9" s="31">
        <v>86200</v>
      </c>
      <c r="E9" s="29">
        <v>1267.4417000000001</v>
      </c>
      <c r="F9" s="30">
        <v>2.82947837545658</v>
      </c>
      <c r="G9" s="29"/>
    </row>
    <row r="10" spans="1:7" x14ac:dyDescent="0.2">
      <c r="A10" s="27" t="s">
        <v>95</v>
      </c>
      <c r="B10" s="27" t="s">
        <v>94</v>
      </c>
      <c r="C10" s="27" t="s">
        <v>88</v>
      </c>
      <c r="D10" s="31">
        <v>165500</v>
      </c>
      <c r="E10" s="29">
        <v>1259.70325</v>
      </c>
      <c r="F10" s="30">
        <v>2.8122028061467201</v>
      </c>
      <c r="G10" s="29"/>
    </row>
    <row r="11" spans="1:7" x14ac:dyDescent="0.2">
      <c r="A11" s="27" t="s">
        <v>97</v>
      </c>
      <c r="B11" s="27" t="s">
        <v>96</v>
      </c>
      <c r="C11" s="27" t="s">
        <v>98</v>
      </c>
      <c r="D11" s="31">
        <v>67000</v>
      </c>
      <c r="E11" s="29">
        <v>1184.3254999999999</v>
      </c>
      <c r="F11" s="30">
        <v>2.64392704749402</v>
      </c>
      <c r="G11" s="29"/>
    </row>
    <row r="12" spans="1:7" x14ac:dyDescent="0.2">
      <c r="A12" s="27" t="s">
        <v>100</v>
      </c>
      <c r="B12" s="27" t="s">
        <v>99</v>
      </c>
      <c r="C12" s="27" t="s">
        <v>101</v>
      </c>
      <c r="D12" s="31">
        <v>130700</v>
      </c>
      <c r="E12" s="29">
        <v>986.71965</v>
      </c>
      <c r="F12" s="30">
        <v>2.2027852739207501</v>
      </c>
      <c r="G12" s="29"/>
    </row>
    <row r="13" spans="1:7" x14ac:dyDescent="0.2">
      <c r="A13" s="27" t="s">
        <v>103</v>
      </c>
      <c r="B13" s="27" t="s">
        <v>102</v>
      </c>
      <c r="C13" s="27" t="s">
        <v>88</v>
      </c>
      <c r="D13" s="31">
        <v>117300</v>
      </c>
      <c r="E13" s="29">
        <v>578.93415000000005</v>
      </c>
      <c r="F13" s="30">
        <v>1.2924315637068999</v>
      </c>
      <c r="G13" s="29"/>
    </row>
    <row r="14" spans="1:7" x14ac:dyDescent="0.2">
      <c r="A14" s="27" t="s">
        <v>105</v>
      </c>
      <c r="B14" s="27" t="s">
        <v>104</v>
      </c>
      <c r="C14" s="27" t="s">
        <v>106</v>
      </c>
      <c r="D14" s="31">
        <v>27000</v>
      </c>
      <c r="E14" s="29">
        <v>553.13549999999998</v>
      </c>
      <c r="F14" s="30">
        <v>1.23483781222234</v>
      </c>
      <c r="G14" s="29"/>
    </row>
    <row r="15" spans="1:7" x14ac:dyDescent="0.2">
      <c r="A15" s="27" t="s">
        <v>108</v>
      </c>
      <c r="B15" s="27" t="s">
        <v>107</v>
      </c>
      <c r="C15" s="27" t="s">
        <v>91</v>
      </c>
      <c r="D15" s="31">
        <v>40000</v>
      </c>
      <c r="E15" s="29">
        <v>465.5</v>
      </c>
      <c r="F15" s="30">
        <v>1.03919745087686</v>
      </c>
      <c r="G15" s="29"/>
    </row>
    <row r="16" spans="1:7" x14ac:dyDescent="0.2">
      <c r="A16" s="27" t="s">
        <v>110</v>
      </c>
      <c r="B16" s="27" t="s">
        <v>109</v>
      </c>
      <c r="C16" s="27" t="s">
        <v>88</v>
      </c>
      <c r="D16" s="31">
        <v>25900</v>
      </c>
      <c r="E16" s="29">
        <v>454.24714999999998</v>
      </c>
      <c r="F16" s="30">
        <v>1.0140762198669799</v>
      </c>
      <c r="G16" s="29"/>
    </row>
    <row r="17" spans="1:7" x14ac:dyDescent="0.2">
      <c r="A17" s="27" t="s">
        <v>112</v>
      </c>
      <c r="B17" s="27" t="s">
        <v>111</v>
      </c>
      <c r="C17" s="27" t="s">
        <v>113</v>
      </c>
      <c r="D17" s="31">
        <v>36000</v>
      </c>
      <c r="E17" s="29">
        <v>448.34399999999999</v>
      </c>
      <c r="F17" s="30">
        <v>1.0008978344058801</v>
      </c>
      <c r="G17" s="29"/>
    </row>
    <row r="18" spans="1:7" x14ac:dyDescent="0.2">
      <c r="A18" s="27" t="s">
        <v>115</v>
      </c>
      <c r="B18" s="27" t="s">
        <v>114</v>
      </c>
      <c r="C18" s="27" t="s">
        <v>116</v>
      </c>
      <c r="D18" s="31">
        <v>143500</v>
      </c>
      <c r="E18" s="29">
        <v>429.42374999999998</v>
      </c>
      <c r="F18" s="30">
        <v>0.95865964843390505</v>
      </c>
      <c r="G18" s="29"/>
    </row>
    <row r="19" spans="1:7" x14ac:dyDescent="0.2">
      <c r="A19" s="27" t="s">
        <v>118</v>
      </c>
      <c r="B19" s="27" t="s">
        <v>117</v>
      </c>
      <c r="C19" s="27" t="s">
        <v>119</v>
      </c>
      <c r="D19" s="31">
        <v>258000</v>
      </c>
      <c r="E19" s="29">
        <v>401.577</v>
      </c>
      <c r="F19" s="30">
        <v>0.89649365140876003</v>
      </c>
      <c r="G19" s="29"/>
    </row>
    <row r="20" spans="1:7" x14ac:dyDescent="0.2">
      <c r="A20" s="27" t="s">
        <v>121</v>
      </c>
      <c r="B20" s="27" t="s">
        <v>120</v>
      </c>
      <c r="C20" s="27" t="s">
        <v>122</v>
      </c>
      <c r="D20" s="31">
        <v>293300</v>
      </c>
      <c r="E20" s="29">
        <v>395.95499999999998</v>
      </c>
      <c r="F20" s="30">
        <v>0.88394291441879203</v>
      </c>
      <c r="G20" s="29"/>
    </row>
    <row r="21" spans="1:7" x14ac:dyDescent="0.2">
      <c r="A21" s="27" t="s">
        <v>124</v>
      </c>
      <c r="B21" s="27" t="s">
        <v>123</v>
      </c>
      <c r="C21" s="27" t="s">
        <v>116</v>
      </c>
      <c r="D21" s="31">
        <v>21600</v>
      </c>
      <c r="E21" s="29">
        <v>359.42399999999998</v>
      </c>
      <c r="F21" s="30">
        <v>0.80238991317715402</v>
      </c>
      <c r="G21" s="29"/>
    </row>
    <row r="22" spans="1:7" x14ac:dyDescent="0.2">
      <c r="A22" s="27" t="s">
        <v>126</v>
      </c>
      <c r="B22" s="27" t="s">
        <v>125</v>
      </c>
      <c r="C22" s="27" t="s">
        <v>106</v>
      </c>
      <c r="D22" s="31">
        <v>24000</v>
      </c>
      <c r="E22" s="29">
        <v>357.49200000000002</v>
      </c>
      <c r="F22" s="30">
        <v>0.79807685308028198</v>
      </c>
      <c r="G22" s="29"/>
    </row>
    <row r="23" spans="1:7" x14ac:dyDescent="0.2">
      <c r="A23" s="27" t="s">
        <v>128</v>
      </c>
      <c r="B23" s="27" t="s">
        <v>127</v>
      </c>
      <c r="C23" s="27" t="s">
        <v>129</v>
      </c>
      <c r="D23" s="31">
        <v>8000</v>
      </c>
      <c r="E23" s="29">
        <v>343.63600000000002</v>
      </c>
      <c r="F23" s="30">
        <v>0.76714426472507302</v>
      </c>
      <c r="G23" s="29"/>
    </row>
    <row r="24" spans="1:7" x14ac:dyDescent="0.2">
      <c r="A24" s="27" t="s">
        <v>131</v>
      </c>
      <c r="B24" s="27" t="s">
        <v>130</v>
      </c>
      <c r="C24" s="27" t="s">
        <v>132</v>
      </c>
      <c r="D24" s="31">
        <v>38800</v>
      </c>
      <c r="E24" s="29">
        <v>330.45960000000002</v>
      </c>
      <c r="F24" s="30">
        <v>0.73772883767516095</v>
      </c>
      <c r="G24" s="29"/>
    </row>
    <row r="25" spans="1:7" x14ac:dyDescent="0.2">
      <c r="A25" s="27" t="s">
        <v>134</v>
      </c>
      <c r="B25" s="27" t="s">
        <v>133</v>
      </c>
      <c r="C25" s="27" t="s">
        <v>135</v>
      </c>
      <c r="D25" s="31">
        <v>107200</v>
      </c>
      <c r="E25" s="29">
        <v>323.85120000000001</v>
      </c>
      <c r="F25" s="30">
        <v>0.72297602900840596</v>
      </c>
      <c r="G25" s="29"/>
    </row>
    <row r="26" spans="1:7" x14ac:dyDescent="0.2">
      <c r="A26" s="27" t="s">
        <v>137</v>
      </c>
      <c r="B26" s="27" t="s">
        <v>136</v>
      </c>
      <c r="C26" s="27" t="s">
        <v>113</v>
      </c>
      <c r="D26" s="31">
        <v>24790</v>
      </c>
      <c r="E26" s="29">
        <v>260.80319500000002</v>
      </c>
      <c r="F26" s="30">
        <v>0.58222559704520105</v>
      </c>
      <c r="G26" s="29"/>
    </row>
    <row r="27" spans="1:7" x14ac:dyDescent="0.2">
      <c r="A27" s="27" t="s">
        <v>139</v>
      </c>
      <c r="B27" s="27" t="s">
        <v>138</v>
      </c>
      <c r="C27" s="27" t="s">
        <v>106</v>
      </c>
      <c r="D27" s="31">
        <v>28000</v>
      </c>
      <c r="E27" s="29">
        <v>248.738</v>
      </c>
      <c r="F27" s="30">
        <v>0.55529086044298404</v>
      </c>
      <c r="G27" s="29"/>
    </row>
    <row r="28" spans="1:7" x14ac:dyDescent="0.2">
      <c r="A28" s="27" t="s">
        <v>141</v>
      </c>
      <c r="B28" s="27" t="s">
        <v>140</v>
      </c>
      <c r="C28" s="27" t="s">
        <v>119</v>
      </c>
      <c r="D28" s="31">
        <v>124700</v>
      </c>
      <c r="E28" s="29">
        <v>241.60624999999999</v>
      </c>
      <c r="F28" s="30">
        <v>0.53936970809004903</v>
      </c>
      <c r="G28" s="29"/>
    </row>
    <row r="29" spans="1:7" x14ac:dyDescent="0.2">
      <c r="A29" s="27" t="s">
        <v>143</v>
      </c>
      <c r="B29" s="27" t="s">
        <v>142</v>
      </c>
      <c r="C29" s="27" t="s">
        <v>144</v>
      </c>
      <c r="D29" s="31">
        <v>55000</v>
      </c>
      <c r="E29" s="29">
        <v>238.5625</v>
      </c>
      <c r="F29" s="30">
        <v>0.53257474086962697</v>
      </c>
      <c r="G29" s="29"/>
    </row>
    <row r="30" spans="1:7" x14ac:dyDescent="0.2">
      <c r="A30" s="27" t="s">
        <v>146</v>
      </c>
      <c r="B30" s="27" t="s">
        <v>145</v>
      </c>
      <c r="C30" s="27" t="s">
        <v>147</v>
      </c>
      <c r="D30" s="31">
        <v>9000</v>
      </c>
      <c r="E30" s="29">
        <v>237.285</v>
      </c>
      <c r="F30" s="30">
        <v>0.52972280801571703</v>
      </c>
      <c r="G30" s="29"/>
    </row>
    <row r="31" spans="1:7" x14ac:dyDescent="0.2">
      <c r="A31" s="27" t="s">
        <v>149</v>
      </c>
      <c r="B31" s="27" t="s">
        <v>148</v>
      </c>
      <c r="C31" s="27" t="s">
        <v>144</v>
      </c>
      <c r="D31" s="31">
        <v>6200</v>
      </c>
      <c r="E31" s="29">
        <v>226.48599999999999</v>
      </c>
      <c r="F31" s="30">
        <v>0.50561476661503102</v>
      </c>
      <c r="G31" s="29"/>
    </row>
    <row r="32" spans="1:7" x14ac:dyDescent="0.2">
      <c r="A32" s="27" t="s">
        <v>151</v>
      </c>
      <c r="B32" s="27" t="s">
        <v>150</v>
      </c>
      <c r="C32" s="27" t="s">
        <v>147</v>
      </c>
      <c r="D32" s="31">
        <v>15000</v>
      </c>
      <c r="E32" s="29">
        <v>222.33</v>
      </c>
      <c r="F32" s="30">
        <v>0.49633677605467802</v>
      </c>
      <c r="G32" s="29"/>
    </row>
    <row r="33" spans="1:7" x14ac:dyDescent="0.2">
      <c r="A33" s="27" t="s">
        <v>153</v>
      </c>
      <c r="B33" s="27" t="s">
        <v>152</v>
      </c>
      <c r="C33" s="27" t="s">
        <v>154</v>
      </c>
      <c r="D33" s="31">
        <v>61700</v>
      </c>
      <c r="E33" s="29">
        <v>221.71895000000001</v>
      </c>
      <c r="F33" s="30">
        <v>0.49497264801523999</v>
      </c>
      <c r="G33" s="29"/>
    </row>
    <row r="34" spans="1:7" x14ac:dyDescent="0.2">
      <c r="A34" s="27" t="s">
        <v>156</v>
      </c>
      <c r="B34" s="27" t="s">
        <v>155</v>
      </c>
      <c r="C34" s="27" t="s">
        <v>106</v>
      </c>
      <c r="D34" s="31">
        <v>150000</v>
      </c>
      <c r="E34" s="29">
        <v>221.17500000000001</v>
      </c>
      <c r="F34" s="30">
        <v>0.493758316214157</v>
      </c>
      <c r="G34" s="29"/>
    </row>
    <row r="35" spans="1:7" x14ac:dyDescent="0.2">
      <c r="A35" s="27" t="s">
        <v>158</v>
      </c>
      <c r="B35" s="27" t="s">
        <v>157</v>
      </c>
      <c r="C35" s="27" t="s">
        <v>147</v>
      </c>
      <c r="D35" s="31">
        <v>45400</v>
      </c>
      <c r="E35" s="29">
        <v>217.6249</v>
      </c>
      <c r="F35" s="30">
        <v>0.48583295666451598</v>
      </c>
      <c r="G35" s="29"/>
    </row>
    <row r="36" spans="1:7" x14ac:dyDescent="0.2">
      <c r="A36" s="27" t="s">
        <v>160</v>
      </c>
      <c r="B36" s="27" t="s">
        <v>159</v>
      </c>
      <c r="C36" s="27" t="s">
        <v>88</v>
      </c>
      <c r="D36" s="31">
        <v>166200</v>
      </c>
      <c r="E36" s="29">
        <v>214.23179999999999</v>
      </c>
      <c r="F36" s="30">
        <v>0.47825808905856398</v>
      </c>
      <c r="G36" s="29"/>
    </row>
    <row r="37" spans="1:7" x14ac:dyDescent="0.2">
      <c r="A37" s="27" t="s">
        <v>162</v>
      </c>
      <c r="B37" s="27" t="s">
        <v>161</v>
      </c>
      <c r="C37" s="27" t="s">
        <v>144</v>
      </c>
      <c r="D37" s="31">
        <v>26526</v>
      </c>
      <c r="E37" s="29">
        <v>213.94545299999999</v>
      </c>
      <c r="F37" s="30">
        <v>0.477618838634362</v>
      </c>
      <c r="G37" s="29"/>
    </row>
    <row r="38" spans="1:7" x14ac:dyDescent="0.2">
      <c r="A38" s="27" t="s">
        <v>164</v>
      </c>
      <c r="B38" s="27" t="s">
        <v>163</v>
      </c>
      <c r="C38" s="27" t="s">
        <v>165</v>
      </c>
      <c r="D38" s="31">
        <v>137000</v>
      </c>
      <c r="E38" s="29">
        <v>207.00700000000001</v>
      </c>
      <c r="F38" s="30">
        <v>0.46212920883709302</v>
      </c>
      <c r="G38" s="29"/>
    </row>
    <row r="39" spans="1:7" x14ac:dyDescent="0.2">
      <c r="A39" s="27" t="s">
        <v>167</v>
      </c>
      <c r="B39" s="27" t="s">
        <v>166</v>
      </c>
      <c r="C39" s="27" t="s">
        <v>168</v>
      </c>
      <c r="D39" s="31">
        <v>40000</v>
      </c>
      <c r="E39" s="29">
        <v>200.36</v>
      </c>
      <c r="F39" s="30">
        <v>0.44729022826571002</v>
      </c>
      <c r="G39" s="29"/>
    </row>
    <row r="40" spans="1:7" x14ac:dyDescent="0.2">
      <c r="A40" s="27" t="s">
        <v>170</v>
      </c>
      <c r="B40" s="27" t="s">
        <v>169</v>
      </c>
      <c r="C40" s="27" t="s">
        <v>119</v>
      </c>
      <c r="D40" s="31">
        <v>76200</v>
      </c>
      <c r="E40" s="29">
        <v>197.39609999999999</v>
      </c>
      <c r="F40" s="30">
        <v>0.44067352080136202</v>
      </c>
      <c r="G40" s="29"/>
    </row>
    <row r="41" spans="1:7" x14ac:dyDescent="0.2">
      <c r="A41" s="27" t="s">
        <v>172</v>
      </c>
      <c r="B41" s="27" t="s">
        <v>171</v>
      </c>
      <c r="C41" s="27" t="s">
        <v>116</v>
      </c>
      <c r="D41" s="31">
        <v>2800</v>
      </c>
      <c r="E41" s="29">
        <v>184.86439999999999</v>
      </c>
      <c r="F41" s="30">
        <v>0.412697343153342</v>
      </c>
      <c r="G41" s="29"/>
    </row>
    <row r="42" spans="1:7" x14ac:dyDescent="0.2">
      <c r="A42" s="27" t="s">
        <v>174</v>
      </c>
      <c r="B42" s="27" t="s">
        <v>173</v>
      </c>
      <c r="C42" s="27" t="s">
        <v>122</v>
      </c>
      <c r="D42" s="31">
        <v>73700</v>
      </c>
      <c r="E42" s="29">
        <v>175.88505000000001</v>
      </c>
      <c r="F42" s="30">
        <v>0.39265154802867802</v>
      </c>
      <c r="G42" s="29"/>
    </row>
    <row r="43" spans="1:7" x14ac:dyDescent="0.2">
      <c r="A43" s="27" t="s">
        <v>176</v>
      </c>
      <c r="B43" s="27" t="s">
        <v>175</v>
      </c>
      <c r="C43" s="27" t="s">
        <v>129</v>
      </c>
      <c r="D43" s="31">
        <v>50000</v>
      </c>
      <c r="E43" s="29">
        <v>174.25</v>
      </c>
      <c r="F43" s="30">
        <v>0.38900140884058698</v>
      </c>
      <c r="G43" s="29"/>
    </row>
    <row r="44" spans="1:7" x14ac:dyDescent="0.2">
      <c r="A44" s="27" t="s">
        <v>178</v>
      </c>
      <c r="B44" s="27" t="s">
        <v>177</v>
      </c>
      <c r="C44" s="27" t="s">
        <v>116</v>
      </c>
      <c r="D44" s="31">
        <v>42700</v>
      </c>
      <c r="E44" s="29">
        <v>168.64365000000001</v>
      </c>
      <c r="F44" s="30">
        <v>0.37648560942335102</v>
      </c>
      <c r="G44" s="29"/>
    </row>
    <row r="45" spans="1:7" x14ac:dyDescent="0.2">
      <c r="A45" s="27" t="s">
        <v>180</v>
      </c>
      <c r="B45" s="27" t="s">
        <v>179</v>
      </c>
      <c r="C45" s="27" t="s">
        <v>135</v>
      </c>
      <c r="D45" s="31">
        <v>193000</v>
      </c>
      <c r="E45" s="29">
        <v>158.839</v>
      </c>
      <c r="F45" s="30">
        <v>0.35459738753991399</v>
      </c>
      <c r="G45" s="29"/>
    </row>
    <row r="46" spans="1:7" x14ac:dyDescent="0.2">
      <c r="A46" s="27" t="s">
        <v>182</v>
      </c>
      <c r="B46" s="27" t="s">
        <v>181</v>
      </c>
      <c r="C46" s="27" t="s">
        <v>106</v>
      </c>
      <c r="D46" s="31">
        <v>30700</v>
      </c>
      <c r="E46" s="29">
        <v>143.59925000000001</v>
      </c>
      <c r="F46" s="30">
        <v>0.32057567034979401</v>
      </c>
      <c r="G46" s="29"/>
    </row>
    <row r="47" spans="1:7" x14ac:dyDescent="0.2">
      <c r="A47" s="27" t="s">
        <v>184</v>
      </c>
      <c r="B47" s="27" t="s">
        <v>183</v>
      </c>
      <c r="C47" s="27" t="s">
        <v>185</v>
      </c>
      <c r="D47" s="31">
        <v>87900</v>
      </c>
      <c r="E47" s="29">
        <v>132.2895</v>
      </c>
      <c r="F47" s="30">
        <v>0.29532741391573503</v>
      </c>
      <c r="G47" s="29"/>
    </row>
    <row r="48" spans="1:7" x14ac:dyDescent="0.2">
      <c r="A48" s="27" t="s">
        <v>187</v>
      </c>
      <c r="B48" s="27" t="s">
        <v>186</v>
      </c>
      <c r="C48" s="27" t="s">
        <v>188</v>
      </c>
      <c r="D48" s="31">
        <v>9000</v>
      </c>
      <c r="E48" s="29">
        <v>127.3905</v>
      </c>
      <c r="F48" s="30">
        <v>0.284390725812951</v>
      </c>
      <c r="G48" s="29"/>
    </row>
    <row r="49" spans="1:9" x14ac:dyDescent="0.2">
      <c r="A49" s="27" t="s">
        <v>190</v>
      </c>
      <c r="B49" s="27" t="s">
        <v>189</v>
      </c>
      <c r="C49" s="27" t="s">
        <v>191</v>
      </c>
      <c r="D49" s="31">
        <v>17000</v>
      </c>
      <c r="E49" s="29">
        <v>118.03100000000001</v>
      </c>
      <c r="F49" s="30">
        <v>0.26349627137367798</v>
      </c>
      <c r="G49" s="29"/>
    </row>
    <row r="50" spans="1:9" x14ac:dyDescent="0.2">
      <c r="A50" s="27" t="s">
        <v>193</v>
      </c>
      <c r="B50" s="27" t="s">
        <v>192</v>
      </c>
      <c r="C50" s="27" t="s">
        <v>194</v>
      </c>
      <c r="D50" s="31">
        <v>4500</v>
      </c>
      <c r="E50" s="29">
        <v>91.608750000000001</v>
      </c>
      <c r="F50" s="30">
        <v>0.20451037481850901</v>
      </c>
      <c r="G50" s="29"/>
    </row>
    <row r="51" spans="1:9" x14ac:dyDescent="0.2">
      <c r="A51" s="26" t="s">
        <v>32</v>
      </c>
      <c r="B51" s="26"/>
      <c r="C51" s="26"/>
      <c r="D51" s="32"/>
      <c r="E51" s="33">
        <f>SUM(E7:E50)</f>
        <v>17685.783297999998</v>
      </c>
      <c r="F51" s="34">
        <f>SUM(F7:F50)</f>
        <v>39.482322062389215</v>
      </c>
      <c r="G51" s="33"/>
      <c r="H51" s="18"/>
      <c r="I51" s="18"/>
    </row>
    <row r="52" spans="1:9" x14ac:dyDescent="0.2">
      <c r="A52" s="27"/>
      <c r="B52" s="27"/>
      <c r="C52" s="27"/>
      <c r="D52" s="28"/>
      <c r="E52" s="29"/>
      <c r="F52" s="30"/>
      <c r="G52" s="29"/>
    </row>
    <row r="53" spans="1:9" x14ac:dyDescent="0.2">
      <c r="A53" s="26" t="s">
        <v>30</v>
      </c>
      <c r="B53" s="27"/>
      <c r="C53" s="27"/>
      <c r="D53" s="28"/>
      <c r="E53" s="29"/>
      <c r="F53" s="30"/>
      <c r="G53" s="29"/>
    </row>
    <row r="54" spans="1:9" x14ac:dyDescent="0.2">
      <c r="A54" s="26" t="s">
        <v>31</v>
      </c>
      <c r="B54" s="27"/>
      <c r="C54" s="27"/>
      <c r="D54" s="28"/>
      <c r="E54" s="29"/>
      <c r="F54" s="30"/>
      <c r="G54" s="29"/>
    </row>
    <row r="55" spans="1:9" x14ac:dyDescent="0.2">
      <c r="A55" s="27" t="s">
        <v>196</v>
      </c>
      <c r="B55" s="27" t="s">
        <v>195</v>
      </c>
      <c r="C55" s="27" t="s">
        <v>76</v>
      </c>
      <c r="D55" s="31">
        <v>200</v>
      </c>
      <c r="E55" s="29">
        <v>2034.306</v>
      </c>
      <c r="F55" s="30">
        <v>4.5414513630580204</v>
      </c>
      <c r="G55" s="29">
        <v>5.25</v>
      </c>
    </row>
    <row r="56" spans="1:9" x14ac:dyDescent="0.2">
      <c r="A56" s="27" t="s">
        <v>1102</v>
      </c>
      <c r="B56" s="27" t="s">
        <v>1103</v>
      </c>
      <c r="C56" s="27" t="s">
        <v>76</v>
      </c>
      <c r="D56" s="31">
        <v>150</v>
      </c>
      <c r="E56" s="29">
        <v>1607.9175</v>
      </c>
      <c r="F56" s="30">
        <v>3.5895677061660498</v>
      </c>
      <c r="G56" s="29">
        <v>5.6749999999999998</v>
      </c>
    </row>
    <row r="57" spans="1:9" x14ac:dyDescent="0.2">
      <c r="A57" s="27" t="s">
        <v>1072</v>
      </c>
      <c r="B57" s="27" t="s">
        <v>1073</v>
      </c>
      <c r="C57" s="27" t="s">
        <v>76</v>
      </c>
      <c r="D57" s="31">
        <v>100</v>
      </c>
      <c r="E57" s="29">
        <v>1005.6420000000001</v>
      </c>
      <c r="F57" s="30">
        <v>2.24502814800152</v>
      </c>
      <c r="G57" s="29">
        <v>3.8147000000000002</v>
      </c>
    </row>
    <row r="58" spans="1:9" x14ac:dyDescent="0.2">
      <c r="A58" s="27" t="s">
        <v>78</v>
      </c>
      <c r="B58" s="27" t="s">
        <v>77</v>
      </c>
      <c r="C58" s="27" t="s">
        <v>79</v>
      </c>
      <c r="D58" s="31">
        <v>50</v>
      </c>
      <c r="E58" s="29">
        <v>499.14299999999997</v>
      </c>
      <c r="F58" s="30">
        <v>1.1143031863008199</v>
      </c>
      <c r="G58" s="29">
        <v>8.9499999999999993</v>
      </c>
    </row>
    <row r="59" spans="1:9" x14ac:dyDescent="0.2">
      <c r="A59" s="27" t="s">
        <v>1000</v>
      </c>
      <c r="B59" s="27" t="s">
        <v>1001</v>
      </c>
      <c r="C59" s="27" t="s">
        <v>76</v>
      </c>
      <c r="D59" s="31">
        <v>45</v>
      </c>
      <c r="E59" s="29">
        <v>484.10685000000001</v>
      </c>
      <c r="F59" s="30">
        <v>1.08073599242111</v>
      </c>
      <c r="G59" s="29">
        <v>5.9050000000000002</v>
      </c>
    </row>
    <row r="60" spans="1:9" x14ac:dyDescent="0.2">
      <c r="A60" s="26" t="s">
        <v>32</v>
      </c>
      <c r="B60" s="26"/>
      <c r="C60" s="26"/>
      <c r="D60" s="32"/>
      <c r="E60" s="33">
        <f>SUM(E54:E59)</f>
        <v>5631.11535</v>
      </c>
      <c r="F60" s="34">
        <f>SUM(F54:F59)</f>
        <v>12.571086395947519</v>
      </c>
      <c r="G60" s="33"/>
      <c r="H60" s="18"/>
      <c r="I60" s="18"/>
    </row>
    <row r="61" spans="1:9" x14ac:dyDescent="0.2">
      <c r="A61" s="27"/>
      <c r="B61" s="27"/>
      <c r="C61" s="27"/>
      <c r="D61" s="28"/>
      <c r="E61" s="29"/>
      <c r="F61" s="30"/>
      <c r="G61" s="29"/>
    </row>
    <row r="62" spans="1:9" x14ac:dyDescent="0.2">
      <c r="A62" s="26" t="s">
        <v>48</v>
      </c>
      <c r="B62" s="27"/>
      <c r="C62" s="27"/>
      <c r="D62" s="28"/>
      <c r="E62" s="29"/>
      <c r="F62" s="30"/>
      <c r="G62" s="29"/>
    </row>
    <row r="63" spans="1:9" x14ac:dyDescent="0.2">
      <c r="A63" s="26" t="s">
        <v>50</v>
      </c>
      <c r="B63" s="27"/>
      <c r="C63" s="27"/>
      <c r="D63" s="28"/>
      <c r="E63" s="29"/>
      <c r="F63" s="30"/>
      <c r="G63" s="29"/>
    </row>
    <row r="64" spans="1:9" x14ac:dyDescent="0.2">
      <c r="A64" s="27" t="s">
        <v>842</v>
      </c>
      <c r="B64" s="27" t="s">
        <v>843</v>
      </c>
      <c r="C64" s="27" t="s">
        <v>49</v>
      </c>
      <c r="D64" s="31">
        <v>500</v>
      </c>
      <c r="E64" s="29">
        <v>2477.4749999999999</v>
      </c>
      <c r="F64" s="30">
        <v>5.5307963579186996</v>
      </c>
      <c r="G64" s="29">
        <v>4.3098000000000001</v>
      </c>
    </row>
    <row r="65" spans="1:10" x14ac:dyDescent="0.2">
      <c r="A65" s="27" t="s">
        <v>198</v>
      </c>
      <c r="B65" s="27" t="s">
        <v>197</v>
      </c>
      <c r="C65" s="27" t="s">
        <v>49</v>
      </c>
      <c r="D65" s="31">
        <v>400</v>
      </c>
      <c r="E65" s="29">
        <v>1985.6079999999999</v>
      </c>
      <c r="F65" s="30">
        <v>4.4327363523967902</v>
      </c>
      <c r="G65" s="29">
        <v>4.1993</v>
      </c>
    </row>
    <row r="66" spans="1:10" x14ac:dyDescent="0.2">
      <c r="A66" s="27" t="s">
        <v>200</v>
      </c>
      <c r="B66" s="27" t="s">
        <v>199</v>
      </c>
      <c r="C66" s="27" t="s">
        <v>49</v>
      </c>
      <c r="D66" s="31">
        <v>300</v>
      </c>
      <c r="E66" s="29">
        <v>1466.0909999999999</v>
      </c>
      <c r="F66" s="30">
        <v>3.2729495809957201</v>
      </c>
      <c r="G66" s="29">
        <v>4.6900000000000004</v>
      </c>
    </row>
    <row r="67" spans="1:10" x14ac:dyDescent="0.2">
      <c r="A67" s="26" t="s">
        <v>32</v>
      </c>
      <c r="B67" s="26"/>
      <c r="C67" s="26"/>
      <c r="D67" s="32"/>
      <c r="E67" s="33">
        <f>SUM(E63:E66)</f>
        <v>5929.1739999999991</v>
      </c>
      <c r="F67" s="34">
        <f>SUM(F63:F66)</f>
        <v>13.23648229131121</v>
      </c>
      <c r="G67" s="33"/>
      <c r="H67" s="18"/>
      <c r="I67" s="18"/>
    </row>
    <row r="68" spans="1:10" x14ac:dyDescent="0.2">
      <c r="A68" s="27"/>
      <c r="B68" s="27"/>
      <c r="C68" s="27"/>
      <c r="D68" s="28"/>
      <c r="E68" s="29"/>
      <c r="F68" s="30"/>
      <c r="G68" s="29"/>
    </row>
    <row r="69" spans="1:10" x14ac:dyDescent="0.2">
      <c r="A69" s="26" t="s">
        <v>51</v>
      </c>
      <c r="B69" s="27"/>
      <c r="C69" s="27"/>
      <c r="D69" s="28"/>
      <c r="E69" s="29"/>
      <c r="F69" s="30"/>
      <c r="G69" s="29"/>
    </row>
    <row r="70" spans="1:10" x14ac:dyDescent="0.2">
      <c r="A70" s="27" t="s">
        <v>65</v>
      </c>
      <c r="B70" s="27" t="s">
        <v>64</v>
      </c>
      <c r="C70" s="27" t="s">
        <v>69</v>
      </c>
      <c r="D70" s="31">
        <v>2500000</v>
      </c>
      <c r="E70" s="29">
        <v>2482.4475000000002</v>
      </c>
      <c r="F70" s="30">
        <v>5.5418971298295103</v>
      </c>
      <c r="G70" s="29">
        <v>3.7403</v>
      </c>
    </row>
    <row r="71" spans="1:10" x14ac:dyDescent="0.2">
      <c r="A71" s="26" t="s">
        <v>32</v>
      </c>
      <c r="B71" s="26"/>
      <c r="C71" s="26"/>
      <c r="D71" s="32"/>
      <c r="E71" s="33">
        <f>SUM(E69:E70)</f>
        <v>2482.4475000000002</v>
      </c>
      <c r="F71" s="34">
        <f>SUM(F69:F70)</f>
        <v>5.5418971298295103</v>
      </c>
      <c r="G71" s="33"/>
      <c r="H71" s="18"/>
      <c r="I71" s="18"/>
    </row>
    <row r="72" spans="1:10" x14ac:dyDescent="0.2">
      <c r="A72" s="27"/>
      <c r="B72" s="27"/>
      <c r="C72" s="27"/>
      <c r="D72" s="28"/>
      <c r="E72" s="29"/>
      <c r="F72" s="30"/>
      <c r="G72" s="29"/>
    </row>
    <row r="73" spans="1:10" x14ac:dyDescent="0.2">
      <c r="A73" s="26" t="s">
        <v>66</v>
      </c>
      <c r="B73" s="27"/>
      <c r="C73" s="27"/>
      <c r="D73" s="28"/>
      <c r="E73" s="29"/>
      <c r="F73" s="30"/>
      <c r="G73" s="29"/>
    </row>
    <row r="74" spans="1:10" x14ac:dyDescent="0.2">
      <c r="A74" s="27" t="s">
        <v>71</v>
      </c>
      <c r="B74" s="27" t="s">
        <v>70</v>
      </c>
      <c r="C74" s="27" t="s">
        <v>69</v>
      </c>
      <c r="D74" s="31">
        <v>5500000</v>
      </c>
      <c r="E74" s="29">
        <v>5377.6360000000004</v>
      </c>
      <c r="F74" s="30">
        <v>12.0052107904267</v>
      </c>
      <c r="G74" s="29">
        <v>5.8413000000000004</v>
      </c>
    </row>
    <row r="75" spans="1:10" x14ac:dyDescent="0.2">
      <c r="A75" s="27" t="s">
        <v>68</v>
      </c>
      <c r="B75" s="27" t="s">
        <v>1216</v>
      </c>
      <c r="C75" s="27" t="s">
        <v>69</v>
      </c>
      <c r="D75" s="31">
        <v>5100000</v>
      </c>
      <c r="E75" s="29">
        <v>5031.2876999999999</v>
      </c>
      <c r="F75" s="30">
        <v>11.232011498320301</v>
      </c>
      <c r="G75" s="29">
        <v>6.0106999999999999</v>
      </c>
      <c r="J75" s="42"/>
    </row>
    <row r="76" spans="1:10" x14ac:dyDescent="0.2">
      <c r="A76" s="27" t="s">
        <v>202</v>
      </c>
      <c r="B76" s="27" t="s">
        <v>201</v>
      </c>
      <c r="C76" s="27" t="s">
        <v>69</v>
      </c>
      <c r="D76" s="31">
        <v>400000</v>
      </c>
      <c r="E76" s="29">
        <v>407.62119999999999</v>
      </c>
      <c r="F76" s="30">
        <v>0.90998692151099403</v>
      </c>
      <c r="G76" s="29">
        <v>5.38</v>
      </c>
    </row>
    <row r="77" spans="1:10" x14ac:dyDescent="0.2">
      <c r="A77" s="27" t="s">
        <v>83</v>
      </c>
      <c r="B77" s="27" t="s">
        <v>82</v>
      </c>
      <c r="C77" s="27" t="s">
        <v>69</v>
      </c>
      <c r="D77" s="31">
        <v>200000</v>
      </c>
      <c r="E77" s="29">
        <v>207.98699999999999</v>
      </c>
      <c r="F77" s="30">
        <v>0.46431699294420198</v>
      </c>
      <c r="G77" s="29">
        <v>4.9973000000000001</v>
      </c>
    </row>
    <row r="78" spans="1:10" x14ac:dyDescent="0.2">
      <c r="A78" s="27" t="s">
        <v>73</v>
      </c>
      <c r="B78" s="27" t="s">
        <v>72</v>
      </c>
      <c r="C78" s="27" t="s">
        <v>69</v>
      </c>
      <c r="D78" s="31">
        <v>100000</v>
      </c>
      <c r="E78" s="29">
        <v>98.698999999999998</v>
      </c>
      <c r="F78" s="30">
        <v>0.220338881211805</v>
      </c>
      <c r="G78" s="29">
        <v>5.6665000000000001</v>
      </c>
    </row>
    <row r="79" spans="1:10" x14ac:dyDescent="0.2">
      <c r="A79" s="26" t="s">
        <v>32</v>
      </c>
      <c r="B79" s="26"/>
      <c r="C79" s="26"/>
      <c r="D79" s="32"/>
      <c r="E79" s="33">
        <f>SUM(E74:E78)</f>
        <v>11123.230899999999</v>
      </c>
      <c r="F79" s="34">
        <f>SUM(F74:F78)</f>
        <v>24.831865084414002</v>
      </c>
      <c r="G79" s="33"/>
      <c r="H79" s="18"/>
      <c r="I79" s="18"/>
    </row>
    <row r="80" spans="1:10" x14ac:dyDescent="0.2">
      <c r="A80" s="27"/>
      <c r="B80" s="27"/>
      <c r="C80" s="27"/>
      <c r="D80" s="28"/>
      <c r="E80" s="29"/>
      <c r="F80" s="30"/>
      <c r="G80" s="29"/>
    </row>
    <row r="81" spans="1:9" x14ac:dyDescent="0.2">
      <c r="A81" s="26" t="s">
        <v>34</v>
      </c>
      <c r="B81" s="26"/>
      <c r="C81" s="26"/>
      <c r="D81" s="32"/>
      <c r="E81" s="33">
        <f>E51+E60+E67+E71+E79</f>
        <v>42851.751047999991</v>
      </c>
      <c r="F81" s="34">
        <f>F51+F60+F67+F71+F79</f>
        <v>95.663652963891451</v>
      </c>
      <c r="G81" s="33"/>
      <c r="H81" s="18"/>
      <c r="I81" s="18"/>
    </row>
    <row r="82" spans="1:9" x14ac:dyDescent="0.2">
      <c r="A82" s="26"/>
      <c r="B82" s="26"/>
      <c r="C82" s="26"/>
      <c r="D82" s="32"/>
      <c r="E82" s="33"/>
      <c r="F82" s="34"/>
      <c r="G82" s="33"/>
      <c r="H82" s="18"/>
      <c r="I82" s="18"/>
    </row>
    <row r="83" spans="1:9" x14ac:dyDescent="0.2">
      <c r="A83" s="26" t="s">
        <v>36</v>
      </c>
      <c r="B83" s="26"/>
      <c r="C83" s="26"/>
      <c r="D83" s="32"/>
      <c r="E83" s="33">
        <f>E85-(E51+E60+E67+E71+E79)</f>
        <v>1942.4311940000116</v>
      </c>
      <c r="F83" s="34">
        <f>F85-(F51+F60+F67+F71+F79)</f>
        <v>4.336347036108549</v>
      </c>
      <c r="G83" s="33"/>
      <c r="H83" s="18"/>
      <c r="I83" s="18"/>
    </row>
    <row r="84" spans="1:9" x14ac:dyDescent="0.2">
      <c r="A84" s="26"/>
      <c r="B84" s="26"/>
      <c r="C84" s="26"/>
      <c r="D84" s="32"/>
      <c r="E84" s="33"/>
      <c r="F84" s="34"/>
      <c r="G84" s="33"/>
      <c r="H84" s="18"/>
      <c r="I84" s="18"/>
    </row>
    <row r="85" spans="1:9" x14ac:dyDescent="0.2">
      <c r="A85" s="35" t="s">
        <v>35</v>
      </c>
      <c r="B85" s="35"/>
      <c r="C85" s="35"/>
      <c r="D85" s="36"/>
      <c r="E85" s="37">
        <v>44794.182242000003</v>
      </c>
      <c r="F85" s="38">
        <v>100</v>
      </c>
      <c r="G85" s="37"/>
      <c r="H85" s="18"/>
      <c r="I85" s="18"/>
    </row>
    <row r="86" spans="1:9" x14ac:dyDescent="0.2">
      <c r="A86" s="55" t="s">
        <v>1217</v>
      </c>
    </row>
    <row r="87" spans="1:9" x14ac:dyDescent="0.2">
      <c r="A87" s="55"/>
    </row>
    <row r="88" spans="1:9" ht="37.5" customHeight="1" x14ac:dyDescent="0.2">
      <c r="A88" s="116" t="s">
        <v>1302</v>
      </c>
      <c r="B88" s="116"/>
      <c r="C88" s="116"/>
      <c r="D88" s="116"/>
      <c r="E88" s="116"/>
      <c r="F88" s="116"/>
      <c r="G88" s="116"/>
    </row>
    <row r="90" spans="1:9" x14ac:dyDescent="0.2">
      <c r="A90" s="18" t="s">
        <v>54</v>
      </c>
    </row>
    <row r="91" spans="1:9" x14ac:dyDescent="0.2">
      <c r="A91" s="18" t="s">
        <v>37</v>
      </c>
    </row>
    <row r="92" spans="1:9" x14ac:dyDescent="0.2">
      <c r="A92" s="18" t="s">
        <v>1204</v>
      </c>
    </row>
    <row r="94" spans="1:9" x14ac:dyDescent="0.2">
      <c r="A94" s="18" t="s">
        <v>38</v>
      </c>
    </row>
    <row r="95" spans="1:9" x14ac:dyDescent="0.2">
      <c r="A95" s="18" t="s">
        <v>39</v>
      </c>
    </row>
    <row r="96" spans="1:9" x14ac:dyDescent="0.2">
      <c r="A96" s="18" t="s">
        <v>40</v>
      </c>
      <c r="B96" s="18"/>
      <c r="C96" s="39" t="s">
        <v>42</v>
      </c>
      <c r="D96" s="19" t="s">
        <v>41</v>
      </c>
    </row>
    <row r="97" spans="1:9" x14ac:dyDescent="0.2">
      <c r="A97" s="9" t="s">
        <v>58</v>
      </c>
      <c r="C97" s="40">
        <v>160.21469999999999</v>
      </c>
      <c r="D97" s="40">
        <v>158.64789999999999</v>
      </c>
    </row>
    <row r="98" spans="1:9" x14ac:dyDescent="0.2">
      <c r="A98" s="9" t="s">
        <v>80</v>
      </c>
      <c r="C98" s="40">
        <v>18.3842</v>
      </c>
      <c r="D98" s="40">
        <v>16.6935</v>
      </c>
    </row>
    <row r="99" spans="1:9" x14ac:dyDescent="0.2">
      <c r="A99" s="9" t="s">
        <v>61</v>
      </c>
      <c r="C99" s="40">
        <v>170.51769999999999</v>
      </c>
      <c r="D99" s="40">
        <v>169.50190000000001</v>
      </c>
    </row>
    <row r="100" spans="1:9" x14ac:dyDescent="0.2">
      <c r="A100" s="9" t="s">
        <v>81</v>
      </c>
      <c r="C100" s="40">
        <v>19.918700000000001</v>
      </c>
      <c r="D100" s="40">
        <v>18.282399999999999</v>
      </c>
    </row>
    <row r="102" spans="1:9" s="14" customFormat="1" x14ac:dyDescent="0.2">
      <c r="A102" s="18" t="s">
        <v>44</v>
      </c>
      <c r="B102" s="9"/>
      <c r="C102" s="9"/>
      <c r="D102" s="10"/>
      <c r="E102" s="13"/>
      <c r="G102" s="13"/>
      <c r="H102" s="9"/>
      <c r="I102" s="9"/>
    </row>
    <row r="103" spans="1:9" s="14" customFormat="1" x14ac:dyDescent="0.2">
      <c r="A103" s="108" t="s">
        <v>55</v>
      </c>
      <c r="B103" s="109"/>
      <c r="C103" s="43" t="s">
        <v>56</v>
      </c>
      <c r="D103" s="10"/>
      <c r="E103" s="13"/>
      <c r="G103" s="13"/>
      <c r="H103" s="9"/>
      <c r="I103" s="9"/>
    </row>
    <row r="104" spans="1:9" s="14" customFormat="1" x14ac:dyDescent="0.2">
      <c r="A104" s="104" t="s">
        <v>80</v>
      </c>
      <c r="B104" s="105"/>
      <c r="C104" s="44">
        <v>1.5</v>
      </c>
      <c r="D104" s="10"/>
      <c r="E104" s="13"/>
      <c r="G104" s="13"/>
      <c r="H104" s="9"/>
      <c r="I104" s="9"/>
    </row>
    <row r="105" spans="1:9" s="14" customFormat="1" x14ac:dyDescent="0.2">
      <c r="A105" s="104" t="s">
        <v>81</v>
      </c>
      <c r="B105" s="105"/>
      <c r="C105" s="44">
        <v>1.5</v>
      </c>
      <c r="D105" s="10"/>
      <c r="E105" s="13"/>
      <c r="G105" s="13"/>
      <c r="H105" s="9"/>
      <c r="I105" s="9"/>
    </row>
    <row r="106" spans="1:9" s="14" customFormat="1" x14ac:dyDescent="0.2">
      <c r="A106" s="9" t="s">
        <v>57</v>
      </c>
      <c r="B106" s="9"/>
      <c r="C106" s="9"/>
      <c r="D106" s="10"/>
      <c r="E106" s="13"/>
      <c r="G106" s="13"/>
      <c r="H106" s="9"/>
      <c r="I106" s="9"/>
    </row>
    <row r="107" spans="1:9" s="14" customFormat="1" x14ac:dyDescent="0.2">
      <c r="A107" s="9" t="s">
        <v>43</v>
      </c>
      <c r="B107" s="9"/>
      <c r="C107" s="9"/>
      <c r="D107" s="10"/>
      <c r="E107" s="13"/>
      <c r="G107" s="13"/>
      <c r="H107" s="9"/>
      <c r="I107" s="9"/>
    </row>
    <row r="109" spans="1:9" s="14" customFormat="1" x14ac:dyDescent="0.2">
      <c r="A109" s="18" t="s">
        <v>866</v>
      </c>
      <c r="B109" s="9"/>
      <c r="C109" s="9"/>
      <c r="D109" s="42">
        <v>1.92490892952546</v>
      </c>
      <c r="E109" s="13" t="s">
        <v>46</v>
      </c>
      <c r="G109" s="13"/>
      <c r="H109" s="9"/>
      <c r="I109" s="9"/>
    </row>
    <row r="111" spans="1:9" s="14" customFormat="1" x14ac:dyDescent="0.2">
      <c r="A111" s="18" t="s">
        <v>789</v>
      </c>
      <c r="B111" s="9"/>
      <c r="C111" s="9"/>
      <c r="D111" s="41" t="s">
        <v>45</v>
      </c>
      <c r="E111" s="13"/>
      <c r="G111" s="13"/>
      <c r="H111" s="9"/>
      <c r="I111" s="9"/>
    </row>
    <row r="113" spans="1:9" s="14" customFormat="1" x14ac:dyDescent="0.2">
      <c r="A113" s="18" t="s">
        <v>867</v>
      </c>
      <c r="B113" s="9"/>
      <c r="C113" s="9"/>
      <c r="D113" s="10"/>
      <c r="E113" s="13"/>
      <c r="G113" s="13"/>
      <c r="H113" s="9"/>
      <c r="I113" s="9"/>
    </row>
    <row r="114" spans="1:9" s="14" customFormat="1" x14ac:dyDescent="0.2">
      <c r="A114" s="47"/>
      <c r="B114" s="9"/>
      <c r="C114" s="9"/>
      <c r="D114" s="10"/>
      <c r="E114" s="13"/>
      <c r="G114" s="13"/>
      <c r="H114" s="9"/>
      <c r="I114" s="9"/>
    </row>
    <row r="115" spans="1:9" s="14" customFormat="1" x14ac:dyDescent="0.2">
      <c r="A115" s="47" t="s">
        <v>781</v>
      </c>
      <c r="B115" s="9"/>
      <c r="C115" s="9"/>
      <c r="D115" s="10"/>
      <c r="E115" s="13"/>
      <c r="G115" s="13"/>
      <c r="H115" s="9"/>
      <c r="I115" s="9"/>
    </row>
    <row r="116" spans="1:9" s="14" customFormat="1" x14ac:dyDescent="0.2">
      <c r="A116" s="48"/>
      <c r="B116" s="9"/>
      <c r="C116" s="9"/>
      <c r="D116" s="10"/>
      <c r="E116" s="13"/>
      <c r="G116" s="13"/>
      <c r="H116" s="9"/>
      <c r="I116" s="9"/>
    </row>
    <row r="117" spans="1:9" x14ac:dyDescent="0.2">
      <c r="A117" s="49"/>
    </row>
    <row r="118" spans="1:9" x14ac:dyDescent="0.2">
      <c r="A118" s="49"/>
    </row>
    <row r="119" spans="1:9" x14ac:dyDescent="0.2">
      <c r="A119" s="49"/>
    </row>
    <row r="120" spans="1:9" x14ac:dyDescent="0.2">
      <c r="A120" s="49"/>
    </row>
    <row r="121" spans="1:9" x14ac:dyDescent="0.2">
      <c r="A121" s="49"/>
    </row>
    <row r="122" spans="1:9" x14ac:dyDescent="0.2">
      <c r="A122" s="49"/>
    </row>
    <row r="123" spans="1:9" x14ac:dyDescent="0.2">
      <c r="A123" s="49"/>
    </row>
    <row r="124" spans="1:9" x14ac:dyDescent="0.2">
      <c r="A124" s="49"/>
    </row>
    <row r="125" spans="1:9" x14ac:dyDescent="0.2">
      <c r="A125" s="49"/>
    </row>
    <row r="126" spans="1:9" x14ac:dyDescent="0.2">
      <c r="A126" s="49"/>
    </row>
    <row r="127" spans="1:9" x14ac:dyDescent="0.2">
      <c r="A127" s="49"/>
    </row>
    <row r="128" spans="1:9" x14ac:dyDescent="0.2">
      <c r="A128" s="49"/>
    </row>
    <row r="129" spans="1:1" ht="20.399999999999999" x14ac:dyDescent="0.2">
      <c r="A129" s="50" t="s">
        <v>1104</v>
      </c>
    </row>
    <row r="130" spans="1:1" x14ac:dyDescent="0.2">
      <c r="A130" s="49"/>
    </row>
    <row r="131" spans="1:1" x14ac:dyDescent="0.2">
      <c r="A131" s="47" t="s">
        <v>782</v>
      </c>
    </row>
    <row r="132" spans="1:1" x14ac:dyDescent="0.2">
      <c r="A132" s="49"/>
    </row>
    <row r="133" spans="1:1" x14ac:dyDescent="0.2">
      <c r="A133" s="49"/>
    </row>
    <row r="134" spans="1:1" x14ac:dyDescent="0.2">
      <c r="A134" s="49"/>
    </row>
    <row r="135" spans="1:1" x14ac:dyDescent="0.2">
      <c r="A135" s="49"/>
    </row>
    <row r="136" spans="1:1" x14ac:dyDescent="0.2">
      <c r="A136" s="49"/>
    </row>
    <row r="137" spans="1:1" x14ac:dyDescent="0.2">
      <c r="A137" s="49"/>
    </row>
    <row r="138" spans="1:1" x14ac:dyDescent="0.2">
      <c r="A138" s="49"/>
    </row>
    <row r="139" spans="1:1" x14ac:dyDescent="0.2">
      <c r="A139" s="49"/>
    </row>
    <row r="140" spans="1:1" x14ac:dyDescent="0.2">
      <c r="A140" s="49"/>
    </row>
    <row r="141" spans="1:1" x14ac:dyDescent="0.2">
      <c r="A141" s="49"/>
    </row>
    <row r="142" spans="1:1" x14ac:dyDescent="0.2">
      <c r="A142" s="49"/>
    </row>
    <row r="143" spans="1:1" x14ac:dyDescent="0.2">
      <c r="A143" s="49"/>
    </row>
  </sheetData>
  <mergeCells count="5">
    <mergeCell ref="A1:G1"/>
    <mergeCell ref="A103:B103"/>
    <mergeCell ref="A104:B104"/>
    <mergeCell ref="A105:B105"/>
    <mergeCell ref="A88:G88"/>
  </mergeCells>
  <conditionalFormatting sqref="F2:F3 F5:F87 F89:F112">
    <cfRule type="cellIs" dxfId="51" priority="2" stopIfTrue="1" operator="between">
      <formula>0.009</formula>
      <formula>-0.009</formula>
    </cfRule>
  </conditionalFormatting>
  <conditionalFormatting sqref="F113:F145">
    <cfRule type="cellIs" dxfId="50" priority="1" stopIfTrue="1" operator="between">
      <formula>0.009</formula>
      <formula>-0.009</formula>
    </cfRule>
  </conditionalFormatting>
  <hyperlinks>
    <hyperlink ref="A114" r:id="rId1" tooltip="https://www.franklintempletonindia.com/downloadsServlet/pdf/product-labels-jg9o5k7l" display="https://www.franklintempletonindia.com/downloadsServlet/pdf/product-labels-jg9o5k7l" xr:uid="{00000000-0004-0000-0F00-000000000000}"/>
  </hyperlinks>
  <pageMargins left="0.7" right="0.7" top="0.75" bottom="0.75" header="0.3" footer="0.3"/>
  <pageSetup paperSize="9" scale="45" orientation="portrait" r:id="rId2"/>
  <headerFooter>
    <oddFooter>&amp;C&amp;1#&amp;"Calibri"&amp;10&amp;K000000PUBLIC</oddFooter>
    <evenFooter>&amp;LPUBLIC</evenFooter>
    <firstFooter>&amp;LPUBLIC</firstFooter>
  </headerFooter>
  <colBreaks count="1" manualBreakCount="1">
    <brk id="8" max="1048575" man="1"/>
  </col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50"/>
  <sheetViews>
    <sheetView view="pageBreakPreview" zoomScaleNormal="100" zoomScaleSheetLayoutView="100" workbookViewId="0">
      <selection sqref="A1:G1"/>
    </sheetView>
  </sheetViews>
  <sheetFormatPr defaultColWidth="9.21875" defaultRowHeight="10.199999999999999" x14ac:dyDescent="0.2"/>
  <cols>
    <col min="1" max="1" width="38.77734375" style="9" bestFit="1" customWidth="1"/>
    <col min="2" max="2" width="51" style="9" bestFit="1" customWidth="1"/>
    <col min="3" max="3" width="25.2187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106" t="s">
        <v>1105</v>
      </c>
      <c r="B1" s="107"/>
      <c r="C1" s="107"/>
      <c r="D1" s="107"/>
      <c r="E1" s="107"/>
      <c r="F1" s="107"/>
      <c r="G1" s="107"/>
    </row>
    <row r="2" spans="1:7" s="1" customFormat="1" ht="12" x14ac:dyDescent="0.25">
      <c r="A2" s="66" t="s">
        <v>1106</v>
      </c>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5</v>
      </c>
      <c r="D4" s="16" t="s">
        <v>1</v>
      </c>
      <c r="E4" s="15" t="s">
        <v>3</v>
      </c>
      <c r="F4" s="15" t="s">
        <v>4</v>
      </c>
      <c r="G4" s="15" t="s">
        <v>6</v>
      </c>
    </row>
    <row r="5" spans="1:7" x14ac:dyDescent="0.2">
      <c r="A5" s="21" t="s">
        <v>85</v>
      </c>
      <c r="B5" s="22"/>
      <c r="C5" s="22"/>
      <c r="D5" s="23"/>
      <c r="E5" s="24"/>
      <c r="F5" s="25"/>
      <c r="G5" s="24"/>
    </row>
    <row r="6" spans="1:7" x14ac:dyDescent="0.2">
      <c r="A6" s="26" t="s">
        <v>31</v>
      </c>
      <c r="B6" s="27"/>
      <c r="C6" s="27"/>
      <c r="D6" s="28"/>
      <c r="E6" s="29"/>
      <c r="F6" s="30"/>
      <c r="G6" s="29"/>
    </row>
    <row r="7" spans="1:7" x14ac:dyDescent="0.2">
      <c r="A7" s="27" t="s">
        <v>87</v>
      </c>
      <c r="B7" s="27" t="s">
        <v>86</v>
      </c>
      <c r="C7" s="27" t="s">
        <v>88</v>
      </c>
      <c r="D7" s="31">
        <v>66000</v>
      </c>
      <c r="E7" s="29">
        <v>481.99799999999999</v>
      </c>
      <c r="F7" s="30">
        <v>1.8725100317927399</v>
      </c>
      <c r="G7" s="29"/>
    </row>
    <row r="8" spans="1:7" x14ac:dyDescent="0.2">
      <c r="A8" s="27" t="s">
        <v>90</v>
      </c>
      <c r="B8" s="27" t="s">
        <v>89</v>
      </c>
      <c r="C8" s="27" t="s">
        <v>91</v>
      </c>
      <c r="D8" s="31">
        <v>24900</v>
      </c>
      <c r="E8" s="29">
        <v>474.80565000000001</v>
      </c>
      <c r="F8" s="30">
        <v>1.8445685309417701</v>
      </c>
      <c r="G8" s="29"/>
    </row>
    <row r="9" spans="1:7" x14ac:dyDescent="0.2">
      <c r="A9" s="27" t="s">
        <v>93</v>
      </c>
      <c r="B9" s="27" t="s">
        <v>92</v>
      </c>
      <c r="C9" s="27" t="s">
        <v>88</v>
      </c>
      <c r="D9" s="31">
        <v>30400</v>
      </c>
      <c r="E9" s="29">
        <v>446.9864</v>
      </c>
      <c r="F9" s="30">
        <v>1.73649375739095</v>
      </c>
      <c r="G9" s="29"/>
    </row>
    <row r="10" spans="1:7" x14ac:dyDescent="0.2">
      <c r="A10" s="27" t="s">
        <v>95</v>
      </c>
      <c r="B10" s="27" t="s">
        <v>94</v>
      </c>
      <c r="C10" s="27" t="s">
        <v>88</v>
      </c>
      <c r="D10" s="31">
        <v>57100</v>
      </c>
      <c r="E10" s="29">
        <v>434.61664999999999</v>
      </c>
      <c r="F10" s="30">
        <v>1.6884386182290301</v>
      </c>
      <c r="G10" s="29"/>
    </row>
    <row r="11" spans="1:7" x14ac:dyDescent="0.2">
      <c r="A11" s="27" t="s">
        <v>100</v>
      </c>
      <c r="B11" s="27" t="s">
        <v>99</v>
      </c>
      <c r="C11" s="27" t="s">
        <v>101</v>
      </c>
      <c r="D11" s="31">
        <v>46100</v>
      </c>
      <c r="E11" s="29">
        <v>348.03194999999999</v>
      </c>
      <c r="F11" s="30">
        <v>1.35206643546112</v>
      </c>
      <c r="G11" s="29"/>
    </row>
    <row r="12" spans="1:7" x14ac:dyDescent="0.2">
      <c r="A12" s="27" t="s">
        <v>97</v>
      </c>
      <c r="B12" s="27" t="s">
        <v>96</v>
      </c>
      <c r="C12" s="27" t="s">
        <v>98</v>
      </c>
      <c r="D12" s="31">
        <v>19000</v>
      </c>
      <c r="E12" s="29">
        <v>335.8535</v>
      </c>
      <c r="F12" s="30">
        <v>1.30475447608227</v>
      </c>
      <c r="G12" s="29"/>
    </row>
    <row r="13" spans="1:7" x14ac:dyDescent="0.2">
      <c r="A13" s="27" t="s">
        <v>103</v>
      </c>
      <c r="B13" s="27" t="s">
        <v>102</v>
      </c>
      <c r="C13" s="27" t="s">
        <v>88</v>
      </c>
      <c r="D13" s="31">
        <v>41000</v>
      </c>
      <c r="E13" s="29">
        <v>202.35550000000001</v>
      </c>
      <c r="F13" s="30">
        <v>0.786129203312952</v>
      </c>
      <c r="G13" s="29"/>
    </row>
    <row r="14" spans="1:7" x14ac:dyDescent="0.2">
      <c r="A14" s="27" t="s">
        <v>105</v>
      </c>
      <c r="B14" s="27" t="s">
        <v>104</v>
      </c>
      <c r="C14" s="27" t="s">
        <v>106</v>
      </c>
      <c r="D14" s="31">
        <v>8000</v>
      </c>
      <c r="E14" s="29">
        <v>163.892</v>
      </c>
      <c r="F14" s="30">
        <v>0.63670267123634505</v>
      </c>
      <c r="G14" s="29"/>
    </row>
    <row r="15" spans="1:7" x14ac:dyDescent="0.2">
      <c r="A15" s="27" t="s">
        <v>112</v>
      </c>
      <c r="B15" s="27" t="s">
        <v>111</v>
      </c>
      <c r="C15" s="27" t="s">
        <v>113</v>
      </c>
      <c r="D15" s="31">
        <v>13000</v>
      </c>
      <c r="E15" s="29">
        <v>161.90199999999999</v>
      </c>
      <c r="F15" s="30">
        <v>0.62897173674436102</v>
      </c>
      <c r="G15" s="29"/>
    </row>
    <row r="16" spans="1:7" x14ac:dyDescent="0.2">
      <c r="A16" s="27" t="s">
        <v>108</v>
      </c>
      <c r="B16" s="27" t="s">
        <v>107</v>
      </c>
      <c r="C16" s="27" t="s">
        <v>91</v>
      </c>
      <c r="D16" s="31">
        <v>13800</v>
      </c>
      <c r="E16" s="29">
        <v>160.5975</v>
      </c>
      <c r="F16" s="30">
        <v>0.62390389551582104</v>
      </c>
      <c r="G16" s="29"/>
    </row>
    <row r="17" spans="1:7" x14ac:dyDescent="0.2">
      <c r="A17" s="27" t="s">
        <v>182</v>
      </c>
      <c r="B17" s="27" t="s">
        <v>181</v>
      </c>
      <c r="C17" s="27" t="s">
        <v>106</v>
      </c>
      <c r="D17" s="31">
        <v>33697</v>
      </c>
      <c r="E17" s="29">
        <v>157.6177175</v>
      </c>
      <c r="F17" s="30">
        <v>0.61232776320031301</v>
      </c>
      <c r="G17" s="29"/>
    </row>
    <row r="18" spans="1:7" x14ac:dyDescent="0.2">
      <c r="A18" s="27" t="s">
        <v>115</v>
      </c>
      <c r="B18" s="27" t="s">
        <v>114</v>
      </c>
      <c r="C18" s="27" t="s">
        <v>116</v>
      </c>
      <c r="D18" s="31">
        <v>50600</v>
      </c>
      <c r="E18" s="29">
        <v>151.4205</v>
      </c>
      <c r="F18" s="30">
        <v>0.58825224434348899</v>
      </c>
      <c r="G18" s="29"/>
    </row>
    <row r="19" spans="1:7" x14ac:dyDescent="0.2">
      <c r="A19" s="27" t="s">
        <v>110</v>
      </c>
      <c r="B19" s="27" t="s">
        <v>109</v>
      </c>
      <c r="C19" s="27" t="s">
        <v>88</v>
      </c>
      <c r="D19" s="31">
        <v>8500</v>
      </c>
      <c r="E19" s="29">
        <v>149.07724999999999</v>
      </c>
      <c r="F19" s="30">
        <v>0.57914897185688397</v>
      </c>
      <c r="G19" s="29"/>
    </row>
    <row r="20" spans="1:7" x14ac:dyDescent="0.2">
      <c r="A20" s="27" t="s">
        <v>126</v>
      </c>
      <c r="B20" s="27" t="s">
        <v>125</v>
      </c>
      <c r="C20" s="27" t="s">
        <v>106</v>
      </c>
      <c r="D20" s="31">
        <v>10000</v>
      </c>
      <c r="E20" s="29">
        <v>148.95500000000001</v>
      </c>
      <c r="F20" s="30">
        <v>0.57867404384600696</v>
      </c>
      <c r="G20" s="29"/>
    </row>
    <row r="21" spans="1:7" x14ac:dyDescent="0.2">
      <c r="A21" s="27" t="s">
        <v>167</v>
      </c>
      <c r="B21" s="27" t="s">
        <v>166</v>
      </c>
      <c r="C21" s="27" t="s">
        <v>168</v>
      </c>
      <c r="D21" s="31">
        <v>29000</v>
      </c>
      <c r="E21" s="29">
        <v>145.261</v>
      </c>
      <c r="F21" s="30">
        <v>0.56432325388952997</v>
      </c>
      <c r="G21" s="29"/>
    </row>
    <row r="22" spans="1:7" x14ac:dyDescent="0.2">
      <c r="A22" s="27" t="s">
        <v>118</v>
      </c>
      <c r="B22" s="27" t="s">
        <v>117</v>
      </c>
      <c r="C22" s="27" t="s">
        <v>119</v>
      </c>
      <c r="D22" s="31">
        <v>87000</v>
      </c>
      <c r="E22" s="29">
        <v>135.41550000000001</v>
      </c>
      <c r="F22" s="30">
        <v>0.52607455261272895</v>
      </c>
      <c r="G22" s="29"/>
    </row>
    <row r="23" spans="1:7" x14ac:dyDescent="0.2">
      <c r="A23" s="27" t="s">
        <v>121</v>
      </c>
      <c r="B23" s="27" t="s">
        <v>120</v>
      </c>
      <c r="C23" s="27" t="s">
        <v>122</v>
      </c>
      <c r="D23" s="31">
        <v>98600</v>
      </c>
      <c r="E23" s="29">
        <v>133.11000000000001</v>
      </c>
      <c r="F23" s="30">
        <v>0.51711793478796997</v>
      </c>
      <c r="G23" s="29"/>
    </row>
    <row r="24" spans="1:7" x14ac:dyDescent="0.2">
      <c r="A24" s="27" t="s">
        <v>143</v>
      </c>
      <c r="B24" s="27" t="s">
        <v>142</v>
      </c>
      <c r="C24" s="27" t="s">
        <v>144</v>
      </c>
      <c r="D24" s="31">
        <v>28000</v>
      </c>
      <c r="E24" s="29">
        <v>121.45</v>
      </c>
      <c r="F24" s="30">
        <v>0.47182009751332699</v>
      </c>
      <c r="G24" s="29"/>
    </row>
    <row r="25" spans="1:7" x14ac:dyDescent="0.2">
      <c r="A25" s="27" t="s">
        <v>134</v>
      </c>
      <c r="B25" s="27" t="s">
        <v>133</v>
      </c>
      <c r="C25" s="27" t="s">
        <v>135</v>
      </c>
      <c r="D25" s="31">
        <v>39500</v>
      </c>
      <c r="E25" s="29">
        <v>119.3295</v>
      </c>
      <c r="F25" s="30">
        <v>0.463582184653903</v>
      </c>
      <c r="G25" s="29"/>
    </row>
    <row r="26" spans="1:7" x14ac:dyDescent="0.2">
      <c r="A26" s="27" t="s">
        <v>128</v>
      </c>
      <c r="B26" s="27" t="s">
        <v>127</v>
      </c>
      <c r="C26" s="27" t="s">
        <v>129</v>
      </c>
      <c r="D26" s="31">
        <v>2700</v>
      </c>
      <c r="E26" s="29">
        <v>115.97714999999999</v>
      </c>
      <c r="F26" s="30">
        <v>0.45055866794827298</v>
      </c>
      <c r="G26" s="29"/>
    </row>
    <row r="27" spans="1:7" x14ac:dyDescent="0.2">
      <c r="A27" s="27" t="s">
        <v>124</v>
      </c>
      <c r="B27" s="27" t="s">
        <v>123</v>
      </c>
      <c r="C27" s="27" t="s">
        <v>116</v>
      </c>
      <c r="D27" s="31">
        <v>6700</v>
      </c>
      <c r="E27" s="29">
        <v>111.488</v>
      </c>
      <c r="F27" s="30">
        <v>0.43311880635295003</v>
      </c>
      <c r="G27" s="29"/>
    </row>
    <row r="28" spans="1:7" x14ac:dyDescent="0.2">
      <c r="A28" s="27" t="s">
        <v>131</v>
      </c>
      <c r="B28" s="27" t="s">
        <v>130</v>
      </c>
      <c r="C28" s="27" t="s">
        <v>132</v>
      </c>
      <c r="D28" s="31">
        <v>12100</v>
      </c>
      <c r="E28" s="29">
        <v>103.0557</v>
      </c>
      <c r="F28" s="30">
        <v>0.40036023403297</v>
      </c>
      <c r="G28" s="29"/>
    </row>
    <row r="29" spans="1:7" x14ac:dyDescent="0.2">
      <c r="A29" s="27" t="s">
        <v>137</v>
      </c>
      <c r="B29" s="27" t="s">
        <v>136</v>
      </c>
      <c r="C29" s="27" t="s">
        <v>113</v>
      </c>
      <c r="D29" s="31">
        <v>8595</v>
      </c>
      <c r="E29" s="29">
        <v>90.423697500000003</v>
      </c>
      <c r="F29" s="30">
        <v>0.35128627230930898</v>
      </c>
      <c r="G29" s="29"/>
    </row>
    <row r="30" spans="1:7" x14ac:dyDescent="0.2">
      <c r="A30" s="27" t="s">
        <v>139</v>
      </c>
      <c r="B30" s="27" t="s">
        <v>138</v>
      </c>
      <c r="C30" s="27" t="s">
        <v>106</v>
      </c>
      <c r="D30" s="31">
        <v>10000</v>
      </c>
      <c r="E30" s="29">
        <v>88.834999999999994</v>
      </c>
      <c r="F30" s="30">
        <v>0.34511435457057499</v>
      </c>
      <c r="G30" s="29"/>
    </row>
    <row r="31" spans="1:7" x14ac:dyDescent="0.2">
      <c r="A31" s="27" t="s">
        <v>141</v>
      </c>
      <c r="B31" s="27" t="s">
        <v>140</v>
      </c>
      <c r="C31" s="27" t="s">
        <v>119</v>
      </c>
      <c r="D31" s="31">
        <v>42000</v>
      </c>
      <c r="E31" s="29">
        <v>81.375</v>
      </c>
      <c r="F31" s="30">
        <v>0.31613306245489498</v>
      </c>
      <c r="G31" s="29"/>
    </row>
    <row r="32" spans="1:7" x14ac:dyDescent="0.2">
      <c r="A32" s="27" t="s">
        <v>149</v>
      </c>
      <c r="B32" s="27" t="s">
        <v>148</v>
      </c>
      <c r="C32" s="27" t="s">
        <v>144</v>
      </c>
      <c r="D32" s="31">
        <v>2200</v>
      </c>
      <c r="E32" s="29">
        <v>80.366</v>
      </c>
      <c r="F32" s="30">
        <v>0.31221320672503899</v>
      </c>
      <c r="G32" s="29"/>
    </row>
    <row r="33" spans="1:7" x14ac:dyDescent="0.2">
      <c r="A33" s="27" t="s">
        <v>151</v>
      </c>
      <c r="B33" s="27" t="s">
        <v>150</v>
      </c>
      <c r="C33" s="27" t="s">
        <v>147</v>
      </c>
      <c r="D33" s="31">
        <v>5100</v>
      </c>
      <c r="E33" s="29">
        <v>75.592200000000005</v>
      </c>
      <c r="F33" s="30">
        <v>0.29366751070602598</v>
      </c>
      <c r="G33" s="29"/>
    </row>
    <row r="34" spans="1:7" x14ac:dyDescent="0.2">
      <c r="A34" s="27" t="s">
        <v>158</v>
      </c>
      <c r="B34" s="27" t="s">
        <v>157</v>
      </c>
      <c r="C34" s="27" t="s">
        <v>147</v>
      </c>
      <c r="D34" s="31">
        <v>15700</v>
      </c>
      <c r="E34" s="29">
        <v>75.257949999999994</v>
      </c>
      <c r="F34" s="30">
        <v>0.29236898565379199</v>
      </c>
      <c r="G34" s="29"/>
    </row>
    <row r="35" spans="1:7" x14ac:dyDescent="0.2">
      <c r="A35" s="27" t="s">
        <v>153</v>
      </c>
      <c r="B35" s="27" t="s">
        <v>152</v>
      </c>
      <c r="C35" s="27" t="s">
        <v>154</v>
      </c>
      <c r="D35" s="31">
        <v>20700</v>
      </c>
      <c r="E35" s="29">
        <v>74.385450000000006</v>
      </c>
      <c r="F35" s="30">
        <v>0.28897941764160301</v>
      </c>
      <c r="G35" s="29"/>
    </row>
    <row r="36" spans="1:7" x14ac:dyDescent="0.2">
      <c r="A36" s="27" t="s">
        <v>160</v>
      </c>
      <c r="B36" s="27" t="s">
        <v>159</v>
      </c>
      <c r="C36" s="27" t="s">
        <v>88</v>
      </c>
      <c r="D36" s="31">
        <v>56000</v>
      </c>
      <c r="E36" s="29">
        <v>72.183999999999997</v>
      </c>
      <c r="F36" s="30">
        <v>0.28042702279869902</v>
      </c>
      <c r="G36" s="29"/>
    </row>
    <row r="37" spans="1:7" x14ac:dyDescent="0.2">
      <c r="A37" s="27" t="s">
        <v>164</v>
      </c>
      <c r="B37" s="27" t="s">
        <v>163</v>
      </c>
      <c r="C37" s="27" t="s">
        <v>165</v>
      </c>
      <c r="D37" s="31">
        <v>47300</v>
      </c>
      <c r="E37" s="29">
        <v>71.470299999999995</v>
      </c>
      <c r="F37" s="30">
        <v>0.27765437558918699</v>
      </c>
      <c r="G37" s="29"/>
    </row>
    <row r="38" spans="1:7" x14ac:dyDescent="0.2">
      <c r="A38" s="27" t="s">
        <v>162</v>
      </c>
      <c r="B38" s="27" t="s">
        <v>161</v>
      </c>
      <c r="C38" s="27" t="s">
        <v>144</v>
      </c>
      <c r="D38" s="31">
        <v>8641</v>
      </c>
      <c r="E38" s="29">
        <v>69.693985499999997</v>
      </c>
      <c r="F38" s="30">
        <v>0.27075358612352701</v>
      </c>
      <c r="G38" s="29"/>
    </row>
    <row r="39" spans="1:7" x14ac:dyDescent="0.2">
      <c r="A39" s="27" t="s">
        <v>156</v>
      </c>
      <c r="B39" s="27" t="s">
        <v>155</v>
      </c>
      <c r="C39" s="27" t="s">
        <v>106</v>
      </c>
      <c r="D39" s="31">
        <v>45000</v>
      </c>
      <c r="E39" s="29">
        <v>66.352500000000006</v>
      </c>
      <c r="F39" s="30">
        <v>0.25777227682382098</v>
      </c>
      <c r="G39" s="29"/>
    </row>
    <row r="40" spans="1:7" x14ac:dyDescent="0.2">
      <c r="A40" s="27" t="s">
        <v>170</v>
      </c>
      <c r="B40" s="27" t="s">
        <v>169</v>
      </c>
      <c r="C40" s="27" t="s">
        <v>119</v>
      </c>
      <c r="D40" s="31">
        <v>25600</v>
      </c>
      <c r="E40" s="29">
        <v>66.316800000000001</v>
      </c>
      <c r="F40" s="30">
        <v>0.25763358618996901</v>
      </c>
      <c r="G40" s="29"/>
    </row>
    <row r="41" spans="1:7" x14ac:dyDescent="0.2">
      <c r="A41" s="27" t="s">
        <v>172</v>
      </c>
      <c r="B41" s="27" t="s">
        <v>171</v>
      </c>
      <c r="C41" s="27" t="s">
        <v>116</v>
      </c>
      <c r="D41" s="31">
        <v>1000</v>
      </c>
      <c r="E41" s="29">
        <v>66.022999999999996</v>
      </c>
      <c r="F41" s="30">
        <v>0.25649220500718301</v>
      </c>
      <c r="G41" s="29"/>
    </row>
    <row r="42" spans="1:7" x14ac:dyDescent="0.2">
      <c r="A42" s="27" t="s">
        <v>174</v>
      </c>
      <c r="B42" s="27" t="s">
        <v>173</v>
      </c>
      <c r="C42" s="27" t="s">
        <v>122</v>
      </c>
      <c r="D42" s="31">
        <v>25800</v>
      </c>
      <c r="E42" s="29">
        <v>61.5717</v>
      </c>
      <c r="F42" s="30">
        <v>0.23919938656287601</v>
      </c>
      <c r="G42" s="29"/>
    </row>
    <row r="43" spans="1:7" x14ac:dyDescent="0.2">
      <c r="A43" s="27" t="s">
        <v>178</v>
      </c>
      <c r="B43" s="27" t="s">
        <v>177</v>
      </c>
      <c r="C43" s="27" t="s">
        <v>116</v>
      </c>
      <c r="D43" s="31">
        <v>14800</v>
      </c>
      <c r="E43" s="29">
        <v>58.452599999999997</v>
      </c>
      <c r="F43" s="30">
        <v>0.22708202084732401</v>
      </c>
      <c r="G43" s="29"/>
    </row>
    <row r="44" spans="1:7" x14ac:dyDescent="0.2">
      <c r="A44" s="27" t="s">
        <v>180</v>
      </c>
      <c r="B44" s="27" t="s">
        <v>179</v>
      </c>
      <c r="C44" s="27" t="s">
        <v>135</v>
      </c>
      <c r="D44" s="31">
        <v>66600</v>
      </c>
      <c r="E44" s="29">
        <v>54.811799999999998</v>
      </c>
      <c r="F44" s="30">
        <v>0.21293790712952601</v>
      </c>
      <c r="G44" s="29"/>
    </row>
    <row r="45" spans="1:7" x14ac:dyDescent="0.2">
      <c r="A45" s="27" t="s">
        <v>146</v>
      </c>
      <c r="B45" s="27" t="s">
        <v>145</v>
      </c>
      <c r="C45" s="27" t="s">
        <v>147</v>
      </c>
      <c r="D45" s="31">
        <v>2000</v>
      </c>
      <c r="E45" s="29">
        <v>52.73</v>
      </c>
      <c r="F45" s="30">
        <v>0.20485033957906701</v>
      </c>
      <c r="G45" s="29"/>
    </row>
    <row r="46" spans="1:7" x14ac:dyDescent="0.2">
      <c r="A46" s="27" t="s">
        <v>176</v>
      </c>
      <c r="B46" s="27" t="s">
        <v>175</v>
      </c>
      <c r="C46" s="27" t="s">
        <v>129</v>
      </c>
      <c r="D46" s="31">
        <v>14000</v>
      </c>
      <c r="E46" s="29">
        <v>48.79</v>
      </c>
      <c r="F46" s="30">
        <v>0.18954386626327899</v>
      </c>
      <c r="G46" s="29"/>
    </row>
    <row r="47" spans="1:7" x14ac:dyDescent="0.2">
      <c r="A47" s="27" t="s">
        <v>187</v>
      </c>
      <c r="B47" s="27" t="s">
        <v>186</v>
      </c>
      <c r="C47" s="27" t="s">
        <v>188</v>
      </c>
      <c r="D47" s="31">
        <v>3000</v>
      </c>
      <c r="E47" s="29">
        <v>42.463500000000003</v>
      </c>
      <c r="F47" s="30">
        <v>0.16496609889466601</v>
      </c>
      <c r="G47" s="29"/>
    </row>
    <row r="48" spans="1:7" x14ac:dyDescent="0.2">
      <c r="A48" s="27" t="s">
        <v>184</v>
      </c>
      <c r="B48" s="27" t="s">
        <v>183</v>
      </c>
      <c r="C48" s="27" t="s">
        <v>185</v>
      </c>
      <c r="D48" s="31">
        <v>27400</v>
      </c>
      <c r="E48" s="29">
        <v>41.237000000000002</v>
      </c>
      <c r="F48" s="30">
        <v>0.16020127921907801</v>
      </c>
      <c r="G48" s="29"/>
    </row>
    <row r="49" spans="1:9" x14ac:dyDescent="0.2">
      <c r="A49" s="27" t="s">
        <v>190</v>
      </c>
      <c r="B49" s="27" t="s">
        <v>189</v>
      </c>
      <c r="C49" s="27" t="s">
        <v>191</v>
      </c>
      <c r="D49" s="31">
        <v>5300</v>
      </c>
      <c r="E49" s="29">
        <v>36.797899999999998</v>
      </c>
      <c r="F49" s="30">
        <v>0.14295585645356601</v>
      </c>
      <c r="G49" s="29"/>
    </row>
    <row r="50" spans="1:9" x14ac:dyDescent="0.2">
      <c r="A50" s="27" t="s">
        <v>193</v>
      </c>
      <c r="B50" s="27" t="s">
        <v>192</v>
      </c>
      <c r="C50" s="27" t="s">
        <v>194</v>
      </c>
      <c r="D50" s="31">
        <v>1600</v>
      </c>
      <c r="E50" s="29">
        <v>32.572000000000003</v>
      </c>
      <c r="F50" s="30">
        <v>0.12653869259945699</v>
      </c>
      <c r="G50" s="29"/>
    </row>
    <row r="51" spans="1:9" x14ac:dyDescent="0.2">
      <c r="A51" s="26" t="s">
        <v>32</v>
      </c>
      <c r="B51" s="26"/>
      <c r="C51" s="26"/>
      <c r="D51" s="32"/>
      <c r="E51" s="33">
        <f>SUM(E7:E50)</f>
        <v>6210.8988504999988</v>
      </c>
      <c r="F51" s="34">
        <f>SUM(F7:F50)</f>
        <v>24.128669421888162</v>
      </c>
      <c r="G51" s="33"/>
      <c r="H51" s="18"/>
      <c r="I51" s="18"/>
    </row>
    <row r="52" spans="1:9" x14ac:dyDescent="0.2">
      <c r="A52" s="27"/>
      <c r="B52" s="27"/>
      <c r="C52" s="27"/>
      <c r="D52" s="28"/>
      <c r="E52" s="29"/>
      <c r="F52" s="30"/>
      <c r="G52" s="29"/>
    </row>
    <row r="53" spans="1:9" x14ac:dyDescent="0.2">
      <c r="A53" s="26" t="s">
        <v>30</v>
      </c>
      <c r="B53" s="27"/>
      <c r="C53" s="27"/>
      <c r="D53" s="28"/>
      <c r="E53" s="29"/>
      <c r="F53" s="30"/>
      <c r="G53" s="29"/>
    </row>
    <row r="54" spans="1:9" x14ac:dyDescent="0.2">
      <c r="A54" s="26" t="s">
        <v>31</v>
      </c>
      <c r="B54" s="27"/>
      <c r="C54" s="27"/>
      <c r="D54" s="28"/>
      <c r="E54" s="29"/>
      <c r="F54" s="30"/>
      <c r="G54" s="29"/>
    </row>
    <row r="55" spans="1:9" x14ac:dyDescent="0.2">
      <c r="A55" s="27" t="s">
        <v>1072</v>
      </c>
      <c r="B55" s="27" t="s">
        <v>1073</v>
      </c>
      <c r="C55" s="27" t="s">
        <v>76</v>
      </c>
      <c r="D55" s="31">
        <v>150</v>
      </c>
      <c r="E55" s="29">
        <v>1508.463</v>
      </c>
      <c r="F55" s="30">
        <v>5.8602153952675602</v>
      </c>
      <c r="G55" s="29">
        <v>3.8147000000000002</v>
      </c>
    </row>
    <row r="56" spans="1:9" x14ac:dyDescent="0.2">
      <c r="A56" s="27" t="s">
        <v>196</v>
      </c>
      <c r="B56" s="27" t="s">
        <v>195</v>
      </c>
      <c r="C56" s="27" t="s">
        <v>76</v>
      </c>
      <c r="D56" s="31">
        <v>100</v>
      </c>
      <c r="E56" s="29">
        <v>1017.153</v>
      </c>
      <c r="F56" s="30">
        <v>3.9515292519223801</v>
      </c>
      <c r="G56" s="29">
        <v>5.25</v>
      </c>
    </row>
    <row r="57" spans="1:9" x14ac:dyDescent="0.2">
      <c r="A57" s="27" t="s">
        <v>1107</v>
      </c>
      <c r="B57" s="27" t="s">
        <v>1108</v>
      </c>
      <c r="C57" s="27" t="s">
        <v>76</v>
      </c>
      <c r="D57" s="31">
        <v>100</v>
      </c>
      <c r="E57" s="29">
        <v>997.23299999999995</v>
      </c>
      <c r="F57" s="30">
        <v>3.8741422091684399</v>
      </c>
      <c r="G57" s="29">
        <v>5.01</v>
      </c>
    </row>
    <row r="58" spans="1:9" x14ac:dyDescent="0.2">
      <c r="A58" s="27" t="s">
        <v>1000</v>
      </c>
      <c r="B58" s="27" t="s">
        <v>1001</v>
      </c>
      <c r="C58" s="27" t="s">
        <v>76</v>
      </c>
      <c r="D58" s="31">
        <v>50</v>
      </c>
      <c r="E58" s="29">
        <v>537.89649999999995</v>
      </c>
      <c r="F58" s="30">
        <v>2.0896696507375601</v>
      </c>
      <c r="G58" s="29">
        <v>5.9050000000000002</v>
      </c>
    </row>
    <row r="59" spans="1:9" x14ac:dyDescent="0.2">
      <c r="A59" s="26" t="s">
        <v>32</v>
      </c>
      <c r="B59" s="26"/>
      <c r="C59" s="26"/>
      <c r="D59" s="32"/>
      <c r="E59" s="33">
        <f>SUM(E54:E58)</f>
        <v>4060.7455</v>
      </c>
      <c r="F59" s="34">
        <f>SUM(F54:F58)</f>
        <v>15.77555650709594</v>
      </c>
      <c r="G59" s="33"/>
      <c r="H59" s="18"/>
      <c r="I59" s="18"/>
    </row>
    <row r="60" spans="1:9" x14ac:dyDescent="0.2">
      <c r="A60" s="27"/>
      <c r="B60" s="27"/>
      <c r="C60" s="27"/>
      <c r="D60" s="28"/>
      <c r="E60" s="29"/>
      <c r="F60" s="30"/>
      <c r="G60" s="29"/>
    </row>
    <row r="61" spans="1:9" x14ac:dyDescent="0.2">
      <c r="A61" s="26" t="s">
        <v>48</v>
      </c>
      <c r="B61" s="27"/>
      <c r="C61" s="27"/>
      <c r="D61" s="28"/>
      <c r="E61" s="29"/>
      <c r="F61" s="30"/>
      <c r="G61" s="29"/>
    </row>
    <row r="62" spans="1:9" x14ac:dyDescent="0.2">
      <c r="A62" s="26" t="s">
        <v>808</v>
      </c>
      <c r="B62" s="27"/>
      <c r="C62" s="27"/>
      <c r="D62" s="28"/>
      <c r="E62" s="29"/>
      <c r="F62" s="30"/>
      <c r="G62" s="29"/>
    </row>
    <row r="63" spans="1:9" x14ac:dyDescent="0.2">
      <c r="A63" s="27" t="s">
        <v>812</v>
      </c>
      <c r="B63" s="27" t="s">
        <v>813</v>
      </c>
      <c r="C63" s="27" t="s">
        <v>49</v>
      </c>
      <c r="D63" s="31">
        <v>300</v>
      </c>
      <c r="E63" s="29">
        <v>1487.3924999999999</v>
      </c>
      <c r="F63" s="30">
        <v>5.7783587846075797</v>
      </c>
      <c r="G63" s="29">
        <v>3.8673000000000002</v>
      </c>
    </row>
    <row r="64" spans="1:9" x14ac:dyDescent="0.2">
      <c r="A64" s="26" t="s">
        <v>32</v>
      </c>
      <c r="B64" s="26"/>
      <c r="C64" s="26"/>
      <c r="D64" s="32"/>
      <c r="E64" s="33">
        <f>SUM(E62:E63)</f>
        <v>1487.3924999999999</v>
      </c>
      <c r="F64" s="34">
        <f>SUM(F62:F63)</f>
        <v>5.7783587846075797</v>
      </c>
      <c r="G64" s="33"/>
      <c r="H64" s="18"/>
      <c r="I64" s="18"/>
    </row>
    <row r="65" spans="1:9" x14ac:dyDescent="0.2">
      <c r="A65" s="27"/>
      <c r="B65" s="27"/>
      <c r="C65" s="27"/>
      <c r="D65" s="28"/>
      <c r="E65" s="29"/>
      <c r="F65" s="30"/>
      <c r="G65" s="29"/>
    </row>
    <row r="66" spans="1:9" x14ac:dyDescent="0.2">
      <c r="A66" s="26" t="s">
        <v>50</v>
      </c>
      <c r="B66" s="27"/>
      <c r="C66" s="27"/>
      <c r="D66" s="28"/>
      <c r="E66" s="29"/>
      <c r="F66" s="30"/>
      <c r="G66" s="29"/>
    </row>
    <row r="67" spans="1:9" x14ac:dyDescent="0.2">
      <c r="A67" s="27" t="s">
        <v>828</v>
      </c>
      <c r="B67" s="27" t="s">
        <v>829</v>
      </c>
      <c r="C67" s="27" t="s">
        <v>49</v>
      </c>
      <c r="D67" s="31">
        <v>300</v>
      </c>
      <c r="E67" s="29">
        <v>1485.2684999999999</v>
      </c>
      <c r="F67" s="30">
        <v>5.7701072746271898</v>
      </c>
      <c r="G67" s="29">
        <v>4.3098000000000001</v>
      </c>
    </row>
    <row r="68" spans="1:9" x14ac:dyDescent="0.2">
      <c r="A68" s="27" t="s">
        <v>901</v>
      </c>
      <c r="B68" s="27" t="s">
        <v>902</v>
      </c>
      <c r="C68" s="27" t="s">
        <v>49</v>
      </c>
      <c r="D68" s="31">
        <v>300</v>
      </c>
      <c r="E68" s="29">
        <v>1466.394</v>
      </c>
      <c r="F68" s="30">
        <v>5.6967818861503297</v>
      </c>
      <c r="G68" s="29">
        <v>4.78</v>
      </c>
    </row>
    <row r="69" spans="1:9" x14ac:dyDescent="0.2">
      <c r="A69" s="27" t="s">
        <v>198</v>
      </c>
      <c r="B69" s="27" t="s">
        <v>197</v>
      </c>
      <c r="C69" s="27" t="s">
        <v>49</v>
      </c>
      <c r="D69" s="31">
        <v>100</v>
      </c>
      <c r="E69" s="29">
        <v>496.40199999999999</v>
      </c>
      <c r="F69" s="30">
        <v>1.9284680119045701</v>
      </c>
      <c r="G69" s="29">
        <v>4.1993</v>
      </c>
    </row>
    <row r="70" spans="1:9" x14ac:dyDescent="0.2">
      <c r="A70" s="26" t="s">
        <v>32</v>
      </c>
      <c r="B70" s="26"/>
      <c r="C70" s="26"/>
      <c r="D70" s="32"/>
      <c r="E70" s="33">
        <f>SUM(E66:E69)</f>
        <v>3448.0645</v>
      </c>
      <c r="F70" s="34">
        <f>SUM(F66:F69)</f>
        <v>13.39535717268209</v>
      </c>
      <c r="G70" s="33"/>
      <c r="H70" s="18"/>
      <c r="I70" s="18"/>
    </row>
    <row r="71" spans="1:9" x14ac:dyDescent="0.2">
      <c r="A71" s="27"/>
      <c r="B71" s="27"/>
      <c r="C71" s="27"/>
      <c r="D71" s="28"/>
      <c r="E71" s="29"/>
      <c r="F71" s="30"/>
      <c r="G71" s="29"/>
    </row>
    <row r="72" spans="1:9" x14ac:dyDescent="0.2">
      <c r="A72" s="26" t="s">
        <v>51</v>
      </c>
      <c r="B72" s="27"/>
      <c r="C72" s="27"/>
      <c r="D72" s="28"/>
      <c r="E72" s="29"/>
      <c r="F72" s="30"/>
      <c r="G72" s="29"/>
    </row>
    <row r="73" spans="1:9" x14ac:dyDescent="0.2">
      <c r="A73" s="27" t="s">
        <v>1109</v>
      </c>
      <c r="B73" s="27" t="s">
        <v>1110</v>
      </c>
      <c r="C73" s="27" t="s">
        <v>69</v>
      </c>
      <c r="D73" s="31">
        <v>2000000</v>
      </c>
      <c r="E73" s="29">
        <v>1979.472</v>
      </c>
      <c r="F73" s="30">
        <v>7.6900343521193903</v>
      </c>
      <c r="G73" s="29">
        <v>3.9024999999999999</v>
      </c>
    </row>
    <row r="74" spans="1:9" x14ac:dyDescent="0.2">
      <c r="A74" s="27" t="s">
        <v>53</v>
      </c>
      <c r="B74" s="27" t="s">
        <v>52</v>
      </c>
      <c r="C74" s="27" t="s">
        <v>69</v>
      </c>
      <c r="D74" s="31">
        <v>1000000</v>
      </c>
      <c r="E74" s="29">
        <v>990.93</v>
      </c>
      <c r="F74" s="30">
        <v>3.8496557367548898</v>
      </c>
      <c r="G74" s="29">
        <v>3.7121</v>
      </c>
    </row>
    <row r="75" spans="1:9" x14ac:dyDescent="0.2">
      <c r="A75" s="26" t="s">
        <v>32</v>
      </c>
      <c r="B75" s="26"/>
      <c r="C75" s="26"/>
      <c r="D75" s="32"/>
      <c r="E75" s="33">
        <f>SUM(E72:E74)</f>
        <v>2970.402</v>
      </c>
      <c r="F75" s="34">
        <f>SUM(F72:F74)</f>
        <v>11.539690088874281</v>
      </c>
      <c r="G75" s="33"/>
      <c r="H75" s="18"/>
      <c r="I75" s="18"/>
    </row>
    <row r="76" spans="1:9" x14ac:dyDescent="0.2">
      <c r="A76" s="27"/>
      <c r="B76" s="27"/>
      <c r="C76" s="27"/>
      <c r="D76" s="28"/>
      <c r="E76" s="29"/>
      <c r="F76" s="30"/>
      <c r="G76" s="29"/>
    </row>
    <row r="77" spans="1:9" x14ac:dyDescent="0.2">
      <c r="A77" s="26" t="s">
        <v>66</v>
      </c>
      <c r="B77" s="27"/>
      <c r="C77" s="27"/>
      <c r="D77" s="28"/>
      <c r="E77" s="29"/>
      <c r="F77" s="30"/>
      <c r="G77" s="29"/>
    </row>
    <row r="78" spans="1:9" x14ac:dyDescent="0.2">
      <c r="A78" s="27" t="s">
        <v>71</v>
      </c>
      <c r="B78" s="27" t="s">
        <v>70</v>
      </c>
      <c r="C78" s="27" t="s">
        <v>69</v>
      </c>
      <c r="D78" s="31">
        <v>3500000</v>
      </c>
      <c r="E78" s="29">
        <v>3422.1320000000001</v>
      </c>
      <c r="F78" s="30">
        <v>13.2946122185548</v>
      </c>
      <c r="G78" s="29">
        <v>5.8413000000000004</v>
      </c>
    </row>
    <row r="79" spans="1:9" x14ac:dyDescent="0.2">
      <c r="A79" s="27" t="s">
        <v>68</v>
      </c>
      <c r="B79" s="27" t="s">
        <v>1216</v>
      </c>
      <c r="C79" s="27" t="s">
        <v>69</v>
      </c>
      <c r="D79" s="31">
        <v>900000</v>
      </c>
      <c r="E79" s="29">
        <v>887.87429999999995</v>
      </c>
      <c r="F79" s="30">
        <v>3.4492955027219199</v>
      </c>
      <c r="G79" s="29">
        <v>6.0106999999999999</v>
      </c>
    </row>
    <row r="80" spans="1:9" x14ac:dyDescent="0.2">
      <c r="A80" s="27" t="s">
        <v>202</v>
      </c>
      <c r="B80" s="27" t="s">
        <v>201</v>
      </c>
      <c r="C80" s="27" t="s">
        <v>69</v>
      </c>
      <c r="D80" s="31">
        <v>800000</v>
      </c>
      <c r="E80" s="29">
        <v>815.24239999999998</v>
      </c>
      <c r="F80" s="30">
        <v>3.16712843692877</v>
      </c>
      <c r="G80" s="29">
        <v>5.38</v>
      </c>
    </row>
    <row r="81" spans="1:9" x14ac:dyDescent="0.2">
      <c r="A81" s="27" t="s">
        <v>73</v>
      </c>
      <c r="B81" s="27" t="s">
        <v>72</v>
      </c>
      <c r="C81" s="27" t="s">
        <v>69</v>
      </c>
      <c r="D81" s="31">
        <v>600000</v>
      </c>
      <c r="E81" s="29">
        <v>592.19399999999996</v>
      </c>
      <c r="F81" s="30">
        <v>2.30060955806346</v>
      </c>
      <c r="G81" s="29">
        <v>5.6665000000000001</v>
      </c>
    </row>
    <row r="82" spans="1:9" x14ac:dyDescent="0.2">
      <c r="A82" s="27" t="s">
        <v>83</v>
      </c>
      <c r="B82" s="27" t="s">
        <v>82</v>
      </c>
      <c r="C82" s="27" t="s">
        <v>69</v>
      </c>
      <c r="D82" s="31">
        <v>200000</v>
      </c>
      <c r="E82" s="29">
        <v>207.98699999999999</v>
      </c>
      <c r="F82" s="30">
        <v>0.80800697094692697</v>
      </c>
      <c r="G82" s="29">
        <v>4.9973000000000001</v>
      </c>
    </row>
    <row r="83" spans="1:9" x14ac:dyDescent="0.2">
      <c r="A83" s="26" t="s">
        <v>32</v>
      </c>
      <c r="B83" s="26"/>
      <c r="C83" s="26"/>
      <c r="D83" s="32"/>
      <c r="E83" s="33">
        <f>SUM(E78:E82)</f>
        <v>5925.4296999999997</v>
      </c>
      <c r="F83" s="34">
        <f>SUM(F78:F82)</f>
        <v>23.019652687215878</v>
      </c>
      <c r="G83" s="33"/>
      <c r="H83" s="18"/>
      <c r="I83" s="18"/>
    </row>
    <row r="84" spans="1:9" x14ac:dyDescent="0.2">
      <c r="A84" s="27"/>
      <c r="B84" s="27"/>
      <c r="C84" s="27"/>
      <c r="D84" s="28"/>
      <c r="E84" s="29"/>
      <c r="F84" s="30"/>
      <c r="G84" s="29"/>
    </row>
    <row r="85" spans="1:9" x14ac:dyDescent="0.2">
      <c r="A85" s="26" t="s">
        <v>34</v>
      </c>
      <c r="B85" s="26"/>
      <c r="C85" s="26"/>
      <c r="D85" s="32"/>
      <c r="E85" s="33">
        <f>E51+E59+E64+E70+E75+E83</f>
        <v>24102.9330505</v>
      </c>
      <c r="F85" s="34">
        <f>F51+F59+F64+F70+F75+F83</f>
        <v>93.637284662363925</v>
      </c>
      <c r="G85" s="33"/>
      <c r="H85" s="18"/>
      <c r="I85" s="18"/>
    </row>
    <row r="86" spans="1:9" x14ac:dyDescent="0.2">
      <c r="A86" s="26"/>
      <c r="B86" s="26"/>
      <c r="C86" s="26"/>
      <c r="D86" s="32"/>
      <c r="E86" s="33"/>
      <c r="F86" s="34"/>
      <c r="G86" s="33"/>
      <c r="H86" s="18"/>
      <c r="I86" s="18"/>
    </row>
    <row r="87" spans="1:9" x14ac:dyDescent="0.2">
      <c r="A87" s="26" t="s">
        <v>36</v>
      </c>
      <c r="B87" s="26"/>
      <c r="C87" s="26"/>
      <c r="D87" s="32"/>
      <c r="E87" s="33">
        <f>E89-(E51+E59+E64+E70+E75+E83)</f>
        <v>1637.8102201000002</v>
      </c>
      <c r="F87" s="34">
        <f>F89-(F51+F59+F64+F70+F75+F83)</f>
        <v>6.3627153376360752</v>
      </c>
      <c r="G87" s="33"/>
      <c r="H87" s="18"/>
      <c r="I87" s="18"/>
    </row>
    <row r="88" spans="1:9" x14ac:dyDescent="0.2">
      <c r="A88" s="26"/>
      <c r="B88" s="26"/>
      <c r="C88" s="26"/>
      <c r="D88" s="32"/>
      <c r="E88" s="33"/>
      <c r="F88" s="34"/>
      <c r="G88" s="33"/>
      <c r="H88" s="18"/>
      <c r="I88" s="18"/>
    </row>
    <row r="89" spans="1:9" x14ac:dyDescent="0.2">
      <c r="A89" s="35" t="s">
        <v>35</v>
      </c>
      <c r="B89" s="35"/>
      <c r="C89" s="35"/>
      <c r="D89" s="36"/>
      <c r="E89" s="37">
        <v>25740.7432706</v>
      </c>
      <c r="F89" s="38">
        <v>100</v>
      </c>
      <c r="G89" s="37"/>
      <c r="H89" s="18"/>
      <c r="I89" s="18"/>
    </row>
    <row r="90" spans="1:9" x14ac:dyDescent="0.2">
      <c r="A90" s="55" t="s">
        <v>1218</v>
      </c>
    </row>
    <row r="92" spans="1:9" x14ac:dyDescent="0.2">
      <c r="A92" s="18" t="s">
        <v>54</v>
      </c>
    </row>
    <row r="93" spans="1:9" x14ac:dyDescent="0.2">
      <c r="A93" s="18" t="s">
        <v>37</v>
      </c>
    </row>
    <row r="95" spans="1:9" x14ac:dyDescent="0.2">
      <c r="A95" s="18" t="s">
        <v>38</v>
      </c>
    </row>
    <row r="96" spans="1:9" x14ac:dyDescent="0.2">
      <c r="A96" s="18" t="s">
        <v>39</v>
      </c>
    </row>
    <row r="97" spans="1:9" x14ac:dyDescent="0.2">
      <c r="A97" s="18" t="s">
        <v>40</v>
      </c>
      <c r="B97" s="18"/>
      <c r="C97" s="39" t="s">
        <v>42</v>
      </c>
      <c r="D97" s="19" t="s">
        <v>41</v>
      </c>
    </row>
    <row r="98" spans="1:9" s="13" customFormat="1" x14ac:dyDescent="0.2">
      <c r="A98" s="9" t="s">
        <v>58</v>
      </c>
      <c r="B98" s="9"/>
      <c r="C98" s="40">
        <v>67.764499999999998</v>
      </c>
      <c r="D98" s="40">
        <v>67.939499999999995</v>
      </c>
      <c r="F98" s="14"/>
      <c r="H98" s="9"/>
      <c r="I98" s="9"/>
    </row>
    <row r="99" spans="1:9" s="13" customFormat="1" x14ac:dyDescent="0.2">
      <c r="A99" s="9" t="s">
        <v>59</v>
      </c>
      <c r="B99" s="9"/>
      <c r="C99" s="40">
        <v>13.3833</v>
      </c>
      <c r="D99" s="40">
        <v>12.907500000000001</v>
      </c>
      <c r="F99" s="14"/>
      <c r="H99" s="9"/>
      <c r="I99" s="9"/>
    </row>
    <row r="100" spans="1:9" s="13" customFormat="1" x14ac:dyDescent="0.2">
      <c r="A100" s="9" t="s">
        <v>60</v>
      </c>
      <c r="B100" s="9"/>
      <c r="C100" s="40">
        <v>12.6303</v>
      </c>
      <c r="D100" s="40">
        <v>12.140700000000001</v>
      </c>
      <c r="F100" s="14"/>
      <c r="H100" s="9"/>
      <c r="I100" s="9"/>
    </row>
    <row r="101" spans="1:9" s="13" customFormat="1" x14ac:dyDescent="0.2">
      <c r="A101" s="9" t="s">
        <v>61</v>
      </c>
      <c r="B101" s="9"/>
      <c r="C101" s="40">
        <v>72.360600000000005</v>
      </c>
      <c r="D101" s="40">
        <v>72.840900000000005</v>
      </c>
      <c r="F101" s="14"/>
      <c r="H101" s="9"/>
      <c r="I101" s="9"/>
    </row>
    <row r="102" spans="1:9" s="13" customFormat="1" x14ac:dyDescent="0.2">
      <c r="A102" s="9" t="s">
        <v>62</v>
      </c>
      <c r="B102" s="9"/>
      <c r="C102" s="40">
        <v>14.6126</v>
      </c>
      <c r="D102" s="40">
        <v>14.1958</v>
      </c>
      <c r="F102" s="14"/>
      <c r="H102" s="9"/>
      <c r="I102" s="9"/>
    </row>
    <row r="103" spans="1:9" s="13" customFormat="1" x14ac:dyDescent="0.2">
      <c r="A103" s="9" t="s">
        <v>63</v>
      </c>
      <c r="B103" s="9"/>
      <c r="C103" s="40">
        <v>13.8178</v>
      </c>
      <c r="D103" s="40">
        <v>13.385</v>
      </c>
      <c r="F103" s="14"/>
      <c r="H103" s="9"/>
      <c r="I103" s="9"/>
    </row>
    <row r="105" spans="1:9" s="13" customFormat="1" x14ac:dyDescent="0.2">
      <c r="A105" s="18" t="s">
        <v>44</v>
      </c>
      <c r="B105" s="9"/>
      <c r="C105" s="9"/>
      <c r="D105" s="10"/>
      <c r="F105" s="14"/>
      <c r="H105" s="9"/>
      <c r="I105" s="9"/>
    </row>
    <row r="106" spans="1:9" s="13" customFormat="1" x14ac:dyDescent="0.2">
      <c r="A106" s="108" t="s">
        <v>55</v>
      </c>
      <c r="B106" s="109"/>
      <c r="C106" s="43" t="s">
        <v>56</v>
      </c>
      <c r="D106" s="10"/>
      <c r="F106" s="14"/>
      <c r="H106" s="9"/>
      <c r="I106" s="9"/>
    </row>
    <row r="107" spans="1:9" s="13" customFormat="1" x14ac:dyDescent="0.2">
      <c r="A107" s="104" t="s">
        <v>59</v>
      </c>
      <c r="B107" s="105"/>
      <c r="C107" s="44">
        <v>0.51</v>
      </c>
      <c r="D107" s="10"/>
      <c r="F107" s="14"/>
      <c r="H107" s="9"/>
      <c r="I107" s="9"/>
    </row>
    <row r="108" spans="1:9" s="13" customFormat="1" x14ac:dyDescent="0.2">
      <c r="A108" s="104" t="s">
        <v>60</v>
      </c>
      <c r="B108" s="105"/>
      <c r="C108" s="44">
        <v>0.52</v>
      </c>
      <c r="D108" s="10"/>
      <c r="F108" s="14"/>
      <c r="H108" s="9"/>
      <c r="I108" s="9"/>
    </row>
    <row r="109" spans="1:9" s="13" customFormat="1" x14ac:dyDescent="0.2">
      <c r="A109" s="104" t="s">
        <v>62</v>
      </c>
      <c r="B109" s="105"/>
      <c r="C109" s="44">
        <v>0.51</v>
      </c>
      <c r="D109" s="10"/>
      <c r="F109" s="14"/>
      <c r="H109" s="9"/>
      <c r="I109" s="9"/>
    </row>
    <row r="110" spans="1:9" s="13" customFormat="1" x14ac:dyDescent="0.2">
      <c r="A110" s="104" t="s">
        <v>63</v>
      </c>
      <c r="B110" s="105"/>
      <c r="C110" s="44">
        <v>0.52</v>
      </c>
      <c r="D110" s="10"/>
      <c r="F110" s="14"/>
      <c r="H110" s="9"/>
      <c r="I110" s="9"/>
    </row>
    <row r="111" spans="1:9" s="13" customFormat="1" x14ac:dyDescent="0.2">
      <c r="A111" s="9" t="s">
        <v>57</v>
      </c>
      <c r="B111" s="9"/>
      <c r="C111" s="9"/>
      <c r="D111" s="10"/>
      <c r="F111" s="14"/>
      <c r="H111" s="9"/>
      <c r="I111" s="9"/>
    </row>
    <row r="112" spans="1:9" s="13" customFormat="1" x14ac:dyDescent="0.2">
      <c r="A112" s="9" t="s">
        <v>43</v>
      </c>
      <c r="B112" s="9"/>
      <c r="C112" s="9"/>
      <c r="D112" s="10"/>
      <c r="F112" s="14"/>
      <c r="H112" s="9"/>
      <c r="I112" s="9"/>
    </row>
    <row r="114" spans="1:7" x14ac:dyDescent="0.2">
      <c r="A114" s="18" t="s">
        <v>866</v>
      </c>
      <c r="D114" s="42">
        <v>1.3501678854907999</v>
      </c>
      <c r="E114" s="13" t="s">
        <v>46</v>
      </c>
    </row>
    <row r="116" spans="1:7" x14ac:dyDescent="0.2">
      <c r="A116" s="18" t="s">
        <v>789</v>
      </c>
      <c r="D116" s="41" t="s">
        <v>45</v>
      </c>
    </row>
    <row r="118" spans="1:7" ht="22.5" customHeight="1" x14ac:dyDescent="0.3">
      <c r="A118" s="117" t="s">
        <v>1111</v>
      </c>
      <c r="B118" s="118"/>
      <c r="C118" s="118"/>
      <c r="D118" s="118"/>
      <c r="E118" s="118"/>
      <c r="F118" s="118"/>
      <c r="G118" s="118"/>
    </row>
    <row r="120" spans="1:7" x14ac:dyDescent="0.2">
      <c r="A120" s="18" t="s">
        <v>47</v>
      </c>
    </row>
    <row r="121" spans="1:7" x14ac:dyDescent="0.2">
      <c r="A121" s="47"/>
    </row>
    <row r="122" spans="1:7" x14ac:dyDescent="0.2">
      <c r="A122" s="54" t="s">
        <v>781</v>
      </c>
    </row>
    <row r="123" spans="1:7" x14ac:dyDescent="0.2">
      <c r="A123" s="48"/>
    </row>
    <row r="124" spans="1:7" x14ac:dyDescent="0.2">
      <c r="A124" s="49"/>
    </row>
    <row r="125" spans="1:7" x14ac:dyDescent="0.2">
      <c r="A125" s="49"/>
    </row>
    <row r="126" spans="1:7" x14ac:dyDescent="0.2">
      <c r="A126" s="49"/>
    </row>
    <row r="127" spans="1:7" x14ac:dyDescent="0.2">
      <c r="A127" s="49"/>
    </row>
    <row r="128" spans="1:7" x14ac:dyDescent="0.2">
      <c r="A128" s="49"/>
    </row>
    <row r="129" spans="1:1" x14ac:dyDescent="0.2">
      <c r="A129" s="49"/>
    </row>
    <row r="130" spans="1:1" x14ac:dyDescent="0.2">
      <c r="A130" s="49"/>
    </row>
    <row r="131" spans="1:1" x14ac:dyDescent="0.2">
      <c r="A131" s="49"/>
    </row>
    <row r="132" spans="1:1" x14ac:dyDescent="0.2">
      <c r="A132" s="49"/>
    </row>
    <row r="133" spans="1:1" x14ac:dyDescent="0.2">
      <c r="A133" s="49"/>
    </row>
    <row r="134" spans="1:1" x14ac:dyDescent="0.2">
      <c r="A134" s="49"/>
    </row>
    <row r="135" spans="1:1" x14ac:dyDescent="0.2">
      <c r="A135" s="47" t="s">
        <v>1112</v>
      </c>
    </row>
    <row r="136" spans="1:1" x14ac:dyDescent="0.2">
      <c r="A136" s="49"/>
    </row>
    <row r="137" spans="1:1" x14ac:dyDescent="0.2">
      <c r="A137" s="54" t="s">
        <v>782</v>
      </c>
    </row>
    <row r="138" spans="1:1" x14ac:dyDescent="0.2">
      <c r="A138" s="49"/>
    </row>
    <row r="139" spans="1:1" x14ac:dyDescent="0.2">
      <c r="A139" s="49"/>
    </row>
    <row r="140" spans="1:1" x14ac:dyDescent="0.2">
      <c r="A140" s="49"/>
    </row>
    <row r="141" spans="1:1" x14ac:dyDescent="0.2">
      <c r="A141" s="49"/>
    </row>
    <row r="142" spans="1:1" x14ac:dyDescent="0.2">
      <c r="A142" s="49"/>
    </row>
    <row r="143" spans="1:1" x14ac:dyDescent="0.2">
      <c r="A143" s="49"/>
    </row>
    <row r="144" spans="1:1" x14ac:dyDescent="0.2">
      <c r="A144" s="49"/>
    </row>
    <row r="145" spans="1:1" x14ac:dyDescent="0.2">
      <c r="A145" s="49"/>
    </row>
    <row r="146" spans="1:1" x14ac:dyDescent="0.2">
      <c r="A146" s="49"/>
    </row>
    <row r="147" spans="1:1" x14ac:dyDescent="0.2">
      <c r="A147" s="49"/>
    </row>
    <row r="148" spans="1:1" x14ac:dyDescent="0.2">
      <c r="A148" s="49"/>
    </row>
    <row r="149" spans="1:1" x14ac:dyDescent="0.2">
      <c r="A149" s="49"/>
    </row>
    <row r="150" spans="1:1" x14ac:dyDescent="0.2">
      <c r="A150" s="49"/>
    </row>
  </sheetData>
  <mergeCells count="7">
    <mergeCell ref="A118:G118"/>
    <mergeCell ref="A1:G1"/>
    <mergeCell ref="A106:B106"/>
    <mergeCell ref="A107:B107"/>
    <mergeCell ref="A108:B108"/>
    <mergeCell ref="A109:B109"/>
    <mergeCell ref="A110:B110"/>
  </mergeCells>
  <conditionalFormatting sqref="F2:F3 F5:F117 F119">
    <cfRule type="cellIs" dxfId="49" priority="2" stopIfTrue="1" operator="between">
      <formula>0.009</formula>
      <formula>-0.009</formula>
    </cfRule>
  </conditionalFormatting>
  <conditionalFormatting sqref="F120:F152">
    <cfRule type="cellIs" dxfId="48" priority="1" stopIfTrue="1" operator="between">
      <formula>0.009</formula>
      <formula>-0.009</formula>
    </cfRule>
  </conditionalFormatting>
  <hyperlinks>
    <hyperlink ref="A121" r:id="rId1" tooltip="https://www.franklintempletonindia.com/downloadsServlet/pdf/product-labels-jg9o5k7l" display="https://www.franklintempletonindia.com/downloadsServlet/pdf/product-labels-jg9o5k7l" xr:uid="{00000000-0004-0000-1000-000000000000}"/>
  </hyperlinks>
  <pageMargins left="0.7" right="0.7" top="0.75" bottom="0.75" header="0.3" footer="0.3"/>
  <pageSetup paperSize="9" scale="43"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37"/>
  <sheetViews>
    <sheetView view="pageBreakPreview" zoomScaleNormal="100" zoomScaleSheetLayoutView="100" workbookViewId="0">
      <selection sqref="A1:I1"/>
    </sheetView>
  </sheetViews>
  <sheetFormatPr defaultColWidth="9.21875" defaultRowHeight="10.199999999999999" x14ac:dyDescent="0.2"/>
  <cols>
    <col min="1" max="1" width="38.77734375" style="9" bestFit="1" customWidth="1"/>
    <col min="2" max="2" width="33.44140625" style="9" bestFit="1" customWidth="1"/>
    <col min="3" max="3" width="25.21875" style="9" bestFit="1" customWidth="1"/>
    <col min="4" max="4" width="15.44140625" style="10" bestFit="1" customWidth="1"/>
    <col min="5" max="5" width="23" style="13" bestFit="1" customWidth="1"/>
    <col min="6" max="6" width="13.5546875" style="14" bestFit="1" customWidth="1"/>
    <col min="7" max="8" width="13.5546875" style="14" customWidth="1"/>
    <col min="9" max="9" width="14.21875" style="13" customWidth="1"/>
    <col min="10" max="16384" width="9.21875" style="9"/>
  </cols>
  <sheetData>
    <row r="1" spans="1:9" s="1" customFormat="1" ht="13.8" x14ac:dyDescent="0.2">
      <c r="A1" s="106" t="s">
        <v>8</v>
      </c>
      <c r="B1" s="107"/>
      <c r="C1" s="107"/>
      <c r="D1" s="107"/>
      <c r="E1" s="107"/>
      <c r="F1" s="107"/>
      <c r="G1" s="107"/>
      <c r="H1" s="107"/>
      <c r="I1" s="107"/>
    </row>
    <row r="2" spans="1:9" s="1" customFormat="1" ht="11.4" x14ac:dyDescent="0.2">
      <c r="D2" s="6"/>
      <c r="E2" s="7"/>
      <c r="F2" s="12"/>
      <c r="G2" s="12"/>
      <c r="H2" s="12"/>
      <c r="I2" s="13"/>
    </row>
    <row r="3" spans="1:9" s="1" customFormat="1" ht="12" x14ac:dyDescent="0.2">
      <c r="A3" s="11" t="s">
        <v>7</v>
      </c>
      <c r="B3" s="2"/>
      <c r="C3" s="3"/>
      <c r="D3" s="4"/>
      <c r="E3" s="5"/>
      <c r="F3" s="12"/>
      <c r="G3" s="12"/>
      <c r="H3" s="12"/>
      <c r="I3" s="13"/>
    </row>
    <row r="4" spans="1:9" s="1" customFormat="1" ht="61.2" x14ac:dyDescent="0.2">
      <c r="A4" s="8" t="s">
        <v>2</v>
      </c>
      <c r="B4" s="8" t="s">
        <v>0</v>
      </c>
      <c r="C4" s="17" t="s">
        <v>5</v>
      </c>
      <c r="D4" s="16" t="s">
        <v>1</v>
      </c>
      <c r="E4" s="15" t="s">
        <v>3</v>
      </c>
      <c r="F4" s="51" t="s">
        <v>773</v>
      </c>
      <c r="G4" s="51" t="s">
        <v>774</v>
      </c>
      <c r="H4" s="52" t="s">
        <v>775</v>
      </c>
      <c r="I4" s="15" t="s">
        <v>6</v>
      </c>
    </row>
    <row r="5" spans="1:9" x14ac:dyDescent="0.2">
      <c r="A5" s="21" t="s">
        <v>85</v>
      </c>
      <c r="B5" s="22"/>
      <c r="C5" s="22"/>
      <c r="D5" s="23"/>
      <c r="E5" s="24"/>
      <c r="F5" s="25"/>
      <c r="G5" s="25"/>
      <c r="H5" s="25"/>
      <c r="I5" s="24"/>
    </row>
    <row r="6" spans="1:9" x14ac:dyDescent="0.2">
      <c r="A6" s="26" t="s">
        <v>31</v>
      </c>
      <c r="B6" s="27"/>
      <c r="C6" s="27"/>
      <c r="D6" s="28"/>
      <c r="E6" s="29"/>
      <c r="F6" s="30"/>
      <c r="G6" s="30"/>
      <c r="H6" s="30"/>
      <c r="I6" s="29"/>
    </row>
    <row r="7" spans="1:9" x14ac:dyDescent="0.2">
      <c r="A7" s="27" t="s">
        <v>95</v>
      </c>
      <c r="B7" s="27" t="s">
        <v>94</v>
      </c>
      <c r="C7" s="27" t="s">
        <v>88</v>
      </c>
      <c r="D7" s="31">
        <v>132600</v>
      </c>
      <c r="E7" s="29">
        <v>1009.2849</v>
      </c>
      <c r="F7" s="30">
        <v>6.8567632769964497</v>
      </c>
      <c r="G7" s="30">
        <v>-641.08800000000008</v>
      </c>
      <c r="H7" s="30">
        <v>-4.3553496695760519</v>
      </c>
      <c r="I7" s="29"/>
    </row>
    <row r="8" spans="1:9" x14ac:dyDescent="0.2">
      <c r="A8" s="27" t="s">
        <v>204</v>
      </c>
      <c r="B8" s="27" t="s">
        <v>203</v>
      </c>
      <c r="C8" s="27" t="s">
        <v>132</v>
      </c>
      <c r="D8" s="31">
        <v>41700</v>
      </c>
      <c r="E8" s="29">
        <v>996.79679999999996</v>
      </c>
      <c r="F8" s="30">
        <v>6.7719230644068604</v>
      </c>
      <c r="G8" s="30">
        <v>-1002.0093000000001</v>
      </c>
      <c r="H8" s="30">
        <v>-6.8073351453577828</v>
      </c>
      <c r="I8" s="29"/>
    </row>
    <row r="9" spans="1:9" x14ac:dyDescent="0.2">
      <c r="A9" s="27" t="s">
        <v>87</v>
      </c>
      <c r="B9" s="27" t="s">
        <v>86</v>
      </c>
      <c r="C9" s="27" t="s">
        <v>88</v>
      </c>
      <c r="D9" s="31">
        <v>108900</v>
      </c>
      <c r="E9" s="29">
        <v>795.29669999999999</v>
      </c>
      <c r="F9" s="30">
        <v>5.4029949391657999</v>
      </c>
      <c r="G9" s="30">
        <v>-402.38</v>
      </c>
      <c r="H9" s="30">
        <v>-2.7336428072963641</v>
      </c>
      <c r="I9" s="29"/>
    </row>
    <row r="10" spans="1:9" x14ac:dyDescent="0.2">
      <c r="A10" s="27" t="s">
        <v>105</v>
      </c>
      <c r="B10" s="27" t="s">
        <v>104</v>
      </c>
      <c r="C10" s="27" t="s">
        <v>106</v>
      </c>
      <c r="D10" s="31">
        <v>37300</v>
      </c>
      <c r="E10" s="29">
        <v>764.14644999999996</v>
      </c>
      <c r="F10" s="30">
        <v>5.1913699656134797</v>
      </c>
      <c r="G10" s="30">
        <v>-616.5150000000001</v>
      </c>
      <c r="H10" s="30">
        <v>-4.1884084580255436</v>
      </c>
      <c r="I10" s="29"/>
    </row>
    <row r="11" spans="1:9" x14ac:dyDescent="0.2">
      <c r="A11" s="27" t="s">
        <v>90</v>
      </c>
      <c r="B11" s="27" t="s">
        <v>89</v>
      </c>
      <c r="C11" s="27" t="s">
        <v>91</v>
      </c>
      <c r="D11" s="31">
        <v>33100</v>
      </c>
      <c r="E11" s="29">
        <v>631.16735000000006</v>
      </c>
      <c r="F11" s="30">
        <v>4.28795190249964</v>
      </c>
      <c r="G11" s="30">
        <v>-241.12620000000001</v>
      </c>
      <c r="H11" s="30">
        <v>-1.6381353503670772</v>
      </c>
      <c r="I11" s="29"/>
    </row>
    <row r="12" spans="1:9" x14ac:dyDescent="0.2">
      <c r="A12" s="27" t="s">
        <v>97</v>
      </c>
      <c r="B12" s="27" t="s">
        <v>96</v>
      </c>
      <c r="C12" s="27" t="s">
        <v>98</v>
      </c>
      <c r="D12" s="31">
        <v>30800</v>
      </c>
      <c r="E12" s="29">
        <v>544.43619999999999</v>
      </c>
      <c r="F12" s="30">
        <v>3.6987278248465798</v>
      </c>
      <c r="G12" s="30">
        <v>-285.76695000000001</v>
      </c>
      <c r="H12" s="30">
        <v>-1.9414105259469152</v>
      </c>
      <c r="I12" s="29"/>
    </row>
    <row r="13" spans="1:9" x14ac:dyDescent="0.2">
      <c r="A13" s="27" t="s">
        <v>162</v>
      </c>
      <c r="B13" s="27" t="s">
        <v>161</v>
      </c>
      <c r="C13" s="27" t="s">
        <v>144</v>
      </c>
      <c r="D13" s="31">
        <v>65800</v>
      </c>
      <c r="E13" s="29">
        <v>530.70989999999995</v>
      </c>
      <c r="F13" s="30">
        <v>3.6054756719915799</v>
      </c>
      <c r="G13" s="30">
        <v>-487.49959999999999</v>
      </c>
      <c r="H13" s="30">
        <v>-3.311918522540521</v>
      </c>
      <c r="I13" s="29"/>
    </row>
    <row r="14" spans="1:9" x14ac:dyDescent="0.2">
      <c r="A14" s="27" t="s">
        <v>93</v>
      </c>
      <c r="B14" s="27" t="s">
        <v>92</v>
      </c>
      <c r="C14" s="27" t="s">
        <v>88</v>
      </c>
      <c r="D14" s="31">
        <v>24800</v>
      </c>
      <c r="E14" s="29">
        <v>364.64679999999998</v>
      </c>
      <c r="F14" s="30">
        <v>2.4772953477400401</v>
      </c>
      <c r="G14" s="30"/>
      <c r="H14" s="30"/>
      <c r="I14" s="29"/>
    </row>
    <row r="15" spans="1:9" x14ac:dyDescent="0.2">
      <c r="A15" s="27" t="s">
        <v>174</v>
      </c>
      <c r="B15" s="27" t="s">
        <v>173</v>
      </c>
      <c r="C15" s="27" t="s">
        <v>122</v>
      </c>
      <c r="D15" s="31">
        <v>150350</v>
      </c>
      <c r="E15" s="29">
        <v>358.81027499999999</v>
      </c>
      <c r="F15" s="30">
        <v>2.4376438377597802</v>
      </c>
      <c r="G15" s="30">
        <v>-113.423625</v>
      </c>
      <c r="H15" s="30">
        <v>-0.77056433386035617</v>
      </c>
      <c r="I15" s="29"/>
    </row>
    <row r="16" spans="1:9" x14ac:dyDescent="0.2">
      <c r="A16" s="27" t="s">
        <v>100</v>
      </c>
      <c r="B16" s="27" t="s">
        <v>99</v>
      </c>
      <c r="C16" s="27" t="s">
        <v>101</v>
      </c>
      <c r="D16" s="31">
        <v>43450</v>
      </c>
      <c r="E16" s="29">
        <v>328.02577500000001</v>
      </c>
      <c r="F16" s="30">
        <v>2.2285036543480401</v>
      </c>
      <c r="G16" s="30">
        <v>-50.36045</v>
      </c>
      <c r="H16" s="30">
        <v>-0.34213301335729457</v>
      </c>
      <c r="I16" s="29"/>
    </row>
    <row r="17" spans="1:9" x14ac:dyDescent="0.2">
      <c r="A17" s="27" t="s">
        <v>103</v>
      </c>
      <c r="B17" s="27" t="s">
        <v>102</v>
      </c>
      <c r="C17" s="27" t="s">
        <v>88</v>
      </c>
      <c r="D17" s="31">
        <v>55462</v>
      </c>
      <c r="E17" s="29">
        <v>273.73270100000002</v>
      </c>
      <c r="F17" s="30">
        <v>1.8596536339044101</v>
      </c>
      <c r="G17" s="30"/>
      <c r="H17" s="30"/>
      <c r="I17" s="29"/>
    </row>
    <row r="18" spans="1:9" x14ac:dyDescent="0.2">
      <c r="A18" s="27" t="s">
        <v>110</v>
      </c>
      <c r="B18" s="27" t="s">
        <v>109</v>
      </c>
      <c r="C18" s="27" t="s">
        <v>88</v>
      </c>
      <c r="D18" s="31">
        <v>14600</v>
      </c>
      <c r="E18" s="29">
        <v>256.06209999999999</v>
      </c>
      <c r="F18" s="30">
        <v>1.73960514410806</v>
      </c>
      <c r="G18" s="30">
        <v>-126.87479999999999</v>
      </c>
      <c r="H18" s="30">
        <v>-0.86194737424117684</v>
      </c>
      <c r="I18" s="29"/>
    </row>
    <row r="19" spans="1:9" x14ac:dyDescent="0.2">
      <c r="A19" s="27" t="s">
        <v>206</v>
      </c>
      <c r="B19" s="27" t="s">
        <v>205</v>
      </c>
      <c r="C19" s="27" t="s">
        <v>106</v>
      </c>
      <c r="D19" s="31">
        <v>7200</v>
      </c>
      <c r="E19" s="29">
        <v>221.75640000000001</v>
      </c>
      <c r="F19" s="30">
        <v>1.5065430385007601</v>
      </c>
      <c r="G19" s="30">
        <v>-223.0164</v>
      </c>
      <c r="H19" s="30">
        <v>-1.5151030810903345</v>
      </c>
      <c r="I19" s="29"/>
    </row>
    <row r="20" spans="1:9" x14ac:dyDescent="0.2">
      <c r="A20" s="27" t="s">
        <v>208</v>
      </c>
      <c r="B20" s="27" t="s">
        <v>207</v>
      </c>
      <c r="C20" s="27" t="s">
        <v>106</v>
      </c>
      <c r="D20" s="31">
        <v>41250</v>
      </c>
      <c r="E20" s="29">
        <v>221.1825</v>
      </c>
      <c r="F20" s="30">
        <v>1.5026441429117501</v>
      </c>
      <c r="G20" s="30">
        <v>-222.29624999999999</v>
      </c>
      <c r="H20" s="30">
        <v>-1.5102106091293166</v>
      </c>
      <c r="I20" s="29"/>
    </row>
    <row r="21" spans="1:9" x14ac:dyDescent="0.2">
      <c r="A21" s="27" t="s">
        <v>210</v>
      </c>
      <c r="B21" s="27" t="s">
        <v>209</v>
      </c>
      <c r="C21" s="27" t="s">
        <v>132</v>
      </c>
      <c r="D21" s="31">
        <v>12000</v>
      </c>
      <c r="E21" s="29">
        <v>136.18199999999999</v>
      </c>
      <c r="F21" s="30">
        <v>0.92517755550284198</v>
      </c>
      <c r="G21" s="30">
        <v>-136.88999999999999</v>
      </c>
      <c r="H21" s="30">
        <v>-0.92998748419603183</v>
      </c>
      <c r="I21" s="29"/>
    </row>
    <row r="22" spans="1:9" x14ac:dyDescent="0.2">
      <c r="A22" s="27" t="s">
        <v>121</v>
      </c>
      <c r="B22" s="27" t="s">
        <v>120</v>
      </c>
      <c r="C22" s="27" t="s">
        <v>122</v>
      </c>
      <c r="D22" s="31">
        <v>94500</v>
      </c>
      <c r="E22" s="29">
        <v>127.575</v>
      </c>
      <c r="F22" s="30">
        <v>0.86670431219452704</v>
      </c>
      <c r="G22" s="30"/>
      <c r="H22" s="30"/>
      <c r="I22" s="29"/>
    </row>
    <row r="23" spans="1:9" x14ac:dyDescent="0.2">
      <c r="A23" s="27" t="s">
        <v>108</v>
      </c>
      <c r="B23" s="27" t="s">
        <v>107</v>
      </c>
      <c r="C23" s="27" t="s">
        <v>91</v>
      </c>
      <c r="D23" s="31">
        <v>10900</v>
      </c>
      <c r="E23" s="29">
        <v>126.84875</v>
      </c>
      <c r="F23" s="30">
        <v>0.86177039875747996</v>
      </c>
      <c r="G23" s="30"/>
      <c r="H23" s="30"/>
      <c r="I23" s="29"/>
    </row>
    <row r="24" spans="1:9" x14ac:dyDescent="0.2">
      <c r="A24" s="27" t="s">
        <v>115</v>
      </c>
      <c r="B24" s="27" t="s">
        <v>114</v>
      </c>
      <c r="C24" s="27" t="s">
        <v>116</v>
      </c>
      <c r="D24" s="31">
        <v>40400</v>
      </c>
      <c r="E24" s="29">
        <v>120.89700000000001</v>
      </c>
      <c r="F24" s="30">
        <v>0.82133608646977596</v>
      </c>
      <c r="G24" s="30"/>
      <c r="H24" s="30"/>
      <c r="I24" s="29"/>
    </row>
    <row r="25" spans="1:9" x14ac:dyDescent="0.2">
      <c r="A25" s="27" t="s">
        <v>134</v>
      </c>
      <c r="B25" s="27" t="s">
        <v>133</v>
      </c>
      <c r="C25" s="27" t="s">
        <v>135</v>
      </c>
      <c r="D25" s="31">
        <v>36500</v>
      </c>
      <c r="E25" s="29">
        <v>110.26649999999999</v>
      </c>
      <c r="F25" s="30">
        <v>0.74911582238367902</v>
      </c>
      <c r="G25" s="30"/>
      <c r="H25" s="30"/>
      <c r="I25" s="29"/>
    </row>
    <row r="26" spans="1:9" x14ac:dyDescent="0.2">
      <c r="A26" s="27" t="s">
        <v>118</v>
      </c>
      <c r="B26" s="27" t="s">
        <v>117</v>
      </c>
      <c r="C26" s="27" t="s">
        <v>119</v>
      </c>
      <c r="D26" s="31">
        <v>70000</v>
      </c>
      <c r="E26" s="29">
        <v>108.955</v>
      </c>
      <c r="F26" s="30">
        <v>0.74020590503746597</v>
      </c>
      <c r="G26" s="30"/>
      <c r="H26" s="30"/>
      <c r="I26" s="29"/>
    </row>
    <row r="27" spans="1:9" x14ac:dyDescent="0.2">
      <c r="A27" s="27" t="s">
        <v>156</v>
      </c>
      <c r="B27" s="27" t="s">
        <v>155</v>
      </c>
      <c r="C27" s="27" t="s">
        <v>106</v>
      </c>
      <c r="D27" s="31">
        <v>70000</v>
      </c>
      <c r="E27" s="29">
        <v>103.215</v>
      </c>
      <c r="F27" s="30">
        <v>0.70121015546273202</v>
      </c>
      <c r="G27" s="30"/>
      <c r="H27" s="30"/>
      <c r="I27" s="29"/>
    </row>
    <row r="28" spans="1:9" x14ac:dyDescent="0.2">
      <c r="A28" s="27" t="s">
        <v>126</v>
      </c>
      <c r="B28" s="27" t="s">
        <v>125</v>
      </c>
      <c r="C28" s="27" t="s">
        <v>106</v>
      </c>
      <c r="D28" s="31">
        <v>6200</v>
      </c>
      <c r="E28" s="29">
        <v>92.352099999999993</v>
      </c>
      <c r="F28" s="30">
        <v>0.62741103907677997</v>
      </c>
      <c r="G28" s="30"/>
      <c r="H28" s="30"/>
      <c r="I28" s="29"/>
    </row>
    <row r="29" spans="1:9" x14ac:dyDescent="0.2">
      <c r="A29" s="27" t="s">
        <v>184</v>
      </c>
      <c r="B29" s="27" t="s">
        <v>183</v>
      </c>
      <c r="C29" s="27" t="s">
        <v>185</v>
      </c>
      <c r="D29" s="31">
        <v>61251</v>
      </c>
      <c r="E29" s="29">
        <v>92.182755</v>
      </c>
      <c r="F29" s="30">
        <v>0.62626056255905604</v>
      </c>
      <c r="G29" s="30"/>
      <c r="H29" s="30"/>
      <c r="I29" s="29"/>
    </row>
    <row r="30" spans="1:9" x14ac:dyDescent="0.2">
      <c r="A30" s="27" t="s">
        <v>124</v>
      </c>
      <c r="B30" s="27" t="s">
        <v>123</v>
      </c>
      <c r="C30" s="27" t="s">
        <v>116</v>
      </c>
      <c r="D30" s="31">
        <v>5500</v>
      </c>
      <c r="E30" s="29">
        <v>91.52</v>
      </c>
      <c r="F30" s="30">
        <v>0.62175801412536202</v>
      </c>
      <c r="G30" s="30"/>
      <c r="H30" s="30"/>
      <c r="I30" s="29"/>
    </row>
    <row r="31" spans="1:9" x14ac:dyDescent="0.2">
      <c r="A31" s="27" t="s">
        <v>128</v>
      </c>
      <c r="B31" s="27" t="s">
        <v>127</v>
      </c>
      <c r="C31" s="27" t="s">
        <v>129</v>
      </c>
      <c r="D31" s="31">
        <v>2000</v>
      </c>
      <c r="E31" s="29">
        <v>85.909000000000006</v>
      </c>
      <c r="F31" s="30">
        <v>0.583638649863371</v>
      </c>
      <c r="G31" s="30"/>
      <c r="H31" s="30"/>
      <c r="I31" s="29"/>
    </row>
    <row r="32" spans="1:9" x14ac:dyDescent="0.2">
      <c r="A32" s="27" t="s">
        <v>131</v>
      </c>
      <c r="B32" s="27" t="s">
        <v>130</v>
      </c>
      <c r="C32" s="27" t="s">
        <v>132</v>
      </c>
      <c r="D32" s="31">
        <v>9900</v>
      </c>
      <c r="E32" s="29">
        <v>84.318299999999994</v>
      </c>
      <c r="F32" s="30">
        <v>0.57283193577826197</v>
      </c>
      <c r="G32" s="30"/>
      <c r="H32" s="30"/>
      <c r="I32" s="29"/>
    </row>
    <row r="33" spans="1:9" x14ac:dyDescent="0.2">
      <c r="A33" s="27" t="s">
        <v>137</v>
      </c>
      <c r="B33" s="27" t="s">
        <v>136</v>
      </c>
      <c r="C33" s="27" t="s">
        <v>113</v>
      </c>
      <c r="D33" s="31">
        <v>6907</v>
      </c>
      <c r="E33" s="29">
        <v>72.665093499999998</v>
      </c>
      <c r="F33" s="30">
        <v>0.49366372629800898</v>
      </c>
      <c r="G33" s="30"/>
      <c r="H33" s="30"/>
      <c r="I33" s="29"/>
    </row>
    <row r="34" spans="1:9" x14ac:dyDescent="0.2">
      <c r="A34" s="27" t="s">
        <v>141</v>
      </c>
      <c r="B34" s="27" t="s">
        <v>140</v>
      </c>
      <c r="C34" s="27" t="s">
        <v>119</v>
      </c>
      <c r="D34" s="31">
        <v>33500</v>
      </c>
      <c r="E34" s="29">
        <v>64.90625</v>
      </c>
      <c r="F34" s="30">
        <v>0.44095259073780901</v>
      </c>
      <c r="G34" s="30"/>
      <c r="H34" s="30"/>
      <c r="I34" s="29"/>
    </row>
    <row r="35" spans="1:9" x14ac:dyDescent="0.2">
      <c r="A35" s="27" t="s">
        <v>112</v>
      </c>
      <c r="B35" s="27" t="s">
        <v>111</v>
      </c>
      <c r="C35" s="27" t="s">
        <v>113</v>
      </c>
      <c r="D35" s="31">
        <v>5000</v>
      </c>
      <c r="E35" s="29">
        <v>62.27</v>
      </c>
      <c r="F35" s="30">
        <v>0.42304273972450102</v>
      </c>
      <c r="G35" s="30"/>
      <c r="H35" s="30"/>
      <c r="I35" s="29"/>
    </row>
    <row r="36" spans="1:9" x14ac:dyDescent="0.2">
      <c r="A36" s="27" t="s">
        <v>149</v>
      </c>
      <c r="B36" s="27" t="s">
        <v>148</v>
      </c>
      <c r="C36" s="27" t="s">
        <v>144</v>
      </c>
      <c r="D36" s="31">
        <v>1700</v>
      </c>
      <c r="E36" s="29">
        <v>62.100999999999999</v>
      </c>
      <c r="F36" s="30">
        <v>0.421894607027962</v>
      </c>
      <c r="G36" s="30"/>
      <c r="H36" s="30"/>
      <c r="I36" s="29"/>
    </row>
    <row r="37" spans="1:9" x14ac:dyDescent="0.2">
      <c r="A37" s="27" t="s">
        <v>153</v>
      </c>
      <c r="B37" s="27" t="s">
        <v>152</v>
      </c>
      <c r="C37" s="27" t="s">
        <v>154</v>
      </c>
      <c r="D37" s="31">
        <v>16500</v>
      </c>
      <c r="E37" s="29">
        <v>59.292749999999998</v>
      </c>
      <c r="F37" s="30">
        <v>0.40281624226433099</v>
      </c>
      <c r="G37" s="30"/>
      <c r="H37" s="30"/>
      <c r="I37" s="29"/>
    </row>
    <row r="38" spans="1:9" x14ac:dyDescent="0.2">
      <c r="A38" s="27" t="s">
        <v>151</v>
      </c>
      <c r="B38" s="27" t="s">
        <v>150</v>
      </c>
      <c r="C38" s="27" t="s">
        <v>147</v>
      </c>
      <c r="D38" s="31">
        <v>4000</v>
      </c>
      <c r="E38" s="29">
        <v>59.287999999999997</v>
      </c>
      <c r="F38" s="30">
        <v>0.40278397226250501</v>
      </c>
      <c r="G38" s="30"/>
      <c r="H38" s="30"/>
      <c r="I38" s="29"/>
    </row>
    <row r="39" spans="1:9" x14ac:dyDescent="0.2">
      <c r="A39" s="27" t="s">
        <v>158</v>
      </c>
      <c r="B39" s="27" t="s">
        <v>157</v>
      </c>
      <c r="C39" s="27" t="s">
        <v>147</v>
      </c>
      <c r="D39" s="31">
        <v>12300</v>
      </c>
      <c r="E39" s="29">
        <v>58.960050000000003</v>
      </c>
      <c r="F39" s="30">
        <v>0.40055598339960702</v>
      </c>
      <c r="G39" s="30"/>
      <c r="H39" s="30"/>
      <c r="I39" s="29"/>
    </row>
    <row r="40" spans="1:9" x14ac:dyDescent="0.2">
      <c r="A40" s="27" t="s">
        <v>146</v>
      </c>
      <c r="B40" s="27" t="s">
        <v>145</v>
      </c>
      <c r="C40" s="27" t="s">
        <v>147</v>
      </c>
      <c r="D40" s="31">
        <v>2200</v>
      </c>
      <c r="E40" s="29">
        <v>58.003</v>
      </c>
      <c r="F40" s="30">
        <v>0.39405408755805699</v>
      </c>
      <c r="G40" s="30"/>
      <c r="H40" s="30"/>
      <c r="I40" s="29"/>
    </row>
    <row r="41" spans="1:9" x14ac:dyDescent="0.2">
      <c r="A41" s="27" t="s">
        <v>160</v>
      </c>
      <c r="B41" s="27" t="s">
        <v>159</v>
      </c>
      <c r="C41" s="27" t="s">
        <v>88</v>
      </c>
      <c r="D41" s="31">
        <v>44500</v>
      </c>
      <c r="E41" s="29">
        <v>57.360500000000002</v>
      </c>
      <c r="F41" s="30">
        <v>0.38968914520583298</v>
      </c>
      <c r="G41" s="30"/>
      <c r="H41" s="30"/>
      <c r="I41" s="29"/>
    </row>
    <row r="42" spans="1:9" x14ac:dyDescent="0.2">
      <c r="A42" s="27" t="s">
        <v>164</v>
      </c>
      <c r="B42" s="27" t="s">
        <v>163</v>
      </c>
      <c r="C42" s="27" t="s">
        <v>165</v>
      </c>
      <c r="D42" s="31">
        <v>37200</v>
      </c>
      <c r="E42" s="29">
        <v>56.209200000000003</v>
      </c>
      <c r="F42" s="30">
        <v>0.38186757613172301</v>
      </c>
      <c r="G42" s="30"/>
      <c r="H42" s="30"/>
      <c r="I42" s="29"/>
    </row>
    <row r="43" spans="1:9" x14ac:dyDescent="0.2">
      <c r="A43" s="27" t="s">
        <v>167</v>
      </c>
      <c r="B43" s="27" t="s">
        <v>166</v>
      </c>
      <c r="C43" s="27" t="s">
        <v>168</v>
      </c>
      <c r="D43" s="31">
        <v>11000</v>
      </c>
      <c r="E43" s="29">
        <v>55.098999999999997</v>
      </c>
      <c r="F43" s="30">
        <v>0.37432522749446401</v>
      </c>
      <c r="G43" s="30"/>
      <c r="H43" s="30"/>
      <c r="I43" s="29"/>
    </row>
    <row r="44" spans="1:9" x14ac:dyDescent="0.2">
      <c r="A44" s="27" t="s">
        <v>170</v>
      </c>
      <c r="B44" s="27" t="s">
        <v>169</v>
      </c>
      <c r="C44" s="27" t="s">
        <v>119</v>
      </c>
      <c r="D44" s="31">
        <v>20400</v>
      </c>
      <c r="E44" s="29">
        <v>52.846200000000003</v>
      </c>
      <c r="F44" s="30">
        <v>0.35902041483906999</v>
      </c>
      <c r="G44" s="30"/>
      <c r="H44" s="30"/>
      <c r="I44" s="29"/>
    </row>
    <row r="45" spans="1:9" x14ac:dyDescent="0.2">
      <c r="A45" s="27" t="s">
        <v>172</v>
      </c>
      <c r="B45" s="27" t="s">
        <v>171</v>
      </c>
      <c r="C45" s="27" t="s">
        <v>116</v>
      </c>
      <c r="D45" s="31">
        <v>800</v>
      </c>
      <c r="E45" s="29">
        <v>52.818399999999997</v>
      </c>
      <c r="F45" s="30">
        <v>0.358831550407332</v>
      </c>
      <c r="G45" s="30"/>
      <c r="H45" s="30"/>
      <c r="I45" s="29"/>
    </row>
    <row r="46" spans="1:9" x14ac:dyDescent="0.2">
      <c r="A46" s="27" t="s">
        <v>139</v>
      </c>
      <c r="B46" s="27" t="s">
        <v>138</v>
      </c>
      <c r="C46" s="27" t="s">
        <v>106</v>
      </c>
      <c r="D46" s="31">
        <v>5800</v>
      </c>
      <c r="E46" s="29">
        <v>51.524299999999997</v>
      </c>
      <c r="F46" s="30">
        <v>0.35003984317307002</v>
      </c>
      <c r="G46" s="30"/>
      <c r="H46" s="30"/>
      <c r="I46" s="29"/>
    </row>
    <row r="47" spans="1:9" x14ac:dyDescent="0.2">
      <c r="A47" s="27" t="s">
        <v>176</v>
      </c>
      <c r="B47" s="27" t="s">
        <v>175</v>
      </c>
      <c r="C47" s="27" t="s">
        <v>129</v>
      </c>
      <c r="D47" s="31">
        <v>14400</v>
      </c>
      <c r="E47" s="29">
        <v>50.183999999999997</v>
      </c>
      <c r="F47" s="30">
        <v>0.34093426771052399</v>
      </c>
      <c r="G47" s="30"/>
      <c r="H47" s="30"/>
      <c r="I47" s="29"/>
    </row>
    <row r="48" spans="1:9" x14ac:dyDescent="0.2">
      <c r="A48" s="27" t="s">
        <v>178</v>
      </c>
      <c r="B48" s="27" t="s">
        <v>177</v>
      </c>
      <c r="C48" s="27" t="s">
        <v>116</v>
      </c>
      <c r="D48" s="31">
        <v>11600</v>
      </c>
      <c r="E48" s="29">
        <v>45.8142</v>
      </c>
      <c r="F48" s="30">
        <v>0.31124722476772498</v>
      </c>
      <c r="G48" s="30"/>
      <c r="H48" s="30"/>
      <c r="I48" s="29"/>
    </row>
    <row r="49" spans="1:11" x14ac:dyDescent="0.2">
      <c r="A49" s="27" t="s">
        <v>143</v>
      </c>
      <c r="B49" s="27" t="s">
        <v>142</v>
      </c>
      <c r="C49" s="27" t="s">
        <v>144</v>
      </c>
      <c r="D49" s="31">
        <v>10000</v>
      </c>
      <c r="E49" s="29">
        <v>43.375</v>
      </c>
      <c r="F49" s="30">
        <v>0.29467606930384199</v>
      </c>
      <c r="G49" s="30"/>
      <c r="H49" s="30"/>
      <c r="I49" s="29"/>
    </row>
    <row r="50" spans="1:11" x14ac:dyDescent="0.2">
      <c r="A50" s="27" t="s">
        <v>180</v>
      </c>
      <c r="B50" s="27" t="s">
        <v>179</v>
      </c>
      <c r="C50" s="27" t="s">
        <v>135</v>
      </c>
      <c r="D50" s="31">
        <v>52400</v>
      </c>
      <c r="E50" s="29">
        <v>43.1252</v>
      </c>
      <c r="F50" s="30">
        <v>0.29297900689203499</v>
      </c>
      <c r="G50" s="30"/>
      <c r="H50" s="30"/>
      <c r="I50" s="29"/>
    </row>
    <row r="51" spans="1:11" x14ac:dyDescent="0.2">
      <c r="A51" s="27" t="s">
        <v>187</v>
      </c>
      <c r="B51" s="27" t="s">
        <v>186</v>
      </c>
      <c r="C51" s="27" t="s">
        <v>188</v>
      </c>
      <c r="D51" s="31">
        <v>3000</v>
      </c>
      <c r="E51" s="29">
        <v>42.463500000000003</v>
      </c>
      <c r="F51" s="30">
        <v>0.288483625795589</v>
      </c>
      <c r="G51" s="30"/>
      <c r="H51" s="30"/>
      <c r="I51" s="29"/>
    </row>
    <row r="52" spans="1:11" x14ac:dyDescent="0.2">
      <c r="A52" s="27" t="s">
        <v>182</v>
      </c>
      <c r="B52" s="27" t="s">
        <v>181</v>
      </c>
      <c r="C52" s="27" t="s">
        <v>106</v>
      </c>
      <c r="D52" s="31">
        <v>7400</v>
      </c>
      <c r="E52" s="29">
        <v>34.613500000000002</v>
      </c>
      <c r="F52" s="30">
        <v>0.23515320172561399</v>
      </c>
      <c r="G52" s="30"/>
      <c r="H52" s="30"/>
      <c r="I52" s="29"/>
    </row>
    <row r="53" spans="1:11" x14ac:dyDescent="0.2">
      <c r="A53" s="27" t="s">
        <v>190</v>
      </c>
      <c r="B53" s="27" t="s">
        <v>189</v>
      </c>
      <c r="C53" s="27" t="s">
        <v>191</v>
      </c>
      <c r="D53" s="31">
        <v>4400</v>
      </c>
      <c r="E53" s="29">
        <v>30.549199999999999</v>
      </c>
      <c r="F53" s="30">
        <v>0.20754162942655699</v>
      </c>
      <c r="G53" s="30"/>
      <c r="H53" s="30"/>
      <c r="I53" s="29"/>
    </row>
    <row r="54" spans="1:11" x14ac:dyDescent="0.2">
      <c r="A54" s="27" t="s">
        <v>193</v>
      </c>
      <c r="B54" s="27" t="s">
        <v>192</v>
      </c>
      <c r="C54" s="27" t="s">
        <v>194</v>
      </c>
      <c r="D54" s="31">
        <v>1200</v>
      </c>
      <c r="E54" s="29">
        <v>24.428999999999998</v>
      </c>
      <c r="F54" s="30">
        <v>0.16596292096884299</v>
      </c>
      <c r="G54" s="30"/>
      <c r="H54" s="30"/>
      <c r="I54" s="29"/>
    </row>
    <row r="55" spans="1:11" x14ac:dyDescent="0.2">
      <c r="A55" s="27" t="s">
        <v>212</v>
      </c>
      <c r="B55" s="27" t="s">
        <v>211</v>
      </c>
      <c r="C55" s="27" t="s">
        <v>88</v>
      </c>
      <c r="D55" s="31">
        <v>10000</v>
      </c>
      <c r="E55" s="29">
        <v>9.74</v>
      </c>
      <c r="F55" s="30">
        <v>6.6170487954338206E-2</v>
      </c>
      <c r="G55" s="30">
        <v>-9.7899999999999991</v>
      </c>
      <c r="H55" s="30">
        <v>-6.6510172184083213E-2</v>
      </c>
      <c r="I55" s="29"/>
    </row>
    <row r="56" spans="1:11" x14ac:dyDescent="0.2">
      <c r="A56" s="26" t="s">
        <v>32</v>
      </c>
      <c r="B56" s="26"/>
      <c r="C56" s="26"/>
      <c r="D56" s="32"/>
      <c r="E56" s="33">
        <f>SUM(E7:E55)</f>
        <v>9723.9135994999997</v>
      </c>
      <c r="F56" s="34">
        <f>SUM(F7:F55)</f>
        <v>66.061202023073903</v>
      </c>
      <c r="G56" s="34">
        <f>SUM(G7:G55)</f>
        <v>-4559.036575000001</v>
      </c>
      <c r="H56" s="34">
        <f>SUM(H7:H55)</f>
        <v>-30.97265654716885</v>
      </c>
      <c r="I56" s="33"/>
      <c r="J56" s="18"/>
      <c r="K56" s="18"/>
    </row>
    <row r="57" spans="1:11" x14ac:dyDescent="0.2">
      <c r="A57" s="27"/>
      <c r="B57" s="27"/>
      <c r="C57" s="27"/>
      <c r="D57" s="28"/>
      <c r="E57" s="29"/>
      <c r="F57" s="30"/>
      <c r="G57" s="30"/>
      <c r="H57" s="30"/>
      <c r="I57" s="29"/>
    </row>
    <row r="58" spans="1:11" x14ac:dyDescent="0.2">
      <c r="A58" s="26" t="s">
        <v>48</v>
      </c>
      <c r="B58" s="27"/>
      <c r="C58" s="27"/>
      <c r="D58" s="28"/>
      <c r="E58" s="29"/>
      <c r="F58" s="30"/>
      <c r="G58" s="30"/>
      <c r="H58" s="30"/>
      <c r="I58" s="29"/>
    </row>
    <row r="59" spans="1:11" x14ac:dyDescent="0.2">
      <c r="A59" s="26" t="s">
        <v>51</v>
      </c>
      <c r="B59" s="27"/>
      <c r="C59" s="27"/>
      <c r="D59" s="28"/>
      <c r="E59" s="29"/>
      <c r="F59" s="30"/>
      <c r="G59" s="30"/>
      <c r="H59" s="30"/>
      <c r="I59" s="29"/>
    </row>
    <row r="60" spans="1:11" x14ac:dyDescent="0.2">
      <c r="A60" s="27" t="s">
        <v>53</v>
      </c>
      <c r="B60" s="27" t="s">
        <v>52</v>
      </c>
      <c r="C60" s="27" t="s">
        <v>69</v>
      </c>
      <c r="D60" s="31">
        <v>1500000</v>
      </c>
      <c r="E60" s="29">
        <v>1486.395</v>
      </c>
      <c r="F60" s="30">
        <v>10.098098813438201</v>
      </c>
      <c r="G60" s="30"/>
      <c r="H60" s="30"/>
      <c r="I60" s="29">
        <v>3.7121</v>
      </c>
    </row>
    <row r="61" spans="1:11" x14ac:dyDescent="0.2">
      <c r="A61" s="27" t="s">
        <v>65</v>
      </c>
      <c r="B61" s="27" t="s">
        <v>64</v>
      </c>
      <c r="C61" s="27" t="s">
        <v>69</v>
      </c>
      <c r="D61" s="31">
        <v>500000</v>
      </c>
      <c r="E61" s="29">
        <v>496.48950000000002</v>
      </c>
      <c r="F61" s="30">
        <v>3.3729930676802198</v>
      </c>
      <c r="G61" s="30"/>
      <c r="H61" s="30"/>
      <c r="I61" s="29">
        <v>3.7403</v>
      </c>
    </row>
    <row r="62" spans="1:11" x14ac:dyDescent="0.2">
      <c r="A62" s="26" t="s">
        <v>32</v>
      </c>
      <c r="B62" s="26"/>
      <c r="C62" s="26"/>
      <c r="D62" s="32"/>
      <c r="E62" s="33">
        <f>SUM(E59:E61)</f>
        <v>1982.8845000000001</v>
      </c>
      <c r="F62" s="34">
        <f>SUM(F59:F61)</f>
        <v>13.47109188111842</v>
      </c>
      <c r="G62" s="34"/>
      <c r="H62" s="34"/>
      <c r="I62" s="33"/>
      <c r="J62" s="18"/>
      <c r="K62" s="18"/>
    </row>
    <row r="63" spans="1:11" x14ac:dyDescent="0.2">
      <c r="A63" s="27"/>
      <c r="B63" s="27"/>
      <c r="C63" s="27"/>
      <c r="D63" s="28"/>
      <c r="E63" s="29"/>
      <c r="F63" s="30"/>
      <c r="G63" s="30"/>
      <c r="H63" s="30"/>
      <c r="I63" s="29"/>
    </row>
    <row r="64" spans="1:11" x14ac:dyDescent="0.2">
      <c r="A64" s="26" t="s">
        <v>66</v>
      </c>
      <c r="B64" s="27"/>
      <c r="C64" s="27"/>
      <c r="D64" s="28"/>
      <c r="E64" s="29"/>
      <c r="F64" s="30"/>
      <c r="G64" s="30"/>
      <c r="H64" s="30"/>
      <c r="I64" s="29"/>
    </row>
    <row r="65" spans="1:11" x14ac:dyDescent="0.2">
      <c r="A65" s="27" t="s">
        <v>68</v>
      </c>
      <c r="B65" s="27" t="s">
        <v>1216</v>
      </c>
      <c r="C65" s="27" t="s">
        <v>69</v>
      </c>
      <c r="D65" s="31">
        <v>400000</v>
      </c>
      <c r="E65" s="29">
        <v>394.61079999999998</v>
      </c>
      <c r="F65" s="30">
        <v>2.6808613129416599</v>
      </c>
      <c r="G65" s="30"/>
      <c r="H65" s="30"/>
      <c r="I65" s="29">
        <v>6.0106999999999999</v>
      </c>
    </row>
    <row r="66" spans="1:11" x14ac:dyDescent="0.2">
      <c r="A66" s="26" t="s">
        <v>32</v>
      </c>
      <c r="B66" s="26"/>
      <c r="C66" s="26"/>
      <c r="D66" s="32"/>
      <c r="E66" s="33">
        <f>SUM(E65:E65)</f>
        <v>394.61079999999998</v>
      </c>
      <c r="F66" s="34">
        <f>SUM(F65:F65)</f>
        <v>2.6808613129416599</v>
      </c>
      <c r="G66" s="34"/>
      <c r="H66" s="34"/>
      <c r="I66" s="33"/>
      <c r="J66" s="18"/>
      <c r="K66" s="18"/>
    </row>
    <row r="67" spans="1:11" x14ac:dyDescent="0.2">
      <c r="A67" s="27"/>
      <c r="B67" s="27"/>
      <c r="C67" s="27"/>
      <c r="D67" s="28"/>
      <c r="E67" s="29"/>
      <c r="F67" s="30"/>
      <c r="G67" s="30"/>
      <c r="H67" s="30"/>
      <c r="I67" s="29"/>
    </row>
    <row r="68" spans="1:11" x14ac:dyDescent="0.2">
      <c r="A68" s="26" t="s">
        <v>34</v>
      </c>
      <c r="B68" s="26"/>
      <c r="C68" s="26"/>
      <c r="D68" s="32"/>
      <c r="E68" s="33">
        <f>E56+E62+E66</f>
        <v>12101.4088995</v>
      </c>
      <c r="F68" s="34">
        <f>F56+F62+F66</f>
        <v>82.213155217133988</v>
      </c>
      <c r="G68" s="34"/>
      <c r="H68" s="34"/>
      <c r="I68" s="33"/>
      <c r="J68" s="18"/>
      <c r="K68" s="18"/>
    </row>
    <row r="69" spans="1:11" x14ac:dyDescent="0.2">
      <c r="A69" s="26"/>
      <c r="B69" s="26"/>
      <c r="C69" s="26"/>
      <c r="D69" s="32"/>
      <c r="E69" s="33"/>
      <c r="F69" s="34"/>
      <c r="G69" s="34"/>
      <c r="H69" s="34"/>
      <c r="I69" s="33"/>
      <c r="J69" s="18"/>
      <c r="K69" s="18"/>
    </row>
    <row r="70" spans="1:11" x14ac:dyDescent="0.2">
      <c r="A70" s="26" t="s">
        <v>1306</v>
      </c>
      <c r="B70" s="26"/>
      <c r="C70" s="26"/>
      <c r="D70" s="32"/>
      <c r="E70" s="33">
        <v>1522.4230299999999</v>
      </c>
      <c r="F70" s="34">
        <f>E70/E73*100</f>
        <v>10.34286188583388</v>
      </c>
      <c r="G70" s="34"/>
      <c r="H70" s="34"/>
      <c r="I70" s="33"/>
      <c r="J70" s="18"/>
      <c r="K70" s="18"/>
    </row>
    <row r="71" spans="1:11" x14ac:dyDescent="0.2">
      <c r="A71" s="26" t="s">
        <v>36</v>
      </c>
      <c r="B71" s="26"/>
      <c r="C71" s="26"/>
      <c r="D71" s="32"/>
      <c r="E71" s="33">
        <f>(E73-(E56+E62+E66))-1522.42303</f>
        <v>1095.721002799999</v>
      </c>
      <c r="F71" s="34">
        <f>(F73-(F56+F62+F66))-10.3428618858339</f>
        <v>7.4439828970321322</v>
      </c>
      <c r="G71" s="34"/>
      <c r="H71" s="34"/>
      <c r="I71" s="33"/>
      <c r="J71" s="18"/>
      <c r="K71" s="18"/>
    </row>
    <row r="72" spans="1:11" x14ac:dyDescent="0.2">
      <c r="A72" s="26"/>
      <c r="B72" s="26"/>
      <c r="C72" s="26"/>
      <c r="D72" s="32"/>
      <c r="E72" s="33"/>
      <c r="F72" s="34"/>
      <c r="G72" s="34"/>
      <c r="H72" s="34"/>
      <c r="I72" s="33"/>
      <c r="J72" s="18"/>
      <c r="K72" s="18"/>
    </row>
    <row r="73" spans="1:11" x14ac:dyDescent="0.2">
      <c r="A73" s="35" t="s">
        <v>35</v>
      </c>
      <c r="B73" s="35"/>
      <c r="C73" s="35"/>
      <c r="D73" s="36"/>
      <c r="E73" s="37">
        <v>14719.552932299999</v>
      </c>
      <c r="F73" s="38">
        <v>100</v>
      </c>
      <c r="G73" s="38"/>
      <c r="H73" s="38"/>
      <c r="I73" s="37"/>
      <c r="J73" s="18"/>
      <c r="K73" s="18"/>
    </row>
    <row r="74" spans="1:11" x14ac:dyDescent="0.2">
      <c r="A74" s="55" t="s">
        <v>1219</v>
      </c>
    </row>
    <row r="76" spans="1:11" x14ac:dyDescent="0.2">
      <c r="A76" s="18" t="s">
        <v>38</v>
      </c>
    </row>
    <row r="77" spans="1:11" x14ac:dyDescent="0.2">
      <c r="A77" s="18" t="s">
        <v>39</v>
      </c>
    </row>
    <row r="78" spans="1:11" x14ac:dyDescent="0.2">
      <c r="A78" s="18" t="s">
        <v>40</v>
      </c>
      <c r="B78" s="18"/>
      <c r="C78" s="39" t="s">
        <v>42</v>
      </c>
      <c r="D78" s="19" t="s">
        <v>41</v>
      </c>
    </row>
    <row r="79" spans="1:11" x14ac:dyDescent="0.2">
      <c r="A79" s="9" t="s">
        <v>58</v>
      </c>
      <c r="C79" s="40">
        <v>12.6988</v>
      </c>
      <c r="D79" s="40">
        <v>12.709</v>
      </c>
    </row>
    <row r="80" spans="1:11" x14ac:dyDescent="0.2">
      <c r="A80" s="9" t="s">
        <v>80</v>
      </c>
      <c r="C80" s="40">
        <v>12.1845</v>
      </c>
      <c r="D80" s="40">
        <v>12.1945</v>
      </c>
    </row>
    <row r="81" spans="1:4" x14ac:dyDescent="0.2">
      <c r="A81" s="9" t="s">
        <v>59</v>
      </c>
      <c r="C81" s="40">
        <v>12.028700000000001</v>
      </c>
      <c r="D81" s="40">
        <v>11.7791</v>
      </c>
    </row>
    <row r="82" spans="1:4" x14ac:dyDescent="0.2">
      <c r="A82" s="9" t="s">
        <v>60</v>
      </c>
      <c r="C82" s="40">
        <v>11.9963</v>
      </c>
      <c r="D82" s="40">
        <v>11.567</v>
      </c>
    </row>
    <row r="83" spans="1:4" x14ac:dyDescent="0.2">
      <c r="A83" s="9" t="s">
        <v>61</v>
      </c>
      <c r="C83" s="40">
        <v>13.3507</v>
      </c>
      <c r="D83" s="40">
        <v>13.446099999999999</v>
      </c>
    </row>
    <row r="84" spans="1:4" x14ac:dyDescent="0.2">
      <c r="A84" s="9" t="s">
        <v>81</v>
      </c>
      <c r="C84" s="40">
        <v>12.8352</v>
      </c>
      <c r="D84" s="40">
        <v>12.924899999999999</v>
      </c>
    </row>
    <row r="85" spans="1:4" x14ac:dyDescent="0.2">
      <c r="A85" s="9" t="s">
        <v>62</v>
      </c>
      <c r="C85" s="40">
        <v>12.671900000000001</v>
      </c>
      <c r="D85" s="40">
        <v>12.500500000000001</v>
      </c>
    </row>
    <row r="86" spans="1:4" x14ac:dyDescent="0.2">
      <c r="A86" s="9" t="s">
        <v>63</v>
      </c>
      <c r="C86" s="40">
        <v>12.6424</v>
      </c>
      <c r="D86" s="40">
        <v>12.2906</v>
      </c>
    </row>
    <row r="88" spans="1:4" x14ac:dyDescent="0.2">
      <c r="A88" s="18" t="s">
        <v>44</v>
      </c>
    </row>
    <row r="89" spans="1:4" x14ac:dyDescent="0.2">
      <c r="A89" s="108" t="s">
        <v>55</v>
      </c>
      <c r="B89" s="109"/>
      <c r="C89" s="43" t="s">
        <v>56</v>
      </c>
    </row>
    <row r="90" spans="1:4" x14ac:dyDescent="0.2">
      <c r="A90" s="104" t="s">
        <v>59</v>
      </c>
      <c r="B90" s="105"/>
      <c r="C90" s="44">
        <v>0.26</v>
      </c>
    </row>
    <row r="91" spans="1:4" x14ac:dyDescent="0.2">
      <c r="A91" s="104" t="s">
        <v>60</v>
      </c>
      <c r="B91" s="105"/>
      <c r="C91" s="44">
        <v>0.44</v>
      </c>
    </row>
    <row r="92" spans="1:4" x14ac:dyDescent="0.2">
      <c r="A92" s="104" t="s">
        <v>62</v>
      </c>
      <c r="B92" s="105"/>
      <c r="C92" s="44">
        <v>0.26</v>
      </c>
    </row>
    <row r="93" spans="1:4" x14ac:dyDescent="0.2">
      <c r="A93" s="104" t="s">
        <v>63</v>
      </c>
      <c r="B93" s="105"/>
      <c r="C93" s="44">
        <v>0.44</v>
      </c>
    </row>
    <row r="94" spans="1:4" x14ac:dyDescent="0.2">
      <c r="A94" s="9" t="s">
        <v>57</v>
      </c>
    </row>
    <row r="95" spans="1:4" x14ac:dyDescent="0.2">
      <c r="A95" s="9" t="s">
        <v>43</v>
      </c>
    </row>
    <row r="97" spans="1:5" x14ac:dyDescent="0.2">
      <c r="A97" s="47" t="s">
        <v>777</v>
      </c>
      <c r="D97" s="53" t="s">
        <v>783</v>
      </c>
    </row>
    <row r="99" spans="1:5" x14ac:dyDescent="0.2">
      <c r="A99" s="18" t="s">
        <v>776</v>
      </c>
      <c r="D99" s="42">
        <f>-H56</f>
        <v>30.97265654716885</v>
      </c>
    </row>
    <row r="101" spans="1:5" x14ac:dyDescent="0.2">
      <c r="A101" s="18" t="s">
        <v>778</v>
      </c>
      <c r="D101" s="45">
        <v>2.3427814718552096</v>
      </c>
    </row>
    <row r="103" spans="1:5" x14ac:dyDescent="0.2">
      <c r="A103" s="18" t="s">
        <v>779</v>
      </c>
      <c r="D103" s="42">
        <v>0.57803523661444001</v>
      </c>
      <c r="E103" s="13" t="s">
        <v>46</v>
      </c>
    </row>
    <row r="105" spans="1:5" x14ac:dyDescent="0.2">
      <c r="A105" s="18" t="s">
        <v>780</v>
      </c>
      <c r="D105" s="41" t="s">
        <v>45</v>
      </c>
    </row>
    <row r="107" spans="1:5" x14ac:dyDescent="0.2">
      <c r="A107" s="18" t="s">
        <v>745</v>
      </c>
    </row>
    <row r="108" spans="1:5" x14ac:dyDescent="0.2">
      <c r="A108" s="46"/>
    </row>
    <row r="109" spans="1:5" x14ac:dyDescent="0.2">
      <c r="A109" s="47" t="s">
        <v>781</v>
      </c>
    </row>
    <row r="110" spans="1:5" x14ac:dyDescent="0.2">
      <c r="A110" s="48"/>
    </row>
    <row r="111" spans="1:5" x14ac:dyDescent="0.2">
      <c r="A111" s="49"/>
    </row>
    <row r="112" spans="1:5"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9"/>
    </row>
    <row r="122" spans="1:1" x14ac:dyDescent="0.2">
      <c r="A122" s="47" t="s">
        <v>746</v>
      </c>
    </row>
    <row r="123" spans="1:1" x14ac:dyDescent="0.2">
      <c r="A123" s="49"/>
    </row>
    <row r="124" spans="1:1" x14ac:dyDescent="0.2">
      <c r="A124" s="47" t="s">
        <v>782</v>
      </c>
    </row>
    <row r="125" spans="1:1" x14ac:dyDescent="0.2">
      <c r="A125" s="49"/>
    </row>
    <row r="126" spans="1:1" x14ac:dyDescent="0.2">
      <c r="A126" s="49"/>
    </row>
    <row r="127" spans="1:1" x14ac:dyDescent="0.2">
      <c r="A127" s="49"/>
    </row>
    <row r="128" spans="1:1" x14ac:dyDescent="0.2">
      <c r="A128" s="49"/>
    </row>
    <row r="129" spans="1:1" x14ac:dyDescent="0.2">
      <c r="A129" s="49"/>
    </row>
    <row r="130" spans="1:1" x14ac:dyDescent="0.2">
      <c r="A130" s="49"/>
    </row>
    <row r="131" spans="1:1" x14ac:dyDescent="0.2">
      <c r="A131" s="49"/>
    </row>
    <row r="132" spans="1:1" x14ac:dyDescent="0.2">
      <c r="A132" s="49"/>
    </row>
    <row r="133" spans="1:1" x14ac:dyDescent="0.2">
      <c r="A133" s="49"/>
    </row>
    <row r="134" spans="1:1" x14ac:dyDescent="0.2">
      <c r="A134" s="49"/>
    </row>
    <row r="135" spans="1:1" x14ac:dyDescent="0.2">
      <c r="A135" s="49"/>
    </row>
    <row r="136" spans="1:1" x14ac:dyDescent="0.2">
      <c r="A136" s="49"/>
    </row>
    <row r="137" spans="1:1" x14ac:dyDescent="0.2">
      <c r="A137" s="49"/>
    </row>
  </sheetData>
  <mergeCells count="6">
    <mergeCell ref="A93:B93"/>
    <mergeCell ref="A1:I1"/>
    <mergeCell ref="A89:B89"/>
    <mergeCell ref="A90:B90"/>
    <mergeCell ref="A91:B91"/>
    <mergeCell ref="A92:B92"/>
  </mergeCells>
  <conditionalFormatting sqref="F2:H3 F5:H65541">
    <cfRule type="cellIs" dxfId="47" priority="1" stopIfTrue="1" operator="between">
      <formula>0.009</formula>
      <formula>-0.009</formula>
    </cfRule>
  </conditionalFormatting>
  <pageMargins left="0.7" right="0.7" top="0.75" bottom="0.75" header="0.3" footer="0.3"/>
  <pageSetup paperSize="9" scale="45" orientation="portrait" r:id="rId1"/>
  <headerFooter>
    <oddFooter>&amp;C&amp;1#&amp;"Calibri"&amp;10&amp;K000000PUBLIC</oddFooter>
    <evenFooter>&amp;LPUBLIC</evenFooter>
    <firstFooter>&amp;LPUBLIC</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147"/>
  <sheetViews>
    <sheetView view="pageBreakPreview" zoomScaleNormal="100" zoomScaleSheetLayoutView="100" workbookViewId="0">
      <selection sqref="A1:G1"/>
    </sheetView>
  </sheetViews>
  <sheetFormatPr defaultColWidth="9.21875" defaultRowHeight="10.199999999999999" x14ac:dyDescent="0.2"/>
  <cols>
    <col min="1" max="1" width="38.77734375" style="9" bestFit="1" customWidth="1"/>
    <col min="2" max="2" width="51.77734375" style="9" bestFit="1" customWidth="1"/>
    <col min="3" max="3" width="25.2187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106" t="s">
        <v>9</v>
      </c>
      <c r="B1" s="107"/>
      <c r="C1" s="107"/>
      <c r="D1" s="107"/>
      <c r="E1" s="107"/>
      <c r="F1" s="107"/>
      <c r="G1" s="107"/>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5</v>
      </c>
      <c r="D4" s="16" t="s">
        <v>1</v>
      </c>
      <c r="E4" s="15" t="s">
        <v>3</v>
      </c>
      <c r="F4" s="15" t="s">
        <v>4</v>
      </c>
      <c r="G4" s="15" t="s">
        <v>6</v>
      </c>
    </row>
    <row r="5" spans="1:7" x14ac:dyDescent="0.2">
      <c r="A5" s="21" t="s">
        <v>85</v>
      </c>
      <c r="B5" s="22"/>
      <c r="C5" s="22"/>
      <c r="D5" s="23"/>
      <c r="E5" s="24"/>
      <c r="F5" s="25"/>
      <c r="G5" s="24"/>
    </row>
    <row r="6" spans="1:7" x14ac:dyDescent="0.2">
      <c r="A6" s="26" t="s">
        <v>31</v>
      </c>
      <c r="B6" s="27"/>
      <c r="C6" s="27"/>
      <c r="D6" s="28"/>
      <c r="E6" s="29"/>
      <c r="F6" s="30"/>
      <c r="G6" s="29"/>
    </row>
    <row r="7" spans="1:7" x14ac:dyDescent="0.2">
      <c r="A7" s="27" t="s">
        <v>90</v>
      </c>
      <c r="B7" s="27" t="s">
        <v>89</v>
      </c>
      <c r="C7" s="27" t="s">
        <v>91</v>
      </c>
      <c r="D7" s="31">
        <v>379200</v>
      </c>
      <c r="E7" s="29">
        <v>7230.7752</v>
      </c>
      <c r="F7" s="30">
        <v>5.2375870008180296</v>
      </c>
      <c r="G7" s="29"/>
    </row>
    <row r="8" spans="1:7" x14ac:dyDescent="0.2">
      <c r="A8" s="27" t="s">
        <v>87</v>
      </c>
      <c r="B8" s="27" t="s">
        <v>86</v>
      </c>
      <c r="C8" s="27" t="s">
        <v>88</v>
      </c>
      <c r="D8" s="31">
        <v>987000</v>
      </c>
      <c r="E8" s="29">
        <v>7208.0609999999997</v>
      </c>
      <c r="F8" s="30">
        <v>5.22113404862918</v>
      </c>
      <c r="G8" s="29"/>
    </row>
    <row r="9" spans="1:7" x14ac:dyDescent="0.2">
      <c r="A9" s="27" t="s">
        <v>95</v>
      </c>
      <c r="B9" s="27" t="s">
        <v>94</v>
      </c>
      <c r="C9" s="27" t="s">
        <v>88</v>
      </c>
      <c r="D9" s="31">
        <v>903500</v>
      </c>
      <c r="E9" s="29">
        <v>6876.9902499999998</v>
      </c>
      <c r="F9" s="30">
        <v>4.98132409622586</v>
      </c>
      <c r="G9" s="29"/>
    </row>
    <row r="10" spans="1:7" x14ac:dyDescent="0.2">
      <c r="A10" s="27" t="s">
        <v>93</v>
      </c>
      <c r="B10" s="27" t="s">
        <v>92</v>
      </c>
      <c r="C10" s="27" t="s">
        <v>88</v>
      </c>
      <c r="D10" s="31">
        <v>462900</v>
      </c>
      <c r="E10" s="29">
        <v>6806.2501499999998</v>
      </c>
      <c r="F10" s="30">
        <v>4.9300837495204899</v>
      </c>
      <c r="G10" s="29"/>
    </row>
    <row r="11" spans="1:7" x14ac:dyDescent="0.2">
      <c r="A11" s="27" t="s">
        <v>97</v>
      </c>
      <c r="B11" s="27" t="s">
        <v>96</v>
      </c>
      <c r="C11" s="27" t="s">
        <v>98</v>
      </c>
      <c r="D11" s="31">
        <v>350000</v>
      </c>
      <c r="E11" s="29">
        <v>6186.7749999999996</v>
      </c>
      <c r="F11" s="30">
        <v>4.4813690677295597</v>
      </c>
      <c r="G11" s="29"/>
    </row>
    <row r="12" spans="1:7" x14ac:dyDescent="0.2">
      <c r="A12" s="27" t="s">
        <v>100</v>
      </c>
      <c r="B12" s="27" t="s">
        <v>99</v>
      </c>
      <c r="C12" s="27" t="s">
        <v>101</v>
      </c>
      <c r="D12" s="31">
        <v>750371</v>
      </c>
      <c r="E12" s="29">
        <v>5664.9258650000002</v>
      </c>
      <c r="F12" s="30">
        <v>4.1033694521607904</v>
      </c>
      <c r="G12" s="29"/>
    </row>
    <row r="13" spans="1:7" x14ac:dyDescent="0.2">
      <c r="A13" s="27" t="s">
        <v>103</v>
      </c>
      <c r="B13" s="27" t="s">
        <v>102</v>
      </c>
      <c r="C13" s="27" t="s">
        <v>88</v>
      </c>
      <c r="D13" s="31">
        <v>635800</v>
      </c>
      <c r="E13" s="29">
        <v>3137.9908999999998</v>
      </c>
      <c r="F13" s="30">
        <v>2.2729928523466301</v>
      </c>
      <c r="G13" s="29"/>
    </row>
    <row r="14" spans="1:7" x14ac:dyDescent="0.2">
      <c r="A14" s="27" t="s">
        <v>105</v>
      </c>
      <c r="B14" s="27" t="s">
        <v>104</v>
      </c>
      <c r="C14" s="27" t="s">
        <v>106</v>
      </c>
      <c r="D14" s="31">
        <v>149000</v>
      </c>
      <c r="E14" s="29">
        <v>3052.4884999999999</v>
      </c>
      <c r="F14" s="30">
        <v>2.2110594847073299</v>
      </c>
      <c r="G14" s="29"/>
    </row>
    <row r="15" spans="1:7" x14ac:dyDescent="0.2">
      <c r="A15" s="27" t="s">
        <v>112</v>
      </c>
      <c r="B15" s="27" t="s">
        <v>111</v>
      </c>
      <c r="C15" s="27" t="s">
        <v>113</v>
      </c>
      <c r="D15" s="31">
        <v>204626</v>
      </c>
      <c r="E15" s="29">
        <v>2548.4122040000002</v>
      </c>
      <c r="F15" s="30">
        <v>1.84593356358201</v>
      </c>
      <c r="G15" s="29"/>
    </row>
    <row r="16" spans="1:7" x14ac:dyDescent="0.2">
      <c r="A16" s="27" t="s">
        <v>108</v>
      </c>
      <c r="B16" s="27" t="s">
        <v>107</v>
      </c>
      <c r="C16" s="27" t="s">
        <v>91</v>
      </c>
      <c r="D16" s="31">
        <v>217400</v>
      </c>
      <c r="E16" s="29">
        <v>2529.9924999999998</v>
      </c>
      <c r="F16" s="30">
        <v>1.8325913147136901</v>
      </c>
      <c r="G16" s="29"/>
    </row>
    <row r="17" spans="1:7" x14ac:dyDescent="0.2">
      <c r="A17" s="27" t="s">
        <v>110</v>
      </c>
      <c r="B17" s="27" t="s">
        <v>109</v>
      </c>
      <c r="C17" s="27" t="s">
        <v>88</v>
      </c>
      <c r="D17" s="31">
        <v>139100</v>
      </c>
      <c r="E17" s="29">
        <v>2439.6053499999998</v>
      </c>
      <c r="F17" s="30">
        <v>1.76711969531097</v>
      </c>
      <c r="G17" s="29"/>
    </row>
    <row r="18" spans="1:7" x14ac:dyDescent="0.2">
      <c r="A18" s="27" t="s">
        <v>121</v>
      </c>
      <c r="B18" s="27" t="s">
        <v>120</v>
      </c>
      <c r="C18" s="27" t="s">
        <v>122</v>
      </c>
      <c r="D18" s="31">
        <v>1753370</v>
      </c>
      <c r="E18" s="29">
        <v>2367.0495000000001</v>
      </c>
      <c r="F18" s="30">
        <v>1.7145641163748</v>
      </c>
      <c r="G18" s="29"/>
    </row>
    <row r="19" spans="1:7" x14ac:dyDescent="0.2">
      <c r="A19" s="27" t="s">
        <v>115</v>
      </c>
      <c r="B19" s="27" t="s">
        <v>114</v>
      </c>
      <c r="C19" s="27" t="s">
        <v>116</v>
      </c>
      <c r="D19" s="31">
        <v>768000</v>
      </c>
      <c r="E19" s="29">
        <v>2298.2399999999998</v>
      </c>
      <c r="F19" s="30">
        <v>1.6647221931004099</v>
      </c>
      <c r="G19" s="29"/>
    </row>
    <row r="20" spans="1:7" x14ac:dyDescent="0.2">
      <c r="A20" s="27" t="s">
        <v>118</v>
      </c>
      <c r="B20" s="27" t="s">
        <v>117</v>
      </c>
      <c r="C20" s="27" t="s">
        <v>119</v>
      </c>
      <c r="D20" s="31">
        <v>1425000</v>
      </c>
      <c r="E20" s="29">
        <v>2218.0124999999998</v>
      </c>
      <c r="F20" s="30">
        <v>1.6066096810272701</v>
      </c>
      <c r="G20" s="29"/>
    </row>
    <row r="21" spans="1:7" x14ac:dyDescent="0.2">
      <c r="A21" s="27" t="s">
        <v>134</v>
      </c>
      <c r="B21" s="27" t="s">
        <v>133</v>
      </c>
      <c r="C21" s="27" t="s">
        <v>135</v>
      </c>
      <c r="D21" s="31">
        <v>724973</v>
      </c>
      <c r="E21" s="29">
        <v>2190.1434330000002</v>
      </c>
      <c r="F21" s="30">
        <v>1.58642281876054</v>
      </c>
      <c r="G21" s="29"/>
    </row>
    <row r="22" spans="1:7" x14ac:dyDescent="0.2">
      <c r="A22" s="27" t="s">
        <v>126</v>
      </c>
      <c r="B22" s="27" t="s">
        <v>125</v>
      </c>
      <c r="C22" s="27" t="s">
        <v>106</v>
      </c>
      <c r="D22" s="31">
        <v>131700</v>
      </c>
      <c r="E22" s="29">
        <v>1961.7373500000001</v>
      </c>
      <c r="F22" s="30">
        <v>1.42097766272408</v>
      </c>
      <c r="G22" s="29"/>
    </row>
    <row r="23" spans="1:7" x14ac:dyDescent="0.2">
      <c r="A23" s="27" t="s">
        <v>124</v>
      </c>
      <c r="B23" s="27" t="s">
        <v>123</v>
      </c>
      <c r="C23" s="27" t="s">
        <v>116</v>
      </c>
      <c r="D23" s="31">
        <v>117000</v>
      </c>
      <c r="E23" s="29">
        <v>1946.88</v>
      </c>
      <c r="F23" s="30">
        <v>1.41021579265147</v>
      </c>
      <c r="G23" s="29"/>
    </row>
    <row r="24" spans="1:7" x14ac:dyDescent="0.2">
      <c r="A24" s="27" t="s">
        <v>128</v>
      </c>
      <c r="B24" s="27" t="s">
        <v>127</v>
      </c>
      <c r="C24" s="27" t="s">
        <v>129</v>
      </c>
      <c r="D24" s="31">
        <v>43300</v>
      </c>
      <c r="E24" s="29">
        <v>1859.92985</v>
      </c>
      <c r="F24" s="30">
        <v>1.34723375230825</v>
      </c>
      <c r="G24" s="29"/>
    </row>
    <row r="25" spans="1:7" x14ac:dyDescent="0.2">
      <c r="A25" s="27" t="s">
        <v>131</v>
      </c>
      <c r="B25" s="27" t="s">
        <v>130</v>
      </c>
      <c r="C25" s="27" t="s">
        <v>132</v>
      </c>
      <c r="D25" s="31">
        <v>210400</v>
      </c>
      <c r="E25" s="29">
        <v>1791.9767999999999</v>
      </c>
      <c r="F25" s="30">
        <v>1.2980121956284201</v>
      </c>
      <c r="G25" s="29"/>
    </row>
    <row r="26" spans="1:7" x14ac:dyDescent="0.2">
      <c r="A26" s="27" t="s">
        <v>137</v>
      </c>
      <c r="B26" s="27" t="s">
        <v>136</v>
      </c>
      <c r="C26" s="27" t="s">
        <v>113</v>
      </c>
      <c r="D26" s="31">
        <v>134606</v>
      </c>
      <c r="E26" s="29">
        <v>1416.122423</v>
      </c>
      <c r="F26" s="30">
        <v>1.0257633779393001</v>
      </c>
      <c r="G26" s="29"/>
    </row>
    <row r="27" spans="1:7" x14ac:dyDescent="0.2">
      <c r="A27" s="27" t="s">
        <v>141</v>
      </c>
      <c r="B27" s="27" t="s">
        <v>140</v>
      </c>
      <c r="C27" s="27" t="s">
        <v>119</v>
      </c>
      <c r="D27" s="31">
        <v>688400</v>
      </c>
      <c r="E27" s="29">
        <v>1333.7750000000001</v>
      </c>
      <c r="F27" s="30">
        <v>0.96611530697511805</v>
      </c>
      <c r="G27" s="29"/>
    </row>
    <row r="28" spans="1:7" x14ac:dyDescent="0.2">
      <c r="A28" s="27" t="s">
        <v>156</v>
      </c>
      <c r="B28" s="27" t="s">
        <v>155</v>
      </c>
      <c r="C28" s="27" t="s">
        <v>106</v>
      </c>
      <c r="D28" s="31">
        <v>900000</v>
      </c>
      <c r="E28" s="29">
        <v>1327.05</v>
      </c>
      <c r="F28" s="30">
        <v>0.96124407649066002</v>
      </c>
      <c r="G28" s="29"/>
    </row>
    <row r="29" spans="1:7" x14ac:dyDescent="0.2">
      <c r="A29" s="27" t="s">
        <v>139</v>
      </c>
      <c r="B29" s="27" t="s">
        <v>138</v>
      </c>
      <c r="C29" s="27" t="s">
        <v>106</v>
      </c>
      <c r="D29" s="31">
        <v>147000</v>
      </c>
      <c r="E29" s="29">
        <v>1305.8744999999999</v>
      </c>
      <c r="F29" s="30">
        <v>0.94590567632357703</v>
      </c>
      <c r="G29" s="29"/>
    </row>
    <row r="30" spans="1:7" x14ac:dyDescent="0.2">
      <c r="A30" s="27" t="s">
        <v>143</v>
      </c>
      <c r="B30" s="27" t="s">
        <v>142</v>
      </c>
      <c r="C30" s="27" t="s">
        <v>144</v>
      </c>
      <c r="D30" s="31">
        <v>300000</v>
      </c>
      <c r="E30" s="29">
        <v>1301.25</v>
      </c>
      <c r="F30" s="30">
        <v>0.942555935747313</v>
      </c>
      <c r="G30" s="29"/>
    </row>
    <row r="31" spans="1:7" x14ac:dyDescent="0.2">
      <c r="A31" s="27" t="s">
        <v>174</v>
      </c>
      <c r="B31" s="27" t="s">
        <v>173</v>
      </c>
      <c r="C31" s="27" t="s">
        <v>122</v>
      </c>
      <c r="D31" s="31">
        <v>521200</v>
      </c>
      <c r="E31" s="29">
        <v>1243.8438000000001</v>
      </c>
      <c r="F31" s="30">
        <v>0.90097395337751696</v>
      </c>
      <c r="G31" s="29"/>
    </row>
    <row r="32" spans="1:7" x14ac:dyDescent="0.2">
      <c r="A32" s="27" t="s">
        <v>149</v>
      </c>
      <c r="B32" s="27" t="s">
        <v>148</v>
      </c>
      <c r="C32" s="27" t="s">
        <v>144</v>
      </c>
      <c r="D32" s="31">
        <v>33600</v>
      </c>
      <c r="E32" s="29">
        <v>1227.4079999999999</v>
      </c>
      <c r="F32" s="30">
        <v>0.88906873850815604</v>
      </c>
      <c r="G32" s="29"/>
    </row>
    <row r="33" spans="1:7" x14ac:dyDescent="0.2">
      <c r="A33" s="27" t="s">
        <v>153</v>
      </c>
      <c r="B33" s="27" t="s">
        <v>152</v>
      </c>
      <c r="C33" s="27" t="s">
        <v>154</v>
      </c>
      <c r="D33" s="31">
        <v>334400</v>
      </c>
      <c r="E33" s="29">
        <v>1201.6664000000001</v>
      </c>
      <c r="F33" s="30">
        <v>0.87042289960277097</v>
      </c>
      <c r="G33" s="29"/>
    </row>
    <row r="34" spans="1:7" x14ac:dyDescent="0.2">
      <c r="A34" s="27" t="s">
        <v>151</v>
      </c>
      <c r="B34" s="27" t="s">
        <v>150</v>
      </c>
      <c r="C34" s="27" t="s">
        <v>147</v>
      </c>
      <c r="D34" s="31">
        <v>81000</v>
      </c>
      <c r="E34" s="29">
        <v>1200.5820000000001</v>
      </c>
      <c r="F34" s="30">
        <v>0.86963741821431795</v>
      </c>
      <c r="G34" s="29"/>
    </row>
    <row r="35" spans="1:7" x14ac:dyDescent="0.2">
      <c r="A35" s="27" t="s">
        <v>158</v>
      </c>
      <c r="B35" s="27" t="s">
        <v>157</v>
      </c>
      <c r="C35" s="27" t="s">
        <v>147</v>
      </c>
      <c r="D35" s="31">
        <v>249300</v>
      </c>
      <c r="E35" s="29">
        <v>1195.01955</v>
      </c>
      <c r="F35" s="30">
        <v>0.86560827680044805</v>
      </c>
      <c r="G35" s="29"/>
    </row>
    <row r="36" spans="1:7" x14ac:dyDescent="0.2">
      <c r="A36" s="27" t="s">
        <v>146</v>
      </c>
      <c r="B36" s="27" t="s">
        <v>145</v>
      </c>
      <c r="C36" s="27" t="s">
        <v>147</v>
      </c>
      <c r="D36" s="31">
        <v>45000</v>
      </c>
      <c r="E36" s="29">
        <v>1186.425</v>
      </c>
      <c r="F36" s="30">
        <v>0.85938284424131095</v>
      </c>
      <c r="G36" s="29"/>
    </row>
    <row r="37" spans="1:7" x14ac:dyDescent="0.2">
      <c r="A37" s="27" t="s">
        <v>162</v>
      </c>
      <c r="B37" s="27" t="s">
        <v>161</v>
      </c>
      <c r="C37" s="27" t="s">
        <v>144</v>
      </c>
      <c r="D37" s="31">
        <v>146320</v>
      </c>
      <c r="E37" s="29">
        <v>1180.1439600000001</v>
      </c>
      <c r="F37" s="30">
        <v>0.85483319464694696</v>
      </c>
      <c r="G37" s="29"/>
    </row>
    <row r="38" spans="1:7" x14ac:dyDescent="0.2">
      <c r="A38" s="27" t="s">
        <v>160</v>
      </c>
      <c r="B38" s="27" t="s">
        <v>159</v>
      </c>
      <c r="C38" s="27" t="s">
        <v>88</v>
      </c>
      <c r="D38" s="31">
        <v>908500</v>
      </c>
      <c r="E38" s="29">
        <v>1171.0564999999999</v>
      </c>
      <c r="F38" s="30">
        <v>0.84825072443456195</v>
      </c>
      <c r="G38" s="29"/>
    </row>
    <row r="39" spans="1:7" x14ac:dyDescent="0.2">
      <c r="A39" s="27" t="s">
        <v>164</v>
      </c>
      <c r="B39" s="27" t="s">
        <v>163</v>
      </c>
      <c r="C39" s="27" t="s">
        <v>165</v>
      </c>
      <c r="D39" s="31">
        <v>752200</v>
      </c>
      <c r="E39" s="29">
        <v>1136.5742</v>
      </c>
      <c r="F39" s="30">
        <v>0.82327358972315401</v>
      </c>
      <c r="G39" s="29"/>
    </row>
    <row r="40" spans="1:7" x14ac:dyDescent="0.2">
      <c r="A40" s="27" t="s">
        <v>170</v>
      </c>
      <c r="B40" s="27" t="s">
        <v>169</v>
      </c>
      <c r="C40" s="27" t="s">
        <v>119</v>
      </c>
      <c r="D40" s="31">
        <v>412800</v>
      </c>
      <c r="E40" s="29">
        <v>1069.3584000000001</v>
      </c>
      <c r="F40" s="30">
        <v>0.774586057530259</v>
      </c>
      <c r="G40" s="29"/>
    </row>
    <row r="41" spans="1:7" x14ac:dyDescent="0.2">
      <c r="A41" s="27" t="s">
        <v>176</v>
      </c>
      <c r="B41" s="27" t="s">
        <v>175</v>
      </c>
      <c r="C41" s="27" t="s">
        <v>129</v>
      </c>
      <c r="D41" s="31">
        <v>290000</v>
      </c>
      <c r="E41" s="29">
        <v>1010.65</v>
      </c>
      <c r="F41" s="30">
        <v>0.73206083109550202</v>
      </c>
      <c r="G41" s="29"/>
    </row>
    <row r="42" spans="1:7" x14ac:dyDescent="0.2">
      <c r="A42" s="27" t="s">
        <v>167</v>
      </c>
      <c r="B42" s="27" t="s">
        <v>166</v>
      </c>
      <c r="C42" s="27" t="s">
        <v>168</v>
      </c>
      <c r="D42" s="31">
        <v>200000</v>
      </c>
      <c r="E42" s="29">
        <v>1001.8</v>
      </c>
      <c r="F42" s="30">
        <v>0.72565036421260998</v>
      </c>
      <c r="G42" s="29"/>
    </row>
    <row r="43" spans="1:7" x14ac:dyDescent="0.2">
      <c r="A43" s="27" t="s">
        <v>172</v>
      </c>
      <c r="B43" s="27" t="s">
        <v>171</v>
      </c>
      <c r="C43" s="27" t="s">
        <v>116</v>
      </c>
      <c r="D43" s="31">
        <v>14900</v>
      </c>
      <c r="E43" s="29">
        <v>983.74270000000001</v>
      </c>
      <c r="F43" s="30">
        <v>0.71257062142792604</v>
      </c>
      <c r="G43" s="29"/>
    </row>
    <row r="44" spans="1:7" x14ac:dyDescent="0.2">
      <c r="A44" s="27" t="s">
        <v>178</v>
      </c>
      <c r="B44" s="27" t="s">
        <v>177</v>
      </c>
      <c r="C44" s="27" t="s">
        <v>116</v>
      </c>
      <c r="D44" s="31">
        <v>234700</v>
      </c>
      <c r="E44" s="29">
        <v>926.94764999999995</v>
      </c>
      <c r="F44" s="30">
        <v>0.67143132344631895</v>
      </c>
      <c r="G44" s="29"/>
    </row>
    <row r="45" spans="1:7" x14ac:dyDescent="0.2">
      <c r="A45" s="27" t="s">
        <v>180</v>
      </c>
      <c r="B45" s="27" t="s">
        <v>179</v>
      </c>
      <c r="C45" s="27" t="s">
        <v>135</v>
      </c>
      <c r="D45" s="31">
        <v>1059500</v>
      </c>
      <c r="E45" s="29">
        <v>871.96849999999995</v>
      </c>
      <c r="F45" s="30">
        <v>0.63160736634749703</v>
      </c>
      <c r="G45" s="29"/>
    </row>
    <row r="46" spans="1:7" x14ac:dyDescent="0.2">
      <c r="A46" s="27" t="s">
        <v>187</v>
      </c>
      <c r="B46" s="27" t="s">
        <v>186</v>
      </c>
      <c r="C46" s="27" t="s">
        <v>188</v>
      </c>
      <c r="D46" s="31">
        <v>60000</v>
      </c>
      <c r="E46" s="29">
        <v>849.27</v>
      </c>
      <c r="F46" s="30">
        <v>0.61516578639932396</v>
      </c>
      <c r="G46" s="29"/>
    </row>
    <row r="47" spans="1:7" x14ac:dyDescent="0.2">
      <c r="A47" s="27" t="s">
        <v>184</v>
      </c>
      <c r="B47" s="27" t="s">
        <v>183</v>
      </c>
      <c r="C47" s="27" t="s">
        <v>185</v>
      </c>
      <c r="D47" s="31">
        <v>560683</v>
      </c>
      <c r="E47" s="29">
        <v>843.82791499999996</v>
      </c>
      <c r="F47" s="30">
        <v>0.611223830956795</v>
      </c>
      <c r="G47" s="29"/>
    </row>
    <row r="48" spans="1:7" x14ac:dyDescent="0.2">
      <c r="A48" s="27" t="s">
        <v>182</v>
      </c>
      <c r="B48" s="27" t="s">
        <v>181</v>
      </c>
      <c r="C48" s="27" t="s">
        <v>106</v>
      </c>
      <c r="D48" s="31">
        <v>171700</v>
      </c>
      <c r="E48" s="29">
        <v>803.12675000000002</v>
      </c>
      <c r="F48" s="30">
        <v>0.58174208289717499</v>
      </c>
      <c r="G48" s="29"/>
    </row>
    <row r="49" spans="1:11" x14ac:dyDescent="0.2">
      <c r="A49" s="27" t="s">
        <v>190</v>
      </c>
      <c r="B49" s="27" t="s">
        <v>189</v>
      </c>
      <c r="C49" s="27" t="s">
        <v>191</v>
      </c>
      <c r="D49" s="31">
        <v>93000</v>
      </c>
      <c r="E49" s="29">
        <v>645.69899999999996</v>
      </c>
      <c r="F49" s="30">
        <v>0.46770983681544998</v>
      </c>
      <c r="G49" s="29"/>
    </row>
    <row r="50" spans="1:11" x14ac:dyDescent="0.2">
      <c r="A50" s="27" t="s">
        <v>193</v>
      </c>
      <c r="B50" s="27" t="s">
        <v>192</v>
      </c>
      <c r="C50" s="27" t="s">
        <v>194</v>
      </c>
      <c r="D50" s="31">
        <v>24500</v>
      </c>
      <c r="E50" s="29">
        <v>498.75875000000002</v>
      </c>
      <c r="F50" s="30">
        <v>0.36127417507658799</v>
      </c>
      <c r="G50" s="29"/>
    </row>
    <row r="51" spans="1:11" x14ac:dyDescent="0.2">
      <c r="A51" s="26" t="s">
        <v>32</v>
      </c>
      <c r="B51" s="26"/>
      <c r="C51" s="26"/>
      <c r="D51" s="32"/>
      <c r="E51" s="33">
        <f>SUM(E7:E50)</f>
        <v>97248.177349999984</v>
      </c>
      <c r="F51" s="34">
        <f>SUM(F7:F50)</f>
        <v>70.441380827550361</v>
      </c>
      <c r="G51" s="33"/>
      <c r="H51" s="18"/>
      <c r="I51" s="18"/>
    </row>
    <row r="52" spans="1:11" x14ac:dyDescent="0.2">
      <c r="A52" s="27"/>
      <c r="B52" s="27"/>
      <c r="C52" s="27"/>
      <c r="D52" s="28"/>
      <c r="E52" s="29"/>
      <c r="F52" s="30"/>
      <c r="G52" s="29"/>
    </row>
    <row r="53" spans="1:11" x14ac:dyDescent="0.2">
      <c r="A53" s="26" t="s">
        <v>1301</v>
      </c>
      <c r="B53" s="27"/>
      <c r="C53" s="27"/>
      <c r="D53" s="28"/>
      <c r="E53" s="29"/>
      <c r="F53" s="30"/>
      <c r="G53" s="29"/>
    </row>
    <row r="54" spans="1:11" x14ac:dyDescent="0.2">
      <c r="A54" s="27" t="s">
        <v>216</v>
      </c>
      <c r="B54" s="27" t="s">
        <v>784</v>
      </c>
      <c r="C54" s="27" t="s">
        <v>91</v>
      </c>
      <c r="D54" s="31">
        <v>270000</v>
      </c>
      <c r="E54" s="29">
        <v>2.7E-2</v>
      </c>
      <c r="F54" s="30">
        <v>1.95573565918751E-5</v>
      </c>
      <c r="G54" s="29"/>
    </row>
    <row r="55" spans="1:11" x14ac:dyDescent="0.2">
      <c r="A55" s="27"/>
      <c r="B55" s="27" t="s">
        <v>785</v>
      </c>
      <c r="C55" s="27" t="s">
        <v>132</v>
      </c>
      <c r="D55" s="31">
        <v>27500</v>
      </c>
      <c r="E55" s="29">
        <v>2.7499999999999998E-3</v>
      </c>
      <c r="F55" s="30">
        <v>1.9919529862095001E-6</v>
      </c>
      <c r="G55" s="29"/>
    </row>
    <row r="56" spans="1:11" x14ac:dyDescent="0.2">
      <c r="A56" s="26" t="s">
        <v>32</v>
      </c>
      <c r="B56" s="26"/>
      <c r="C56" s="26"/>
      <c r="D56" s="32"/>
      <c r="E56" s="33">
        <f>SUM(E53:E55)</f>
        <v>2.9749999999999999E-2</v>
      </c>
      <c r="F56" s="34">
        <f>SUM(F53:F55)</f>
        <v>2.1549309578084599E-5</v>
      </c>
      <c r="G56" s="33"/>
      <c r="H56" s="18"/>
      <c r="I56" s="18"/>
      <c r="J56" s="42"/>
      <c r="K56" s="87"/>
    </row>
    <row r="57" spans="1:11" x14ac:dyDescent="0.2">
      <c r="A57" s="27"/>
      <c r="B57" s="27"/>
      <c r="C57" s="27"/>
      <c r="D57" s="28"/>
      <c r="E57" s="29"/>
      <c r="F57" s="30"/>
      <c r="G57" s="29"/>
    </row>
    <row r="58" spans="1:11" x14ac:dyDescent="0.2">
      <c r="A58" s="26" t="s">
        <v>30</v>
      </c>
      <c r="B58" s="27"/>
      <c r="C58" s="27"/>
      <c r="D58" s="28"/>
      <c r="E58" s="29"/>
      <c r="F58" s="30"/>
      <c r="G58" s="29"/>
    </row>
    <row r="59" spans="1:11" x14ac:dyDescent="0.2">
      <c r="A59" s="26" t="s">
        <v>31</v>
      </c>
      <c r="B59" s="27"/>
      <c r="C59" s="27"/>
      <c r="D59" s="28"/>
      <c r="E59" s="29"/>
      <c r="F59" s="30"/>
      <c r="G59" s="29"/>
    </row>
    <row r="60" spans="1:11" x14ac:dyDescent="0.2">
      <c r="A60" s="27" t="s">
        <v>78</v>
      </c>
      <c r="B60" s="27" t="s">
        <v>77</v>
      </c>
      <c r="C60" s="27" t="s">
        <v>79</v>
      </c>
      <c r="D60" s="31">
        <v>450</v>
      </c>
      <c r="E60" s="29">
        <v>4492.2870000000003</v>
      </c>
      <c r="F60" s="30">
        <v>3.2539725471127698</v>
      </c>
      <c r="G60" s="29">
        <v>8.9499999999999993</v>
      </c>
    </row>
    <row r="61" spans="1:11" x14ac:dyDescent="0.2">
      <c r="A61" s="27" t="s">
        <v>196</v>
      </c>
      <c r="B61" s="27" t="s">
        <v>195</v>
      </c>
      <c r="C61" s="27" t="s">
        <v>76</v>
      </c>
      <c r="D61" s="31">
        <v>50</v>
      </c>
      <c r="E61" s="29">
        <v>508.57650000000001</v>
      </c>
      <c r="F61" s="30">
        <v>0.36838562832399102</v>
      </c>
      <c r="G61" s="29">
        <v>5.25</v>
      </c>
    </row>
    <row r="62" spans="1:11" x14ac:dyDescent="0.2">
      <c r="A62" s="26" t="s">
        <v>32</v>
      </c>
      <c r="B62" s="26"/>
      <c r="C62" s="26"/>
      <c r="D62" s="32"/>
      <c r="E62" s="33">
        <f>SUM(E59:E61)</f>
        <v>5000.8635000000004</v>
      </c>
      <c r="F62" s="34">
        <f>SUM(F59:F61)</f>
        <v>3.6223581754367609</v>
      </c>
      <c r="G62" s="33"/>
      <c r="H62" s="18"/>
      <c r="I62" s="18"/>
    </row>
    <row r="63" spans="1:11" x14ac:dyDescent="0.2">
      <c r="A63" s="27"/>
      <c r="B63" s="27"/>
      <c r="C63" s="27"/>
      <c r="D63" s="28"/>
      <c r="E63" s="29"/>
      <c r="F63" s="30"/>
      <c r="G63" s="29"/>
    </row>
    <row r="64" spans="1:11" x14ac:dyDescent="0.2">
      <c r="A64" s="26" t="s">
        <v>48</v>
      </c>
      <c r="B64" s="27"/>
      <c r="C64" s="27"/>
      <c r="D64" s="28"/>
      <c r="E64" s="29"/>
      <c r="F64" s="30"/>
      <c r="G64" s="29"/>
    </row>
    <row r="65" spans="1:11" x14ac:dyDescent="0.2">
      <c r="A65" s="26" t="s">
        <v>50</v>
      </c>
      <c r="B65" s="27"/>
      <c r="C65" s="27"/>
      <c r="D65" s="28"/>
      <c r="E65" s="29"/>
      <c r="F65" s="30"/>
      <c r="G65" s="29"/>
    </row>
    <row r="66" spans="1:11" x14ac:dyDescent="0.2">
      <c r="A66" s="27" t="s">
        <v>200</v>
      </c>
      <c r="B66" s="27" t="s">
        <v>199</v>
      </c>
      <c r="C66" s="27" t="s">
        <v>49</v>
      </c>
      <c r="D66" s="31">
        <v>700</v>
      </c>
      <c r="E66" s="29">
        <v>3420.8789999999999</v>
      </c>
      <c r="F66" s="30">
        <v>2.4779018689132202</v>
      </c>
      <c r="G66" s="29">
        <v>4.6900000000000004</v>
      </c>
    </row>
    <row r="67" spans="1:11" x14ac:dyDescent="0.2">
      <c r="A67" s="27" t="s">
        <v>198</v>
      </c>
      <c r="B67" s="27" t="s">
        <v>197</v>
      </c>
      <c r="C67" s="27" t="s">
        <v>49</v>
      </c>
      <c r="D67" s="31">
        <v>500</v>
      </c>
      <c r="E67" s="29">
        <v>2482.0100000000002</v>
      </c>
      <c r="F67" s="30">
        <v>1.79783535683703</v>
      </c>
      <c r="G67" s="29">
        <v>4.1993</v>
      </c>
    </row>
    <row r="68" spans="1:11" x14ac:dyDescent="0.2">
      <c r="A68" s="26" t="s">
        <v>32</v>
      </c>
      <c r="B68" s="26"/>
      <c r="C68" s="26"/>
      <c r="D68" s="32"/>
      <c r="E68" s="33">
        <f>SUM(E65:E67)</f>
        <v>5902.8890000000001</v>
      </c>
      <c r="F68" s="34">
        <f>SUM(F65:F67)</f>
        <v>4.2757372257502499</v>
      </c>
      <c r="G68" s="33"/>
      <c r="H68" s="18"/>
      <c r="I68" s="18"/>
    </row>
    <row r="69" spans="1:11" x14ac:dyDescent="0.2">
      <c r="A69" s="27"/>
      <c r="B69" s="27"/>
      <c r="C69" s="27"/>
      <c r="D69" s="28"/>
      <c r="E69" s="29"/>
      <c r="F69" s="30"/>
      <c r="G69" s="29"/>
    </row>
    <row r="70" spans="1:11" x14ac:dyDescent="0.2">
      <c r="A70" s="26" t="s">
        <v>51</v>
      </c>
      <c r="B70" s="27"/>
      <c r="C70" s="27"/>
      <c r="D70" s="28"/>
      <c r="E70" s="29"/>
      <c r="F70" s="30"/>
      <c r="G70" s="29"/>
    </row>
    <row r="71" spans="1:11" x14ac:dyDescent="0.2">
      <c r="A71" s="27" t="s">
        <v>65</v>
      </c>
      <c r="B71" s="27" t="s">
        <v>64</v>
      </c>
      <c r="C71" s="27" t="s">
        <v>69</v>
      </c>
      <c r="D71" s="31">
        <v>2500000</v>
      </c>
      <c r="E71" s="29">
        <v>2482.4475000000002</v>
      </c>
      <c r="F71" s="30">
        <v>1.7981522584484799</v>
      </c>
      <c r="G71" s="29">
        <v>3.7403</v>
      </c>
    </row>
    <row r="72" spans="1:11" x14ac:dyDescent="0.2">
      <c r="A72" s="27" t="s">
        <v>53</v>
      </c>
      <c r="B72" s="27" t="s">
        <v>52</v>
      </c>
      <c r="C72" s="27" t="s">
        <v>69</v>
      </c>
      <c r="D72" s="31">
        <v>2500000</v>
      </c>
      <c r="E72" s="29">
        <v>2477.3249999999998</v>
      </c>
      <c r="F72" s="30">
        <v>1.79444179329507</v>
      </c>
      <c r="G72" s="29">
        <v>3.7121</v>
      </c>
    </row>
    <row r="73" spans="1:11" x14ac:dyDescent="0.2">
      <c r="A73" s="26" t="s">
        <v>32</v>
      </c>
      <c r="B73" s="26"/>
      <c r="C73" s="26"/>
      <c r="D73" s="32"/>
      <c r="E73" s="33">
        <f>SUM(E70:E72)</f>
        <v>4959.7725</v>
      </c>
      <c r="F73" s="34">
        <f>SUM(F70:F72)</f>
        <v>3.59259405174355</v>
      </c>
      <c r="G73" s="33"/>
      <c r="H73" s="18"/>
      <c r="I73" s="18"/>
    </row>
    <row r="74" spans="1:11" x14ac:dyDescent="0.2">
      <c r="A74" s="27"/>
      <c r="B74" s="27"/>
      <c r="C74" s="27"/>
      <c r="D74" s="28"/>
      <c r="E74" s="29"/>
      <c r="F74" s="30"/>
      <c r="G74" s="29"/>
    </row>
    <row r="75" spans="1:11" x14ac:dyDescent="0.2">
      <c r="A75" s="26" t="s">
        <v>66</v>
      </c>
      <c r="B75" s="27"/>
      <c r="C75" s="27"/>
      <c r="D75" s="28"/>
      <c r="E75" s="29"/>
      <c r="F75" s="30"/>
      <c r="G75" s="29"/>
    </row>
    <row r="76" spans="1:11" x14ac:dyDescent="0.2">
      <c r="A76" s="27" t="s">
        <v>71</v>
      </c>
      <c r="B76" s="27" t="s">
        <v>70</v>
      </c>
      <c r="C76" s="27" t="s">
        <v>69</v>
      </c>
      <c r="D76" s="31">
        <v>10000000</v>
      </c>
      <c r="E76" s="29">
        <v>9777.52</v>
      </c>
      <c r="F76" s="30">
        <v>7.0823127860811299</v>
      </c>
      <c r="G76" s="29">
        <v>5.8413000000000004</v>
      </c>
    </row>
    <row r="77" spans="1:11" x14ac:dyDescent="0.2">
      <c r="A77" s="27" t="s">
        <v>68</v>
      </c>
      <c r="B77" s="27" t="s">
        <v>1216</v>
      </c>
      <c r="C77" s="27" t="s">
        <v>69</v>
      </c>
      <c r="D77" s="31">
        <v>7400000</v>
      </c>
      <c r="E77" s="29">
        <v>7300.2997999999998</v>
      </c>
      <c r="F77" s="30">
        <v>5.2879469043035003</v>
      </c>
      <c r="G77" s="29">
        <v>6.0106999999999999</v>
      </c>
      <c r="K77" s="42"/>
    </row>
    <row r="78" spans="1:11" x14ac:dyDescent="0.2">
      <c r="A78" s="27" t="s">
        <v>202</v>
      </c>
      <c r="B78" s="27" t="s">
        <v>201</v>
      </c>
      <c r="C78" s="27" t="s">
        <v>69</v>
      </c>
      <c r="D78" s="31">
        <v>300000</v>
      </c>
      <c r="E78" s="29">
        <v>305.71589999999998</v>
      </c>
      <c r="F78" s="30">
        <v>0.22144425452244501</v>
      </c>
      <c r="G78" s="29">
        <v>5.38</v>
      </c>
    </row>
    <row r="79" spans="1:11" x14ac:dyDescent="0.2">
      <c r="A79" s="27" t="s">
        <v>83</v>
      </c>
      <c r="B79" s="27" t="s">
        <v>82</v>
      </c>
      <c r="C79" s="27" t="s">
        <v>69</v>
      </c>
      <c r="D79" s="31">
        <v>100000</v>
      </c>
      <c r="E79" s="29">
        <v>103.9935</v>
      </c>
      <c r="F79" s="30">
        <v>7.5327331953228202E-2</v>
      </c>
      <c r="G79" s="29">
        <v>4.9973000000000001</v>
      </c>
    </row>
    <row r="80" spans="1:11" x14ac:dyDescent="0.2">
      <c r="A80" s="27" t="s">
        <v>73</v>
      </c>
      <c r="B80" s="27" t="s">
        <v>72</v>
      </c>
      <c r="C80" s="27" t="s">
        <v>69</v>
      </c>
      <c r="D80" s="31">
        <v>100000</v>
      </c>
      <c r="E80" s="29">
        <v>98.698999999999998</v>
      </c>
      <c r="F80" s="30">
        <v>7.1492279194869598E-2</v>
      </c>
      <c r="G80" s="29">
        <v>5.6665000000000001</v>
      </c>
    </row>
    <row r="81" spans="1:9" x14ac:dyDescent="0.2">
      <c r="A81" s="26" t="s">
        <v>32</v>
      </c>
      <c r="B81" s="26"/>
      <c r="C81" s="26"/>
      <c r="D81" s="32"/>
      <c r="E81" s="33">
        <f>SUM(E76:E80)</f>
        <v>17586.228200000001</v>
      </c>
      <c r="F81" s="34">
        <f>SUM(F76:F80)</f>
        <v>12.738523556055174</v>
      </c>
      <c r="G81" s="33"/>
      <c r="H81" s="18"/>
      <c r="I81" s="18"/>
    </row>
    <row r="82" spans="1:9" x14ac:dyDescent="0.2">
      <c r="A82" s="27"/>
      <c r="B82" s="27"/>
      <c r="C82" s="27"/>
      <c r="D82" s="28"/>
      <c r="E82" s="29"/>
      <c r="F82" s="30"/>
      <c r="G82" s="29"/>
    </row>
    <row r="83" spans="1:9" x14ac:dyDescent="0.2">
      <c r="A83" s="26" t="s">
        <v>34</v>
      </c>
      <c r="B83" s="26"/>
      <c r="C83" s="26"/>
      <c r="D83" s="32"/>
      <c r="E83" s="33">
        <f>E51+E56+E62+E68+E73+E81</f>
        <v>130697.96029999999</v>
      </c>
      <c r="F83" s="34">
        <f>F51+F56+F62+F68+F73+F81</f>
        <v>94.670615385845664</v>
      </c>
      <c r="G83" s="33"/>
      <c r="H83" s="18"/>
      <c r="I83" s="18"/>
    </row>
    <row r="84" spans="1:9" x14ac:dyDescent="0.2">
      <c r="A84" s="26"/>
      <c r="B84" s="26"/>
      <c r="C84" s="26"/>
      <c r="D84" s="32"/>
      <c r="E84" s="33"/>
      <c r="F84" s="34"/>
      <c r="G84" s="33"/>
      <c r="H84" s="18"/>
      <c r="I84" s="18"/>
    </row>
    <row r="85" spans="1:9" x14ac:dyDescent="0.2">
      <c r="A85" s="26" t="s">
        <v>36</v>
      </c>
      <c r="B85" s="26"/>
      <c r="C85" s="26"/>
      <c r="D85" s="32"/>
      <c r="E85" s="33">
        <f>E87-(E51+E56+E62+E68+E73+E81)</f>
        <v>7357.5068238999957</v>
      </c>
      <c r="F85" s="34">
        <f>F87-(F51+F56+F62+F68+F73+F81)</f>
        <v>5.3293846141543355</v>
      </c>
      <c r="G85" s="33"/>
      <c r="H85" s="18"/>
      <c r="I85" s="18"/>
    </row>
    <row r="86" spans="1:9" x14ac:dyDescent="0.2">
      <c r="A86" s="26"/>
      <c r="B86" s="26"/>
      <c r="C86" s="26"/>
      <c r="D86" s="32"/>
      <c r="E86" s="33"/>
      <c r="F86" s="34"/>
      <c r="G86" s="33"/>
      <c r="H86" s="18"/>
      <c r="I86" s="18"/>
    </row>
    <row r="87" spans="1:9" x14ac:dyDescent="0.2">
      <c r="A87" s="35" t="s">
        <v>35</v>
      </c>
      <c r="B87" s="35"/>
      <c r="C87" s="35"/>
      <c r="D87" s="36"/>
      <c r="E87" s="37">
        <v>138055.46712389999</v>
      </c>
      <c r="F87" s="38">
        <v>100</v>
      </c>
      <c r="G87" s="37"/>
      <c r="H87" s="18"/>
      <c r="I87" s="18"/>
    </row>
    <row r="88" spans="1:9" x14ac:dyDescent="0.2">
      <c r="A88" s="55" t="s">
        <v>1220</v>
      </c>
      <c r="F88" s="20" t="s">
        <v>536</v>
      </c>
    </row>
    <row r="89" spans="1:9" x14ac:dyDescent="0.2">
      <c r="F89" s="20"/>
    </row>
    <row r="90" spans="1:9" x14ac:dyDescent="0.2">
      <c r="A90" s="18" t="s">
        <v>54</v>
      </c>
    </row>
    <row r="91" spans="1:9" x14ac:dyDescent="0.2">
      <c r="A91" s="18" t="s">
        <v>37</v>
      </c>
    </row>
    <row r="92" spans="1:9" x14ac:dyDescent="0.2">
      <c r="A92" s="18" t="s">
        <v>786</v>
      </c>
    </row>
    <row r="93" spans="1:9" x14ac:dyDescent="0.2">
      <c r="A93" s="18"/>
    </row>
    <row r="94" spans="1:9" ht="35.549999999999997" customHeight="1" x14ac:dyDescent="0.2">
      <c r="A94" s="116" t="s">
        <v>1302</v>
      </c>
      <c r="B94" s="116"/>
      <c r="C94" s="116"/>
      <c r="D94" s="116"/>
      <c r="E94" s="116"/>
      <c r="F94" s="116"/>
      <c r="G94" s="116"/>
    </row>
    <row r="96" spans="1:9" x14ac:dyDescent="0.2">
      <c r="A96" s="18" t="s">
        <v>38</v>
      </c>
    </row>
    <row r="97" spans="1:5" x14ac:dyDescent="0.2">
      <c r="A97" s="18" t="s">
        <v>39</v>
      </c>
    </row>
    <row r="98" spans="1:5" x14ac:dyDescent="0.2">
      <c r="A98" s="18" t="s">
        <v>40</v>
      </c>
      <c r="B98" s="18"/>
      <c r="C98" s="39" t="s">
        <v>42</v>
      </c>
      <c r="D98" s="19" t="s">
        <v>41</v>
      </c>
    </row>
    <row r="99" spans="1:5" x14ac:dyDescent="0.2">
      <c r="A99" s="9" t="s">
        <v>58</v>
      </c>
      <c r="C99" s="40">
        <v>177.4588</v>
      </c>
      <c r="D99" s="40">
        <v>172.5797</v>
      </c>
    </row>
    <row r="100" spans="1:5" x14ac:dyDescent="0.2">
      <c r="A100" s="9" t="s">
        <v>80</v>
      </c>
      <c r="C100" s="40">
        <v>26.33</v>
      </c>
      <c r="D100" s="40">
        <v>25.606100000000001</v>
      </c>
    </row>
    <row r="101" spans="1:5" x14ac:dyDescent="0.2">
      <c r="A101" s="9" t="s">
        <v>61</v>
      </c>
      <c r="C101" s="40">
        <v>194.9042</v>
      </c>
      <c r="D101" s="40">
        <v>190.48750000000001</v>
      </c>
    </row>
    <row r="102" spans="1:5" x14ac:dyDescent="0.2">
      <c r="A102" s="9" t="s">
        <v>81</v>
      </c>
      <c r="C102" s="40">
        <v>29.999500000000001</v>
      </c>
      <c r="D102" s="40">
        <v>29.318200000000001</v>
      </c>
    </row>
    <row r="104" spans="1:5" x14ac:dyDescent="0.2">
      <c r="A104" s="9" t="s">
        <v>43</v>
      </c>
    </row>
    <row r="106" spans="1:5" x14ac:dyDescent="0.2">
      <c r="A106" s="18" t="s">
        <v>44</v>
      </c>
      <c r="D106" s="41" t="s">
        <v>45</v>
      </c>
    </row>
    <row r="108" spans="1:5" x14ac:dyDescent="0.2">
      <c r="A108" s="18" t="s">
        <v>213</v>
      </c>
      <c r="D108" s="45">
        <v>0.41141135155191116</v>
      </c>
    </row>
    <row r="110" spans="1:5" x14ac:dyDescent="0.2">
      <c r="A110" s="18" t="s">
        <v>214</v>
      </c>
      <c r="D110" s="42">
        <v>1.8314161063255701</v>
      </c>
      <c r="E110" s="13" t="s">
        <v>46</v>
      </c>
    </row>
    <row r="112" spans="1:5" x14ac:dyDescent="0.2">
      <c r="A112" s="18" t="s">
        <v>215</v>
      </c>
      <c r="D112" s="41">
        <v>1</v>
      </c>
    </row>
    <row r="113" spans="1:4" x14ac:dyDescent="0.2">
      <c r="A113" s="9" t="s">
        <v>787</v>
      </c>
      <c r="D113" s="41"/>
    </row>
    <row r="114" spans="1:4" x14ac:dyDescent="0.2">
      <c r="A114" s="46" t="s">
        <v>788</v>
      </c>
      <c r="D114" s="41"/>
    </row>
    <row r="116" spans="1:4" x14ac:dyDescent="0.2">
      <c r="A116" s="54" t="s">
        <v>1222</v>
      </c>
    </row>
    <row r="118" spans="1:4" x14ac:dyDescent="0.2">
      <c r="A118" s="18" t="s">
        <v>1221</v>
      </c>
    </row>
    <row r="119" spans="1:4" x14ac:dyDescent="0.2">
      <c r="A119" s="18"/>
    </row>
    <row r="120" spans="1:4" x14ac:dyDescent="0.2">
      <c r="A120" s="47" t="s">
        <v>781</v>
      </c>
    </row>
    <row r="121" spans="1:4" x14ac:dyDescent="0.2">
      <c r="A121" s="48"/>
    </row>
    <row r="122" spans="1:4" x14ac:dyDescent="0.2">
      <c r="A122" s="49"/>
    </row>
    <row r="123" spans="1:4" x14ac:dyDescent="0.2">
      <c r="A123" s="49"/>
    </row>
    <row r="124" spans="1:4" x14ac:dyDescent="0.2">
      <c r="A124" s="49"/>
    </row>
    <row r="125" spans="1:4" x14ac:dyDescent="0.2">
      <c r="A125" s="49"/>
    </row>
    <row r="126" spans="1:4" x14ac:dyDescent="0.2">
      <c r="A126" s="49"/>
    </row>
    <row r="127" spans="1:4" x14ac:dyDescent="0.2">
      <c r="A127" s="49"/>
    </row>
    <row r="128" spans="1:4" x14ac:dyDescent="0.2">
      <c r="A128" s="49"/>
    </row>
    <row r="129" spans="1:1" x14ac:dyDescent="0.2">
      <c r="A129" s="49"/>
    </row>
    <row r="130" spans="1:1" x14ac:dyDescent="0.2">
      <c r="A130" s="49"/>
    </row>
    <row r="131" spans="1:1" x14ac:dyDescent="0.2">
      <c r="A131" s="49"/>
    </row>
    <row r="132" spans="1:1" x14ac:dyDescent="0.2">
      <c r="A132" s="49"/>
    </row>
    <row r="133" spans="1:1" x14ac:dyDescent="0.2">
      <c r="A133" s="47" t="s">
        <v>747</v>
      </c>
    </row>
    <row r="134" spans="1:1" x14ac:dyDescent="0.2">
      <c r="A134" s="49"/>
    </row>
    <row r="135" spans="1:1" x14ac:dyDescent="0.2">
      <c r="A135" s="47" t="s">
        <v>782</v>
      </c>
    </row>
    <row r="136" spans="1:1" x14ac:dyDescent="0.2">
      <c r="A136" s="49"/>
    </row>
    <row r="137" spans="1:1" x14ac:dyDescent="0.2">
      <c r="A137" s="49"/>
    </row>
    <row r="138" spans="1:1" x14ac:dyDescent="0.2">
      <c r="A138" s="49"/>
    </row>
    <row r="139" spans="1:1" x14ac:dyDescent="0.2">
      <c r="A139" s="49"/>
    </row>
    <row r="140" spans="1:1" x14ac:dyDescent="0.2">
      <c r="A140" s="49"/>
    </row>
    <row r="141" spans="1:1" x14ac:dyDescent="0.2">
      <c r="A141" s="49"/>
    </row>
    <row r="142" spans="1:1" x14ac:dyDescent="0.2">
      <c r="A142" s="49"/>
    </row>
    <row r="143" spans="1:1" x14ac:dyDescent="0.2">
      <c r="A143" s="49"/>
    </row>
    <row r="144" spans="1:1" x14ac:dyDescent="0.2">
      <c r="A144" s="49"/>
    </row>
    <row r="145" spans="1:1" x14ac:dyDescent="0.2">
      <c r="A145" s="49"/>
    </row>
    <row r="146" spans="1:1" x14ac:dyDescent="0.2">
      <c r="A146" s="49"/>
    </row>
    <row r="147" spans="1:1" x14ac:dyDescent="0.2">
      <c r="A147" s="49"/>
    </row>
  </sheetData>
  <mergeCells count="2">
    <mergeCell ref="A1:G1"/>
    <mergeCell ref="A94:G94"/>
  </mergeCells>
  <conditionalFormatting sqref="F2:F3 F5:F87 F90:F93 F95:F65545">
    <cfRule type="cellIs" dxfId="46" priority="2" stopIfTrue="1" operator="between">
      <formula>0.009</formula>
      <formula>-0.009</formula>
    </cfRule>
  </conditionalFormatting>
  <conditionalFormatting sqref="F88:F89">
    <cfRule type="cellIs" dxfId="45" priority="1" stopIfTrue="1" operator="between">
      <formula>0.009</formula>
      <formula>-0.009</formula>
    </cfRule>
  </conditionalFormatting>
  <hyperlinks>
    <hyperlink ref="A114" r:id="rId1" xr:uid="{00000000-0004-0000-1200-000000000000}"/>
  </hyperlinks>
  <pageMargins left="0.7" right="0.7" top="0.75" bottom="0.75" header="0.3" footer="0.3"/>
  <pageSetup paperSize="9" scale="46"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70"/>
  <sheetViews>
    <sheetView view="pageBreakPreview" zoomScaleNormal="100" zoomScaleSheetLayoutView="100" workbookViewId="0">
      <selection sqref="A1:G1"/>
    </sheetView>
  </sheetViews>
  <sheetFormatPr defaultColWidth="9.21875" defaultRowHeight="10.199999999999999" x14ac:dyDescent="0.2"/>
  <cols>
    <col min="1" max="1" width="33.44140625" style="9" bestFit="1" customWidth="1"/>
    <col min="2" max="2" width="20" style="9" bestFit="1" customWidth="1"/>
    <col min="3" max="3" width="24.7773437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9" s="1" customFormat="1" ht="13.8" x14ac:dyDescent="0.2">
      <c r="A1" s="106" t="s">
        <v>869</v>
      </c>
      <c r="B1" s="107"/>
      <c r="C1" s="107"/>
      <c r="D1" s="107"/>
      <c r="E1" s="107"/>
      <c r="F1" s="107"/>
      <c r="G1" s="107"/>
    </row>
    <row r="2" spans="1:9" s="1" customFormat="1" ht="11.4" x14ac:dyDescent="0.2">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804</v>
      </c>
      <c r="D4" s="16" t="s">
        <v>1</v>
      </c>
      <c r="E4" s="15" t="s">
        <v>3</v>
      </c>
      <c r="F4" s="15" t="s">
        <v>4</v>
      </c>
      <c r="G4" s="15" t="s">
        <v>6</v>
      </c>
    </row>
    <row r="5" spans="1:9" x14ac:dyDescent="0.2">
      <c r="A5" s="26" t="s">
        <v>36</v>
      </c>
      <c r="B5" s="26"/>
      <c r="C5" s="26"/>
      <c r="D5" s="32"/>
      <c r="E5" s="33">
        <v>17162.199470899999</v>
      </c>
      <c r="F5" s="34">
        <v>100</v>
      </c>
      <c r="G5" s="33"/>
      <c r="H5" s="18"/>
      <c r="I5" s="18"/>
    </row>
    <row r="6" spans="1:9" x14ac:dyDescent="0.2">
      <c r="A6" s="26"/>
      <c r="B6" s="26"/>
      <c r="C6" s="26"/>
      <c r="D6" s="32"/>
      <c r="E6" s="33"/>
      <c r="F6" s="34"/>
      <c r="G6" s="33"/>
      <c r="H6" s="18"/>
      <c r="I6" s="18"/>
    </row>
    <row r="7" spans="1:9" x14ac:dyDescent="0.2">
      <c r="A7" s="35" t="s">
        <v>35</v>
      </c>
      <c r="B7" s="35"/>
      <c r="C7" s="35"/>
      <c r="D7" s="36"/>
      <c r="E7" s="37">
        <v>17162.199470899999</v>
      </c>
      <c r="F7" s="38">
        <v>100</v>
      </c>
      <c r="G7" s="37"/>
      <c r="H7" s="18"/>
      <c r="I7" s="18"/>
    </row>
    <row r="9" spans="1:9" x14ac:dyDescent="0.2">
      <c r="A9" s="18" t="s">
        <v>38</v>
      </c>
    </row>
    <row r="10" spans="1:9" x14ac:dyDescent="0.2">
      <c r="A10" s="18" t="s">
        <v>39</v>
      </c>
    </row>
    <row r="11" spans="1:9" x14ac:dyDescent="0.2">
      <c r="A11" s="18" t="s">
        <v>40</v>
      </c>
      <c r="B11" s="18"/>
      <c r="C11" s="39" t="s">
        <v>42</v>
      </c>
      <c r="D11" s="19" t="s">
        <v>41</v>
      </c>
    </row>
    <row r="12" spans="1:9" x14ac:dyDescent="0.2">
      <c r="A12" s="9" t="s">
        <v>58</v>
      </c>
      <c r="C12" s="40">
        <v>1090.7813000000001</v>
      </c>
      <c r="D12" s="40">
        <v>1108.4826</v>
      </c>
    </row>
    <row r="13" spans="1:9" x14ac:dyDescent="0.2">
      <c r="A13" s="9" t="s">
        <v>870</v>
      </c>
      <c r="C13" s="40">
        <v>1000</v>
      </c>
      <c r="D13" s="40">
        <v>1000</v>
      </c>
    </row>
    <row r="14" spans="1:9" x14ac:dyDescent="0.2">
      <c r="A14" s="9" t="s">
        <v>871</v>
      </c>
      <c r="C14" s="40">
        <v>1000.3418</v>
      </c>
      <c r="D14" s="40">
        <v>1000.3673</v>
      </c>
    </row>
    <row r="15" spans="1:9" x14ac:dyDescent="0.2">
      <c r="A15" s="9" t="s">
        <v>61</v>
      </c>
      <c r="C15" s="40">
        <v>1092.2607</v>
      </c>
      <c r="D15" s="40">
        <v>1110.2633000000001</v>
      </c>
    </row>
    <row r="16" spans="1:9" x14ac:dyDescent="0.2">
      <c r="A16" s="9" t="s">
        <v>872</v>
      </c>
      <c r="C16" s="40">
        <v>1000</v>
      </c>
      <c r="D16" s="40">
        <v>1000</v>
      </c>
    </row>
    <row r="17" spans="1:4" x14ac:dyDescent="0.2">
      <c r="A17" s="9" t="s">
        <v>873</v>
      </c>
      <c r="C17" s="40">
        <v>1000.3464</v>
      </c>
      <c r="D17" s="40">
        <v>1000.374</v>
      </c>
    </row>
    <row r="18" spans="1:4" x14ac:dyDescent="0.2">
      <c r="A18" s="9" t="s">
        <v>874</v>
      </c>
      <c r="C18" s="63" t="s">
        <v>875</v>
      </c>
      <c r="D18" s="40">
        <v>10.077</v>
      </c>
    </row>
    <row r="19" spans="1:4" x14ac:dyDescent="0.2">
      <c r="A19" s="9" t="s">
        <v>876</v>
      </c>
      <c r="C19" s="63" t="s">
        <v>875</v>
      </c>
      <c r="D19" s="40">
        <v>10.077</v>
      </c>
    </row>
    <row r="20" spans="1:4" x14ac:dyDescent="0.2">
      <c r="A20" s="9" t="s">
        <v>877</v>
      </c>
      <c r="C20" s="63" t="s">
        <v>875</v>
      </c>
      <c r="D20" s="40">
        <v>10</v>
      </c>
    </row>
    <row r="21" spans="1:4" x14ac:dyDescent="0.2">
      <c r="A21" s="9" t="s">
        <v>878</v>
      </c>
      <c r="C21" s="63" t="s">
        <v>875</v>
      </c>
      <c r="D21" s="40">
        <v>10</v>
      </c>
    </row>
    <row r="22" spans="1:4" x14ac:dyDescent="0.2">
      <c r="D22" s="40"/>
    </row>
    <row r="23" spans="1:4" x14ac:dyDescent="0.2">
      <c r="A23" s="18" t="s">
        <v>879</v>
      </c>
      <c r="D23" s="40"/>
    </row>
    <row r="25" spans="1:4" x14ac:dyDescent="0.2">
      <c r="A25" s="18" t="s">
        <v>44</v>
      </c>
    </row>
    <row r="26" spans="1:4" x14ac:dyDescent="0.2">
      <c r="A26" s="108" t="s">
        <v>55</v>
      </c>
      <c r="B26" s="109"/>
      <c r="C26" s="43" t="s">
        <v>56</v>
      </c>
    </row>
    <row r="27" spans="1:4" x14ac:dyDescent="0.2">
      <c r="A27" s="104" t="s">
        <v>870</v>
      </c>
      <c r="B27" s="105"/>
      <c r="C27" s="44">
        <v>16.23798901</v>
      </c>
    </row>
    <row r="28" spans="1:4" x14ac:dyDescent="0.2">
      <c r="A28" s="104" t="s">
        <v>871</v>
      </c>
      <c r="B28" s="105"/>
      <c r="C28" s="44">
        <v>16.681849140000001</v>
      </c>
    </row>
    <row r="29" spans="1:4" x14ac:dyDescent="0.2">
      <c r="A29" s="104" t="s">
        <v>872</v>
      </c>
      <c r="B29" s="105"/>
      <c r="C29" s="44">
        <v>16.517058120000002</v>
      </c>
    </row>
    <row r="30" spans="1:4" x14ac:dyDescent="0.2">
      <c r="A30" s="104" t="s">
        <v>873</v>
      </c>
      <c r="B30" s="105"/>
      <c r="C30" s="44">
        <v>16.953927920000002</v>
      </c>
    </row>
    <row r="31" spans="1:4" x14ac:dyDescent="0.2">
      <c r="A31" s="9" t="s">
        <v>57</v>
      </c>
    </row>
    <row r="32" spans="1:4" x14ac:dyDescent="0.2">
      <c r="A32" s="9" t="s">
        <v>43</v>
      </c>
    </row>
    <row r="34" spans="1:5" x14ac:dyDescent="0.2">
      <c r="A34" s="18" t="s">
        <v>866</v>
      </c>
      <c r="D34" s="42">
        <v>1.0958904109589E-2</v>
      </c>
      <c r="E34" s="13" t="s">
        <v>46</v>
      </c>
    </row>
    <row r="36" spans="1:5" ht="24" customHeight="1" x14ac:dyDescent="0.3">
      <c r="A36" s="110" t="s">
        <v>789</v>
      </c>
      <c r="B36" s="111"/>
      <c r="C36" s="111"/>
      <c r="D36" s="41" t="s">
        <v>45</v>
      </c>
    </row>
    <row r="38" spans="1:5" x14ac:dyDescent="0.2">
      <c r="A38" s="47" t="s">
        <v>880</v>
      </c>
    </row>
    <row r="39" spans="1:5" x14ac:dyDescent="0.2">
      <c r="A39" s="47"/>
    </row>
    <row r="40" spans="1:5" x14ac:dyDescent="0.2">
      <c r="A40" s="47" t="s">
        <v>781</v>
      </c>
    </row>
    <row r="41" spans="1:5" x14ac:dyDescent="0.2">
      <c r="A41" s="48"/>
    </row>
    <row r="42" spans="1:5" x14ac:dyDescent="0.2">
      <c r="A42" s="49"/>
    </row>
    <row r="43" spans="1:5" x14ac:dyDescent="0.2">
      <c r="A43" s="49"/>
    </row>
    <row r="44" spans="1:5" x14ac:dyDescent="0.2">
      <c r="A44" s="49"/>
    </row>
    <row r="45" spans="1:5" x14ac:dyDescent="0.2">
      <c r="A45" s="49"/>
    </row>
    <row r="46" spans="1:5" x14ac:dyDescent="0.2">
      <c r="A46" s="49"/>
    </row>
    <row r="47" spans="1:5" x14ac:dyDescent="0.2">
      <c r="A47" s="49"/>
    </row>
    <row r="48" spans="1:5"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7" t="s">
        <v>881</v>
      </c>
    </row>
    <row r="55" spans="1:1" x14ac:dyDescent="0.2">
      <c r="A55" s="49"/>
    </row>
    <row r="56" spans="1:1" x14ac:dyDescent="0.2">
      <c r="A56" s="47" t="s">
        <v>782</v>
      </c>
    </row>
    <row r="57" spans="1:1" x14ac:dyDescent="0.2">
      <c r="A57" s="49"/>
    </row>
    <row r="58" spans="1:1" x14ac:dyDescent="0.2">
      <c r="A58" s="49"/>
    </row>
    <row r="59" spans="1:1" x14ac:dyDescent="0.2">
      <c r="A59" s="49"/>
    </row>
    <row r="60" spans="1:1" x14ac:dyDescent="0.2">
      <c r="A60" s="49"/>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sheetData>
  <mergeCells count="7">
    <mergeCell ref="A36:C36"/>
    <mergeCell ref="A1:G1"/>
    <mergeCell ref="A26:B26"/>
    <mergeCell ref="A27:B27"/>
    <mergeCell ref="A28:B28"/>
    <mergeCell ref="A29:B29"/>
    <mergeCell ref="A30:B30"/>
  </mergeCells>
  <conditionalFormatting sqref="F2:F3 F5:F37">
    <cfRule type="cellIs" dxfId="80" priority="2" stopIfTrue="1" operator="between">
      <formula>0.009</formula>
      <formula>-0.009</formula>
    </cfRule>
  </conditionalFormatting>
  <conditionalFormatting sqref="F38:F72">
    <cfRule type="cellIs" dxfId="79" priority="1" stopIfTrue="1" operator="between">
      <formula>0.009</formula>
      <formula>-0.009</formula>
    </cfRule>
  </conditionalFormatting>
  <hyperlinks>
    <hyperlink ref="A39" r:id="rId1" tooltip="https://www.franklintempletonindia.com/downloadsServlet/pdf/product-labels-jg9o5k7l" display="https://www.franklintempletonindia.com/downloadsServlet/pdf/product-labels-jg9o5k7l" xr:uid="{00000000-0004-0000-0100-000000000000}"/>
  </hyperlinks>
  <pageMargins left="0.7" right="0.7" top="0.75" bottom="0.75" header="0.3" footer="0.3"/>
  <pageSetup paperSize="9" scale="60"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01"/>
  <sheetViews>
    <sheetView view="pageBreakPreview" zoomScaleNormal="100" zoomScaleSheetLayoutView="100" workbookViewId="0">
      <selection sqref="A1:F1"/>
    </sheetView>
  </sheetViews>
  <sheetFormatPr defaultColWidth="9.21875" defaultRowHeight="10.199999999999999" x14ac:dyDescent="0.2"/>
  <cols>
    <col min="1" max="1" width="40.5546875" style="9" bestFit="1" customWidth="1"/>
    <col min="2" max="2" width="33.44140625" style="9" bestFit="1" customWidth="1"/>
    <col min="3" max="3" width="24.77734375" style="9" bestFit="1" customWidth="1"/>
    <col min="4" max="4" width="15.44140625" style="10" bestFit="1" customWidth="1"/>
    <col min="5" max="5" width="23" style="13" bestFit="1" customWidth="1"/>
    <col min="6" max="6" width="13.5546875" style="14" bestFit="1" customWidth="1"/>
    <col min="7" max="16384" width="9.21875" style="9"/>
  </cols>
  <sheetData>
    <row r="1" spans="1:6" s="1" customFormat="1" ht="13.8" x14ac:dyDescent="0.2">
      <c r="A1" s="106" t="s">
        <v>10</v>
      </c>
      <c r="B1" s="107"/>
      <c r="C1" s="107"/>
      <c r="D1" s="107"/>
      <c r="E1" s="107"/>
      <c r="F1" s="107"/>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259</v>
      </c>
      <c r="D4" s="16" t="s">
        <v>1</v>
      </c>
      <c r="E4" s="15" t="s">
        <v>3</v>
      </c>
      <c r="F4" s="15" t="s">
        <v>4</v>
      </c>
    </row>
    <row r="5" spans="1:6" x14ac:dyDescent="0.2">
      <c r="A5" s="21" t="s">
        <v>85</v>
      </c>
      <c r="B5" s="22"/>
      <c r="C5" s="22"/>
      <c r="D5" s="23"/>
      <c r="E5" s="24"/>
      <c r="F5" s="25"/>
    </row>
    <row r="6" spans="1:6" x14ac:dyDescent="0.2">
      <c r="A6" s="26" t="s">
        <v>31</v>
      </c>
      <c r="B6" s="27"/>
      <c r="C6" s="27"/>
      <c r="D6" s="28"/>
      <c r="E6" s="29"/>
      <c r="F6" s="30"/>
    </row>
    <row r="7" spans="1:6" x14ac:dyDescent="0.2">
      <c r="A7" s="27" t="s">
        <v>87</v>
      </c>
      <c r="B7" s="27" t="s">
        <v>86</v>
      </c>
      <c r="C7" s="27" t="s">
        <v>88</v>
      </c>
      <c r="D7" s="31">
        <v>750000</v>
      </c>
      <c r="E7" s="29">
        <v>5477.25</v>
      </c>
      <c r="F7" s="30">
        <v>8.6479867853803896</v>
      </c>
    </row>
    <row r="8" spans="1:6" x14ac:dyDescent="0.2">
      <c r="A8" s="27" t="s">
        <v>103</v>
      </c>
      <c r="B8" s="27" t="s">
        <v>102</v>
      </c>
      <c r="C8" s="27" t="s">
        <v>88</v>
      </c>
      <c r="D8" s="31">
        <v>1000000</v>
      </c>
      <c r="E8" s="29">
        <v>4935.5</v>
      </c>
      <c r="F8" s="30">
        <v>7.7926219871733</v>
      </c>
    </row>
    <row r="9" spans="1:6" x14ac:dyDescent="0.2">
      <c r="A9" s="27" t="s">
        <v>95</v>
      </c>
      <c r="B9" s="27" t="s">
        <v>94</v>
      </c>
      <c r="C9" s="27" t="s">
        <v>88</v>
      </c>
      <c r="D9" s="31">
        <v>600000</v>
      </c>
      <c r="E9" s="29">
        <v>4566.8999999999996</v>
      </c>
      <c r="F9" s="30">
        <v>7.2106423570502898</v>
      </c>
    </row>
    <row r="10" spans="1:6" x14ac:dyDescent="0.2">
      <c r="A10" s="27" t="s">
        <v>124</v>
      </c>
      <c r="B10" s="27" t="s">
        <v>123</v>
      </c>
      <c r="C10" s="27" t="s">
        <v>116</v>
      </c>
      <c r="D10" s="31">
        <v>190000</v>
      </c>
      <c r="E10" s="29">
        <v>3161.6</v>
      </c>
      <c r="F10" s="30">
        <v>4.9918252810550303</v>
      </c>
    </row>
    <row r="11" spans="1:6" x14ac:dyDescent="0.2">
      <c r="A11" s="27" t="s">
        <v>218</v>
      </c>
      <c r="B11" s="27" t="s">
        <v>217</v>
      </c>
      <c r="C11" s="27" t="s">
        <v>144</v>
      </c>
      <c r="D11" s="31">
        <v>1400000</v>
      </c>
      <c r="E11" s="29">
        <v>2891</v>
      </c>
      <c r="F11" s="30">
        <v>4.5645770772805196</v>
      </c>
    </row>
    <row r="12" spans="1:6" x14ac:dyDescent="0.2">
      <c r="A12" s="27" t="s">
        <v>108</v>
      </c>
      <c r="B12" s="27" t="s">
        <v>107</v>
      </c>
      <c r="C12" s="27" t="s">
        <v>91</v>
      </c>
      <c r="D12" s="31">
        <v>225000</v>
      </c>
      <c r="E12" s="29">
        <v>2618.4375</v>
      </c>
      <c r="F12" s="30">
        <v>4.1342302977487702</v>
      </c>
    </row>
    <row r="13" spans="1:6" x14ac:dyDescent="0.2">
      <c r="A13" s="27" t="s">
        <v>121</v>
      </c>
      <c r="B13" s="27" t="s">
        <v>120</v>
      </c>
      <c r="C13" s="27" t="s">
        <v>122</v>
      </c>
      <c r="D13" s="31">
        <v>1900000</v>
      </c>
      <c r="E13" s="29">
        <v>2565</v>
      </c>
      <c r="F13" s="30">
        <v>4.04985825085594</v>
      </c>
    </row>
    <row r="14" spans="1:6" x14ac:dyDescent="0.2">
      <c r="A14" s="27" t="s">
        <v>100</v>
      </c>
      <c r="B14" s="27" t="s">
        <v>99</v>
      </c>
      <c r="C14" s="27" t="s">
        <v>101</v>
      </c>
      <c r="D14" s="31">
        <v>300000</v>
      </c>
      <c r="E14" s="29">
        <v>2264.85</v>
      </c>
      <c r="F14" s="30">
        <v>3.5759537853610501</v>
      </c>
    </row>
    <row r="15" spans="1:6" x14ac:dyDescent="0.2">
      <c r="A15" s="27" t="s">
        <v>220</v>
      </c>
      <c r="B15" s="27" t="s">
        <v>219</v>
      </c>
      <c r="C15" s="27" t="s">
        <v>106</v>
      </c>
      <c r="D15" s="31">
        <v>900000</v>
      </c>
      <c r="E15" s="29">
        <v>2255.85</v>
      </c>
      <c r="F15" s="30">
        <v>3.56174375641067</v>
      </c>
    </row>
    <row r="16" spans="1:6" x14ac:dyDescent="0.2">
      <c r="A16" s="27" t="s">
        <v>93</v>
      </c>
      <c r="B16" s="27" t="s">
        <v>92</v>
      </c>
      <c r="C16" s="27" t="s">
        <v>88</v>
      </c>
      <c r="D16" s="31">
        <v>150000</v>
      </c>
      <c r="E16" s="29">
        <v>2205.5250000000001</v>
      </c>
      <c r="F16" s="30">
        <v>3.4822860111965102</v>
      </c>
    </row>
    <row r="17" spans="1:6" x14ac:dyDescent="0.2">
      <c r="A17" s="27" t="s">
        <v>222</v>
      </c>
      <c r="B17" s="27" t="s">
        <v>221</v>
      </c>
      <c r="C17" s="27" t="s">
        <v>223</v>
      </c>
      <c r="D17" s="31">
        <v>1000000</v>
      </c>
      <c r="E17" s="29">
        <v>2108</v>
      </c>
      <c r="F17" s="30">
        <v>3.3283045585981799</v>
      </c>
    </row>
    <row r="18" spans="1:6" x14ac:dyDescent="0.2">
      <c r="A18" s="27" t="s">
        <v>118</v>
      </c>
      <c r="B18" s="27" t="s">
        <v>117</v>
      </c>
      <c r="C18" s="27" t="s">
        <v>119</v>
      </c>
      <c r="D18" s="31">
        <v>1200000</v>
      </c>
      <c r="E18" s="29">
        <v>1867.8</v>
      </c>
      <c r="F18" s="30">
        <v>2.94905467483381</v>
      </c>
    </row>
    <row r="19" spans="1:6" x14ac:dyDescent="0.2">
      <c r="A19" s="27" t="s">
        <v>225</v>
      </c>
      <c r="B19" s="27" t="s">
        <v>224</v>
      </c>
      <c r="C19" s="27" t="s">
        <v>226</v>
      </c>
      <c r="D19" s="31">
        <v>1000000</v>
      </c>
      <c r="E19" s="29">
        <v>1830.5</v>
      </c>
      <c r="F19" s="30">
        <v>2.8901619992950498</v>
      </c>
    </row>
    <row r="20" spans="1:6" x14ac:dyDescent="0.2">
      <c r="A20" s="27" t="s">
        <v>149</v>
      </c>
      <c r="B20" s="27" t="s">
        <v>148</v>
      </c>
      <c r="C20" s="27" t="s">
        <v>144</v>
      </c>
      <c r="D20" s="31">
        <v>50000</v>
      </c>
      <c r="E20" s="29">
        <v>1826.5</v>
      </c>
      <c r="F20" s="30">
        <v>2.8838464308726599</v>
      </c>
    </row>
    <row r="21" spans="1:6" x14ac:dyDescent="0.2">
      <c r="A21" s="27" t="s">
        <v>228</v>
      </c>
      <c r="B21" s="27" t="s">
        <v>227</v>
      </c>
      <c r="C21" s="27" t="s">
        <v>106</v>
      </c>
      <c r="D21" s="31">
        <v>200000</v>
      </c>
      <c r="E21" s="29">
        <v>1494.6</v>
      </c>
      <c r="F21" s="30">
        <v>2.3598121410250599</v>
      </c>
    </row>
    <row r="22" spans="1:6" x14ac:dyDescent="0.2">
      <c r="A22" s="27" t="s">
        <v>178</v>
      </c>
      <c r="B22" s="27" t="s">
        <v>177</v>
      </c>
      <c r="C22" s="27" t="s">
        <v>116</v>
      </c>
      <c r="D22" s="31">
        <v>370605</v>
      </c>
      <c r="E22" s="29">
        <v>1463.704448</v>
      </c>
      <c r="F22" s="30">
        <v>2.3110313978742099</v>
      </c>
    </row>
    <row r="23" spans="1:6" x14ac:dyDescent="0.2">
      <c r="A23" s="27" t="s">
        <v>230</v>
      </c>
      <c r="B23" s="27" t="s">
        <v>229</v>
      </c>
      <c r="C23" s="27" t="s">
        <v>154</v>
      </c>
      <c r="D23" s="31">
        <v>1200000</v>
      </c>
      <c r="E23" s="29">
        <v>1427.4</v>
      </c>
      <c r="F23" s="30">
        <v>2.2537105915289599</v>
      </c>
    </row>
    <row r="24" spans="1:6" x14ac:dyDescent="0.2">
      <c r="A24" s="27" t="s">
        <v>170</v>
      </c>
      <c r="B24" s="27" t="s">
        <v>169</v>
      </c>
      <c r="C24" s="27" t="s">
        <v>119</v>
      </c>
      <c r="D24" s="31">
        <v>500000</v>
      </c>
      <c r="E24" s="29">
        <v>1295.25</v>
      </c>
      <c r="F24" s="30">
        <v>2.0450599997743302</v>
      </c>
    </row>
    <row r="25" spans="1:6" x14ac:dyDescent="0.2">
      <c r="A25" s="27" t="s">
        <v>232</v>
      </c>
      <c r="B25" s="27" t="s">
        <v>231</v>
      </c>
      <c r="C25" s="27" t="s">
        <v>91</v>
      </c>
      <c r="D25" s="31">
        <v>80000</v>
      </c>
      <c r="E25" s="29">
        <v>1199.56</v>
      </c>
      <c r="F25" s="30">
        <v>1.89397581418977</v>
      </c>
    </row>
    <row r="26" spans="1:6" x14ac:dyDescent="0.2">
      <c r="A26" s="27" t="s">
        <v>212</v>
      </c>
      <c r="B26" s="27" t="s">
        <v>211</v>
      </c>
      <c r="C26" s="27" t="s">
        <v>88</v>
      </c>
      <c r="D26" s="31">
        <v>1200000</v>
      </c>
      <c r="E26" s="29">
        <v>1168.8</v>
      </c>
      <c r="F26" s="30">
        <v>1.84540909302161</v>
      </c>
    </row>
    <row r="27" spans="1:6" x14ac:dyDescent="0.2">
      <c r="A27" s="27" t="s">
        <v>234</v>
      </c>
      <c r="B27" s="27" t="s">
        <v>233</v>
      </c>
      <c r="C27" s="27" t="s">
        <v>235</v>
      </c>
      <c r="D27" s="31">
        <v>130000</v>
      </c>
      <c r="E27" s="29">
        <v>1110.98</v>
      </c>
      <c r="F27" s="30">
        <v>1.7541175514759999</v>
      </c>
    </row>
    <row r="28" spans="1:6" x14ac:dyDescent="0.2">
      <c r="A28" s="27" t="s">
        <v>237</v>
      </c>
      <c r="B28" s="27" t="s">
        <v>236</v>
      </c>
      <c r="C28" s="27" t="s">
        <v>116</v>
      </c>
      <c r="D28" s="31">
        <v>50000</v>
      </c>
      <c r="E28" s="29">
        <v>1075.675</v>
      </c>
      <c r="F28" s="30">
        <v>1.6983747656879</v>
      </c>
    </row>
    <row r="29" spans="1:6" x14ac:dyDescent="0.2">
      <c r="A29" s="27" t="s">
        <v>239</v>
      </c>
      <c r="B29" s="27" t="s">
        <v>238</v>
      </c>
      <c r="C29" s="27" t="s">
        <v>240</v>
      </c>
      <c r="D29" s="31">
        <v>275000</v>
      </c>
      <c r="E29" s="29">
        <v>1038.5374999999999</v>
      </c>
      <c r="F29" s="30">
        <v>1.6397386601163</v>
      </c>
    </row>
    <row r="30" spans="1:6" x14ac:dyDescent="0.2">
      <c r="A30" s="27" t="s">
        <v>242</v>
      </c>
      <c r="B30" s="27" t="s">
        <v>241</v>
      </c>
      <c r="C30" s="27" t="s">
        <v>122</v>
      </c>
      <c r="D30" s="31">
        <v>400000</v>
      </c>
      <c r="E30" s="29">
        <v>867.2</v>
      </c>
      <c r="F30" s="30">
        <v>1.3692152339735999</v>
      </c>
    </row>
    <row r="31" spans="1:6" x14ac:dyDescent="0.2">
      <c r="A31" s="27" t="s">
        <v>244</v>
      </c>
      <c r="B31" s="27" t="s">
        <v>243</v>
      </c>
      <c r="C31" s="27" t="s">
        <v>223</v>
      </c>
      <c r="D31" s="31">
        <v>55000</v>
      </c>
      <c r="E31" s="29">
        <v>816.69500000000005</v>
      </c>
      <c r="F31" s="30">
        <v>1.2894732881804301</v>
      </c>
    </row>
    <row r="32" spans="1:6" x14ac:dyDescent="0.2">
      <c r="A32" s="27" t="s">
        <v>153</v>
      </c>
      <c r="B32" s="27" t="s">
        <v>152</v>
      </c>
      <c r="C32" s="27" t="s">
        <v>154</v>
      </c>
      <c r="D32" s="31">
        <v>200000</v>
      </c>
      <c r="E32" s="29">
        <v>718.7</v>
      </c>
      <c r="F32" s="30">
        <v>1.13474975629246</v>
      </c>
    </row>
    <row r="33" spans="1:9" x14ac:dyDescent="0.2">
      <c r="A33" s="27" t="s">
        <v>246</v>
      </c>
      <c r="B33" s="27" t="s">
        <v>245</v>
      </c>
      <c r="C33" s="27" t="s">
        <v>119</v>
      </c>
      <c r="D33" s="31">
        <v>175000</v>
      </c>
      <c r="E33" s="29">
        <v>653.01250000000005</v>
      </c>
      <c r="F33" s="30">
        <v>1.03103628110607</v>
      </c>
    </row>
    <row r="34" spans="1:9" x14ac:dyDescent="0.2">
      <c r="A34" s="27" t="s">
        <v>204</v>
      </c>
      <c r="B34" s="27" t="s">
        <v>203</v>
      </c>
      <c r="C34" s="27" t="s">
        <v>132</v>
      </c>
      <c r="D34" s="31">
        <v>27000</v>
      </c>
      <c r="E34" s="29">
        <v>645.40800000000002</v>
      </c>
      <c r="F34" s="30">
        <v>1.0190295960890601</v>
      </c>
    </row>
    <row r="35" spans="1:9" x14ac:dyDescent="0.2">
      <c r="A35" s="27" t="s">
        <v>160</v>
      </c>
      <c r="B35" s="27" t="s">
        <v>159</v>
      </c>
      <c r="C35" s="27" t="s">
        <v>88</v>
      </c>
      <c r="D35" s="31">
        <v>500000</v>
      </c>
      <c r="E35" s="29">
        <v>644.5</v>
      </c>
      <c r="F35" s="30">
        <v>1.0175959620571799</v>
      </c>
    </row>
    <row r="36" spans="1:9" x14ac:dyDescent="0.2">
      <c r="A36" s="27" t="s">
        <v>164</v>
      </c>
      <c r="B36" s="27" t="s">
        <v>163</v>
      </c>
      <c r="C36" s="27" t="s">
        <v>165</v>
      </c>
      <c r="D36" s="31">
        <v>400000</v>
      </c>
      <c r="E36" s="29">
        <v>604.4</v>
      </c>
      <c r="F36" s="30">
        <v>0.95428238862274195</v>
      </c>
    </row>
    <row r="37" spans="1:9" x14ac:dyDescent="0.2">
      <c r="A37" s="27" t="s">
        <v>248</v>
      </c>
      <c r="B37" s="27" t="s">
        <v>247</v>
      </c>
      <c r="C37" s="27" t="s">
        <v>249</v>
      </c>
      <c r="D37" s="31">
        <v>250000</v>
      </c>
      <c r="E37" s="29">
        <v>595.125</v>
      </c>
      <c r="F37" s="30">
        <v>0.93963816434333103</v>
      </c>
    </row>
    <row r="38" spans="1:9" x14ac:dyDescent="0.2">
      <c r="A38" s="27" t="s">
        <v>251</v>
      </c>
      <c r="B38" s="27" t="s">
        <v>250</v>
      </c>
      <c r="C38" s="27" t="s">
        <v>240</v>
      </c>
      <c r="D38" s="31">
        <v>400000</v>
      </c>
      <c r="E38" s="29">
        <v>527.79999999999995</v>
      </c>
      <c r="F38" s="30">
        <v>0.83333925333402203</v>
      </c>
    </row>
    <row r="39" spans="1:9" x14ac:dyDescent="0.2">
      <c r="A39" s="27" t="s">
        <v>253</v>
      </c>
      <c r="B39" s="27" t="s">
        <v>252</v>
      </c>
      <c r="C39" s="27" t="s">
        <v>129</v>
      </c>
      <c r="D39" s="31">
        <v>60000</v>
      </c>
      <c r="E39" s="29">
        <v>448.23</v>
      </c>
      <c r="F39" s="30">
        <v>0.70770680849168</v>
      </c>
    </row>
    <row r="40" spans="1:9" x14ac:dyDescent="0.2">
      <c r="A40" s="27" t="s">
        <v>255</v>
      </c>
      <c r="B40" s="27" t="s">
        <v>254</v>
      </c>
      <c r="C40" s="27" t="s">
        <v>154</v>
      </c>
      <c r="D40" s="31">
        <v>14439</v>
      </c>
      <c r="E40" s="29">
        <v>61.0119945</v>
      </c>
      <c r="F40" s="30">
        <v>9.6331356462768997E-2</v>
      </c>
    </row>
    <row r="41" spans="1:9" x14ac:dyDescent="0.2">
      <c r="A41" s="26" t="s">
        <v>32</v>
      </c>
      <c r="B41" s="26"/>
      <c r="C41" s="26"/>
      <c r="D41" s="32"/>
      <c r="E41" s="33">
        <f>SUM(E7:E40)</f>
        <v>58431.301942500002</v>
      </c>
      <c r="F41" s="34">
        <f>SUM(F7:F40)</f>
        <v>92.256721356759655</v>
      </c>
      <c r="G41" s="18"/>
      <c r="H41" s="18"/>
      <c r="I41" s="18"/>
    </row>
    <row r="42" spans="1:9" x14ac:dyDescent="0.2">
      <c r="A42" s="27"/>
      <c r="B42" s="27"/>
      <c r="C42" s="27"/>
      <c r="D42" s="28"/>
      <c r="E42" s="29"/>
      <c r="F42" s="30"/>
    </row>
    <row r="43" spans="1:9" x14ac:dyDescent="0.2">
      <c r="A43" s="26" t="s">
        <v>256</v>
      </c>
      <c r="B43" s="27"/>
      <c r="C43" s="27"/>
      <c r="D43" s="28"/>
      <c r="E43" s="29"/>
      <c r="F43" s="30"/>
    </row>
    <row r="44" spans="1:9" x14ac:dyDescent="0.2">
      <c r="A44" s="27" t="s">
        <v>258</v>
      </c>
      <c r="B44" s="27" t="s">
        <v>257</v>
      </c>
      <c r="C44" s="27" t="s">
        <v>367</v>
      </c>
      <c r="D44" s="31">
        <v>453744</v>
      </c>
      <c r="E44" s="29">
        <v>1686.79332</v>
      </c>
      <c r="F44" s="30">
        <v>2.6632646567215201</v>
      </c>
    </row>
    <row r="45" spans="1:9" x14ac:dyDescent="0.2">
      <c r="A45" s="26" t="s">
        <v>32</v>
      </c>
      <c r="B45" s="26"/>
      <c r="C45" s="26"/>
      <c r="D45" s="32"/>
      <c r="E45" s="33">
        <f>SUM(E43:E44)</f>
        <v>1686.79332</v>
      </c>
      <c r="F45" s="34">
        <f>SUM(F43:F44)</f>
        <v>2.6632646567215201</v>
      </c>
      <c r="G45" s="18"/>
      <c r="H45" s="18"/>
      <c r="I45" s="18"/>
    </row>
    <row r="46" spans="1:9" x14ac:dyDescent="0.2">
      <c r="A46" s="27"/>
      <c r="B46" s="27"/>
      <c r="C46" s="27"/>
      <c r="D46" s="28"/>
      <c r="E46" s="29"/>
      <c r="F46" s="30"/>
    </row>
    <row r="47" spans="1:9" x14ac:dyDescent="0.2">
      <c r="A47" s="26" t="s">
        <v>34</v>
      </c>
      <c r="B47" s="26"/>
      <c r="C47" s="26"/>
      <c r="D47" s="32"/>
      <c r="E47" s="33">
        <f>E41+E45</f>
        <v>60118.095262499999</v>
      </c>
      <c r="F47" s="34">
        <f>F41+F45</f>
        <v>94.919986013481179</v>
      </c>
      <c r="G47" s="18"/>
      <c r="H47" s="18"/>
      <c r="I47" s="18"/>
    </row>
    <row r="48" spans="1:9" x14ac:dyDescent="0.2">
      <c r="A48" s="26"/>
      <c r="B48" s="26"/>
      <c r="C48" s="26"/>
      <c r="D48" s="32"/>
      <c r="E48" s="33"/>
      <c r="F48" s="34"/>
      <c r="G48" s="18"/>
      <c r="H48" s="18"/>
      <c r="I48" s="18"/>
    </row>
    <row r="49" spans="1:9" x14ac:dyDescent="0.2">
      <c r="A49" s="26" t="s">
        <v>36</v>
      </c>
      <c r="B49" s="26"/>
      <c r="C49" s="26"/>
      <c r="D49" s="32"/>
      <c r="E49" s="33">
        <f>E51-(E41+E45)</f>
        <v>3217.4548016999979</v>
      </c>
      <c r="F49" s="34">
        <f>F51-(F41+F45)</f>
        <v>5.0800139865188214</v>
      </c>
      <c r="G49" s="18"/>
      <c r="H49" s="18"/>
      <c r="I49" s="18"/>
    </row>
    <row r="50" spans="1:9" x14ac:dyDescent="0.2">
      <c r="A50" s="26"/>
      <c r="B50" s="26"/>
      <c r="C50" s="26"/>
      <c r="D50" s="32"/>
      <c r="E50" s="33"/>
      <c r="F50" s="34"/>
      <c r="G50" s="18"/>
      <c r="H50" s="18"/>
      <c r="I50" s="18"/>
    </row>
    <row r="51" spans="1:9" x14ac:dyDescent="0.2">
      <c r="A51" s="35" t="s">
        <v>35</v>
      </c>
      <c r="B51" s="35"/>
      <c r="C51" s="35"/>
      <c r="D51" s="36"/>
      <c r="E51" s="37">
        <v>63335.550064199997</v>
      </c>
      <c r="F51" s="38">
        <v>100</v>
      </c>
      <c r="G51" s="18"/>
      <c r="H51" s="18"/>
      <c r="I51" s="18"/>
    </row>
    <row r="54" spans="1:9" x14ac:dyDescent="0.2">
      <c r="A54" s="18" t="s">
        <v>38</v>
      </c>
    </row>
    <row r="55" spans="1:9" x14ac:dyDescent="0.2">
      <c r="A55" s="18" t="s">
        <v>39</v>
      </c>
    </row>
    <row r="56" spans="1:9" x14ac:dyDescent="0.2">
      <c r="A56" s="18" t="s">
        <v>40</v>
      </c>
      <c r="B56" s="18"/>
      <c r="C56" s="39" t="s">
        <v>42</v>
      </c>
      <c r="D56" s="19" t="s">
        <v>41</v>
      </c>
    </row>
    <row r="57" spans="1:9" x14ac:dyDescent="0.2">
      <c r="A57" s="9" t="s">
        <v>58</v>
      </c>
      <c r="C57" s="40">
        <v>395.04790000000003</v>
      </c>
      <c r="D57" s="40">
        <v>398.41609999999997</v>
      </c>
    </row>
    <row r="58" spans="1:9" x14ac:dyDescent="0.2">
      <c r="A58" s="9" t="s">
        <v>80</v>
      </c>
      <c r="C58" s="40">
        <v>79.241200000000006</v>
      </c>
      <c r="D58" s="40">
        <v>73.478700000000003</v>
      </c>
    </row>
    <row r="59" spans="1:9" x14ac:dyDescent="0.2">
      <c r="A59" s="9" t="s">
        <v>61</v>
      </c>
      <c r="C59" s="40">
        <v>422.01369999999997</v>
      </c>
      <c r="D59" s="40">
        <v>427.52109999999999</v>
      </c>
    </row>
    <row r="60" spans="1:9" x14ac:dyDescent="0.2">
      <c r="A60" s="9" t="s">
        <v>81</v>
      </c>
      <c r="C60" s="40">
        <v>86.7654</v>
      </c>
      <c r="D60" s="40">
        <v>81.429599999999994</v>
      </c>
    </row>
    <row r="62" spans="1:9" x14ac:dyDescent="0.2">
      <c r="A62" s="18" t="s">
        <v>44</v>
      </c>
    </row>
    <row r="63" spans="1:9" x14ac:dyDescent="0.2">
      <c r="A63" s="108" t="s">
        <v>55</v>
      </c>
      <c r="B63" s="109"/>
      <c r="C63" s="43" t="s">
        <v>56</v>
      </c>
    </row>
    <row r="64" spans="1:9" x14ac:dyDescent="0.2">
      <c r="A64" s="104" t="s">
        <v>80</v>
      </c>
      <c r="B64" s="105"/>
      <c r="C64" s="44">
        <v>6.5</v>
      </c>
    </row>
    <row r="65" spans="1:4" x14ac:dyDescent="0.2">
      <c r="A65" s="104" t="s">
        <v>81</v>
      </c>
      <c r="B65" s="105"/>
      <c r="C65" s="44">
        <v>6.5</v>
      </c>
    </row>
    <row r="66" spans="1:4" x14ac:dyDescent="0.2">
      <c r="A66" s="9" t="s">
        <v>57</v>
      </c>
    </row>
    <row r="67" spans="1:4" x14ac:dyDescent="0.2">
      <c r="A67" s="9" t="s">
        <v>43</v>
      </c>
    </row>
    <row r="69" spans="1:4" x14ac:dyDescent="0.2">
      <c r="A69" s="18" t="s">
        <v>213</v>
      </c>
      <c r="D69" s="45">
        <v>0.12371644173447227</v>
      </c>
    </row>
    <row r="71" spans="1:4" x14ac:dyDescent="0.2">
      <c r="A71" s="18" t="s">
        <v>84</v>
      </c>
    </row>
    <row r="72" spans="1:4" x14ac:dyDescent="0.2">
      <c r="A72" s="46"/>
    </row>
    <row r="73" spans="1:4" x14ac:dyDescent="0.2">
      <c r="A73" s="47" t="s">
        <v>781</v>
      </c>
    </row>
    <row r="74" spans="1:4" x14ac:dyDescent="0.2">
      <c r="A74" s="48"/>
    </row>
    <row r="75" spans="1:4" x14ac:dyDescent="0.2">
      <c r="A75" s="49"/>
    </row>
    <row r="76" spans="1:4" x14ac:dyDescent="0.2">
      <c r="A76" s="49"/>
    </row>
    <row r="77" spans="1:4" x14ac:dyDescent="0.2">
      <c r="A77" s="49"/>
    </row>
    <row r="78" spans="1:4" x14ac:dyDescent="0.2">
      <c r="A78" s="49"/>
    </row>
    <row r="79" spans="1:4" x14ac:dyDescent="0.2">
      <c r="A79" s="49"/>
    </row>
    <row r="80" spans="1:4"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7" t="s">
        <v>748</v>
      </c>
    </row>
    <row r="88" spans="1:1" x14ac:dyDescent="0.2">
      <c r="A88" s="49"/>
    </row>
    <row r="89" spans="1:1" x14ac:dyDescent="0.2">
      <c r="A89" s="47" t="s">
        <v>782</v>
      </c>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sheetData>
  <mergeCells count="4">
    <mergeCell ref="A1:F1"/>
    <mergeCell ref="A63:B63"/>
    <mergeCell ref="A64:B64"/>
    <mergeCell ref="A65:B65"/>
  </mergeCells>
  <conditionalFormatting sqref="F2:F3 F5:F65534">
    <cfRule type="cellIs" dxfId="44" priority="1" stopIfTrue="1" operator="between">
      <formula>0.009</formula>
      <formula>-0.009</formula>
    </cfRule>
  </conditionalFormatting>
  <hyperlinks>
    <hyperlink ref="A72" r:id="rId1" tooltip="https://www.franklintempletonindia.com/downloadsServlet/pdf/product-labels-jg9o5k7l" display="https://www.franklintempletonindia.com/downloadsServlet/pdf/product-labels-jg9o5k7l" xr:uid="{00000000-0004-0000-1300-000000000000}"/>
  </hyperlinks>
  <pageMargins left="0.7" right="0.7" top="0.75" bottom="0.75" header="0.3" footer="0.3"/>
  <pageSetup paperSize="9" scale="58"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07"/>
  <sheetViews>
    <sheetView view="pageBreakPreview" zoomScaleNormal="100" zoomScaleSheetLayoutView="100" workbookViewId="0">
      <selection sqref="A1:F1"/>
    </sheetView>
  </sheetViews>
  <sheetFormatPr defaultColWidth="9.21875" defaultRowHeight="10.199999999999999" x14ac:dyDescent="0.2"/>
  <cols>
    <col min="1" max="1" width="40.5546875" style="9" bestFit="1" customWidth="1"/>
    <col min="2" max="2" width="26.5546875" style="9" bestFit="1" customWidth="1"/>
    <col min="3" max="3" width="24.77734375" style="9" bestFit="1" customWidth="1"/>
    <col min="4" max="4" width="15.44140625" style="10" bestFit="1" customWidth="1"/>
    <col min="5" max="5" width="23" style="13" bestFit="1" customWidth="1"/>
    <col min="6" max="6" width="13.5546875" style="14" bestFit="1" customWidth="1"/>
    <col min="7" max="16384" width="9.21875" style="9"/>
  </cols>
  <sheetData>
    <row r="1" spans="1:6" s="1" customFormat="1" ht="13.8" x14ac:dyDescent="0.2">
      <c r="A1" s="106" t="s">
        <v>11</v>
      </c>
      <c r="B1" s="107"/>
      <c r="C1" s="107"/>
      <c r="D1" s="107"/>
      <c r="E1" s="107"/>
      <c r="F1" s="107"/>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259</v>
      </c>
      <c r="D4" s="16" t="s">
        <v>1</v>
      </c>
      <c r="E4" s="15" t="s">
        <v>3</v>
      </c>
      <c r="F4" s="15" t="s">
        <v>4</v>
      </c>
    </row>
    <row r="5" spans="1:6" x14ac:dyDescent="0.2">
      <c r="A5" s="21" t="s">
        <v>85</v>
      </c>
      <c r="B5" s="22"/>
      <c r="C5" s="22"/>
      <c r="D5" s="23"/>
      <c r="E5" s="24"/>
      <c r="F5" s="25"/>
    </row>
    <row r="6" spans="1:6" x14ac:dyDescent="0.2">
      <c r="A6" s="26" t="s">
        <v>31</v>
      </c>
      <c r="B6" s="27"/>
      <c r="C6" s="27"/>
      <c r="D6" s="28"/>
      <c r="E6" s="29"/>
      <c r="F6" s="30"/>
    </row>
    <row r="7" spans="1:6" x14ac:dyDescent="0.2">
      <c r="A7" s="27" t="s">
        <v>90</v>
      </c>
      <c r="B7" s="27" t="s">
        <v>89</v>
      </c>
      <c r="C7" s="27" t="s">
        <v>91</v>
      </c>
      <c r="D7" s="31">
        <v>500000</v>
      </c>
      <c r="E7" s="29">
        <v>9534.25</v>
      </c>
      <c r="F7" s="30">
        <v>7.7519286326222199</v>
      </c>
    </row>
    <row r="8" spans="1:6" x14ac:dyDescent="0.2">
      <c r="A8" s="27" t="s">
        <v>242</v>
      </c>
      <c r="B8" s="27" t="s">
        <v>241</v>
      </c>
      <c r="C8" s="27" t="s">
        <v>122</v>
      </c>
      <c r="D8" s="31">
        <v>4000000</v>
      </c>
      <c r="E8" s="29">
        <v>8672</v>
      </c>
      <c r="F8" s="30">
        <v>7.0508666231848203</v>
      </c>
    </row>
    <row r="9" spans="1:6" x14ac:dyDescent="0.2">
      <c r="A9" s="27" t="s">
        <v>174</v>
      </c>
      <c r="B9" s="27" t="s">
        <v>173</v>
      </c>
      <c r="C9" s="27" t="s">
        <v>122</v>
      </c>
      <c r="D9" s="31">
        <v>2300000</v>
      </c>
      <c r="E9" s="29">
        <v>5488.95</v>
      </c>
      <c r="F9" s="30">
        <v>4.4628522084098599</v>
      </c>
    </row>
    <row r="10" spans="1:6" x14ac:dyDescent="0.2">
      <c r="A10" s="27" t="s">
        <v>121</v>
      </c>
      <c r="B10" s="27" t="s">
        <v>120</v>
      </c>
      <c r="C10" s="27" t="s">
        <v>122</v>
      </c>
      <c r="D10" s="31">
        <v>3800000</v>
      </c>
      <c r="E10" s="29">
        <v>5130</v>
      </c>
      <c r="F10" s="30">
        <v>4.17100389494213</v>
      </c>
    </row>
    <row r="11" spans="1:6" x14ac:dyDescent="0.2">
      <c r="A11" s="27" t="s">
        <v>105</v>
      </c>
      <c r="B11" s="27" t="s">
        <v>104</v>
      </c>
      <c r="C11" s="27" t="s">
        <v>106</v>
      </c>
      <c r="D11" s="31">
        <v>250000</v>
      </c>
      <c r="E11" s="29">
        <v>5121.625</v>
      </c>
      <c r="F11" s="30">
        <v>4.1641945074918096</v>
      </c>
    </row>
    <row r="12" spans="1:6" x14ac:dyDescent="0.2">
      <c r="A12" s="27" t="s">
        <v>220</v>
      </c>
      <c r="B12" s="27" t="s">
        <v>219</v>
      </c>
      <c r="C12" s="27" t="s">
        <v>106</v>
      </c>
      <c r="D12" s="31">
        <v>2000000</v>
      </c>
      <c r="E12" s="29">
        <v>5013</v>
      </c>
      <c r="F12" s="30">
        <v>4.0758757359346802</v>
      </c>
    </row>
    <row r="13" spans="1:6" x14ac:dyDescent="0.2">
      <c r="A13" s="27" t="s">
        <v>149</v>
      </c>
      <c r="B13" s="27" t="s">
        <v>148</v>
      </c>
      <c r="C13" s="27" t="s">
        <v>144</v>
      </c>
      <c r="D13" s="31">
        <v>120000</v>
      </c>
      <c r="E13" s="29">
        <v>4383.6000000000004</v>
      </c>
      <c r="F13" s="30">
        <v>3.56413502414587</v>
      </c>
    </row>
    <row r="14" spans="1:6" x14ac:dyDescent="0.2">
      <c r="A14" s="27" t="s">
        <v>261</v>
      </c>
      <c r="B14" s="27" t="s">
        <v>260</v>
      </c>
      <c r="C14" s="27" t="s">
        <v>122</v>
      </c>
      <c r="D14" s="31">
        <v>15000000</v>
      </c>
      <c r="E14" s="29">
        <v>4170</v>
      </c>
      <c r="F14" s="30">
        <v>3.3904651543681599</v>
      </c>
    </row>
    <row r="15" spans="1:6" x14ac:dyDescent="0.2">
      <c r="A15" s="27" t="s">
        <v>108</v>
      </c>
      <c r="B15" s="27" t="s">
        <v>107</v>
      </c>
      <c r="C15" s="27" t="s">
        <v>91</v>
      </c>
      <c r="D15" s="31">
        <v>350000</v>
      </c>
      <c r="E15" s="29">
        <v>4073.125</v>
      </c>
      <c r="F15" s="30">
        <v>3.3116998517711802</v>
      </c>
    </row>
    <row r="16" spans="1:6" x14ac:dyDescent="0.2">
      <c r="A16" s="27" t="s">
        <v>118</v>
      </c>
      <c r="B16" s="27" t="s">
        <v>117</v>
      </c>
      <c r="C16" s="27" t="s">
        <v>119</v>
      </c>
      <c r="D16" s="31">
        <v>2300000</v>
      </c>
      <c r="E16" s="29">
        <v>3579.95</v>
      </c>
      <c r="F16" s="30">
        <v>2.9107184003310098</v>
      </c>
    </row>
    <row r="17" spans="1:6" x14ac:dyDescent="0.2">
      <c r="A17" s="27" t="s">
        <v>225</v>
      </c>
      <c r="B17" s="27" t="s">
        <v>224</v>
      </c>
      <c r="C17" s="27" t="s">
        <v>226</v>
      </c>
      <c r="D17" s="31">
        <v>1900000</v>
      </c>
      <c r="E17" s="29">
        <v>3477.95</v>
      </c>
      <c r="F17" s="30">
        <v>2.82778615914502</v>
      </c>
    </row>
    <row r="18" spans="1:6" x14ac:dyDescent="0.2">
      <c r="A18" s="27" t="s">
        <v>263</v>
      </c>
      <c r="B18" s="27" t="s">
        <v>262</v>
      </c>
      <c r="C18" s="27" t="s">
        <v>240</v>
      </c>
      <c r="D18" s="31">
        <v>2000000</v>
      </c>
      <c r="E18" s="29">
        <v>3093</v>
      </c>
      <c r="F18" s="30">
        <v>2.5147982547867498</v>
      </c>
    </row>
    <row r="19" spans="1:6" x14ac:dyDescent="0.2">
      <c r="A19" s="27" t="s">
        <v>141</v>
      </c>
      <c r="B19" s="27" t="s">
        <v>140</v>
      </c>
      <c r="C19" s="27" t="s">
        <v>119</v>
      </c>
      <c r="D19" s="31">
        <v>1500000</v>
      </c>
      <c r="E19" s="29">
        <v>2906.25</v>
      </c>
      <c r="F19" s="30">
        <v>2.36295907790947</v>
      </c>
    </row>
    <row r="20" spans="1:6" x14ac:dyDescent="0.2">
      <c r="A20" s="27" t="s">
        <v>265</v>
      </c>
      <c r="B20" s="27" t="s">
        <v>264</v>
      </c>
      <c r="C20" s="27" t="s">
        <v>91</v>
      </c>
      <c r="D20" s="31">
        <v>74303</v>
      </c>
      <c r="E20" s="29">
        <v>2778.8950490000002</v>
      </c>
      <c r="F20" s="30">
        <v>2.2594117101392599</v>
      </c>
    </row>
    <row r="21" spans="1:6" x14ac:dyDescent="0.2">
      <c r="A21" s="27" t="s">
        <v>87</v>
      </c>
      <c r="B21" s="27" t="s">
        <v>86</v>
      </c>
      <c r="C21" s="27" t="s">
        <v>88</v>
      </c>
      <c r="D21" s="31">
        <v>360000</v>
      </c>
      <c r="E21" s="29">
        <v>2629.08</v>
      </c>
      <c r="F21" s="30">
        <v>2.1376029084043799</v>
      </c>
    </row>
    <row r="22" spans="1:6" x14ac:dyDescent="0.2">
      <c r="A22" s="27" t="s">
        <v>267</v>
      </c>
      <c r="B22" s="27" t="s">
        <v>266</v>
      </c>
      <c r="C22" s="27" t="s">
        <v>144</v>
      </c>
      <c r="D22" s="31">
        <v>100000</v>
      </c>
      <c r="E22" s="29">
        <v>2294.15</v>
      </c>
      <c r="F22" s="30">
        <v>1.8652843246747499</v>
      </c>
    </row>
    <row r="23" spans="1:6" x14ac:dyDescent="0.2">
      <c r="A23" s="27" t="s">
        <v>218</v>
      </c>
      <c r="B23" s="27" t="s">
        <v>217</v>
      </c>
      <c r="C23" s="27" t="s">
        <v>144</v>
      </c>
      <c r="D23" s="31">
        <v>1100000</v>
      </c>
      <c r="E23" s="29">
        <v>2271.5</v>
      </c>
      <c r="F23" s="30">
        <v>1.8468684887643401</v>
      </c>
    </row>
    <row r="24" spans="1:6" x14ac:dyDescent="0.2">
      <c r="A24" s="27" t="s">
        <v>232</v>
      </c>
      <c r="B24" s="27" t="s">
        <v>231</v>
      </c>
      <c r="C24" s="27" t="s">
        <v>91</v>
      </c>
      <c r="D24" s="31">
        <v>150000</v>
      </c>
      <c r="E24" s="29">
        <v>2249.1750000000002</v>
      </c>
      <c r="F24" s="30">
        <v>1.8287168977400501</v>
      </c>
    </row>
    <row r="25" spans="1:6" x14ac:dyDescent="0.2">
      <c r="A25" s="27" t="s">
        <v>230</v>
      </c>
      <c r="B25" s="27" t="s">
        <v>229</v>
      </c>
      <c r="C25" s="27" t="s">
        <v>154</v>
      </c>
      <c r="D25" s="31">
        <v>1700000</v>
      </c>
      <c r="E25" s="29">
        <v>2022.15</v>
      </c>
      <c r="F25" s="30">
        <v>1.6441316815121301</v>
      </c>
    </row>
    <row r="26" spans="1:6" x14ac:dyDescent="0.2">
      <c r="A26" s="27" t="s">
        <v>212</v>
      </c>
      <c r="B26" s="27" t="s">
        <v>211</v>
      </c>
      <c r="C26" s="27" t="s">
        <v>88</v>
      </c>
      <c r="D26" s="31">
        <v>2000000</v>
      </c>
      <c r="E26" s="29">
        <v>1948</v>
      </c>
      <c r="F26" s="30">
        <v>1.58384319441467</v>
      </c>
    </row>
    <row r="27" spans="1:6" x14ac:dyDescent="0.2">
      <c r="A27" s="27" t="s">
        <v>222</v>
      </c>
      <c r="B27" s="27" t="s">
        <v>221</v>
      </c>
      <c r="C27" s="27" t="s">
        <v>223</v>
      </c>
      <c r="D27" s="31">
        <v>821499</v>
      </c>
      <c r="E27" s="29">
        <v>1731.7198920000001</v>
      </c>
      <c r="F27" s="30">
        <v>1.4079942328422499</v>
      </c>
    </row>
    <row r="28" spans="1:6" x14ac:dyDescent="0.2">
      <c r="A28" s="27" t="s">
        <v>124</v>
      </c>
      <c r="B28" s="27" t="s">
        <v>123</v>
      </c>
      <c r="C28" s="27" t="s">
        <v>116</v>
      </c>
      <c r="D28" s="31">
        <v>100000</v>
      </c>
      <c r="E28" s="29">
        <v>1664</v>
      </c>
      <c r="F28" s="30">
        <v>1.3529338169948699</v>
      </c>
    </row>
    <row r="29" spans="1:6" x14ac:dyDescent="0.2">
      <c r="A29" s="27" t="s">
        <v>269</v>
      </c>
      <c r="B29" s="27" t="s">
        <v>268</v>
      </c>
      <c r="C29" s="27" t="s">
        <v>270</v>
      </c>
      <c r="D29" s="31">
        <v>1000000</v>
      </c>
      <c r="E29" s="29">
        <v>1639</v>
      </c>
      <c r="F29" s="30">
        <v>1.3326072872924299</v>
      </c>
    </row>
    <row r="30" spans="1:6" x14ac:dyDescent="0.2">
      <c r="A30" s="27" t="s">
        <v>272</v>
      </c>
      <c r="B30" s="27" t="s">
        <v>271</v>
      </c>
      <c r="C30" s="27" t="s">
        <v>106</v>
      </c>
      <c r="D30" s="31">
        <v>100000</v>
      </c>
      <c r="E30" s="29">
        <v>1542.25</v>
      </c>
      <c r="F30" s="30">
        <v>1.25394361734396</v>
      </c>
    </row>
    <row r="31" spans="1:6" x14ac:dyDescent="0.2">
      <c r="A31" s="27" t="s">
        <v>274</v>
      </c>
      <c r="B31" s="27" t="s">
        <v>273</v>
      </c>
      <c r="C31" s="27" t="s">
        <v>154</v>
      </c>
      <c r="D31" s="31">
        <v>500000</v>
      </c>
      <c r="E31" s="29">
        <v>1346.75</v>
      </c>
      <c r="F31" s="30">
        <v>1.0949901550708201</v>
      </c>
    </row>
    <row r="32" spans="1:6" x14ac:dyDescent="0.2">
      <c r="A32" s="27" t="s">
        <v>276</v>
      </c>
      <c r="B32" s="27" t="s">
        <v>275</v>
      </c>
      <c r="C32" s="27" t="s">
        <v>165</v>
      </c>
      <c r="D32" s="31">
        <v>700000</v>
      </c>
      <c r="E32" s="29">
        <v>1337</v>
      </c>
      <c r="F32" s="30">
        <v>1.0870628084868701</v>
      </c>
    </row>
    <row r="33" spans="1:9" x14ac:dyDescent="0.2">
      <c r="A33" s="27" t="s">
        <v>170</v>
      </c>
      <c r="B33" s="27" t="s">
        <v>169</v>
      </c>
      <c r="C33" s="27" t="s">
        <v>119</v>
      </c>
      <c r="D33" s="31">
        <v>500000</v>
      </c>
      <c r="E33" s="29">
        <v>1295.25</v>
      </c>
      <c r="F33" s="30">
        <v>1.0531175038837799</v>
      </c>
    </row>
    <row r="34" spans="1:9" x14ac:dyDescent="0.2">
      <c r="A34" s="27" t="s">
        <v>128</v>
      </c>
      <c r="B34" s="27" t="s">
        <v>127</v>
      </c>
      <c r="C34" s="27" t="s">
        <v>129</v>
      </c>
      <c r="D34" s="31">
        <v>30000</v>
      </c>
      <c r="E34" s="29">
        <v>1288.635</v>
      </c>
      <c r="F34" s="30">
        <v>1.0477391041245101</v>
      </c>
    </row>
    <row r="35" spans="1:9" x14ac:dyDescent="0.2">
      <c r="A35" s="27" t="s">
        <v>278</v>
      </c>
      <c r="B35" s="27" t="s">
        <v>277</v>
      </c>
      <c r="C35" s="27" t="s">
        <v>122</v>
      </c>
      <c r="D35" s="31">
        <v>1500000</v>
      </c>
      <c r="E35" s="29">
        <v>1137.75</v>
      </c>
      <c r="F35" s="30">
        <v>0.92506036675836401</v>
      </c>
    </row>
    <row r="36" spans="1:9" x14ac:dyDescent="0.2">
      <c r="A36" s="27" t="s">
        <v>248</v>
      </c>
      <c r="B36" s="27" t="s">
        <v>247</v>
      </c>
      <c r="C36" s="27" t="s">
        <v>249</v>
      </c>
      <c r="D36" s="31">
        <v>450000</v>
      </c>
      <c r="E36" s="29">
        <v>1071.2249999999999</v>
      </c>
      <c r="F36" s="30">
        <v>0.87097147122015195</v>
      </c>
    </row>
    <row r="37" spans="1:9" x14ac:dyDescent="0.2">
      <c r="A37" s="26" t="s">
        <v>32</v>
      </c>
      <c r="B37" s="26"/>
      <c r="C37" s="26"/>
      <c r="D37" s="32"/>
      <c r="E37" s="33">
        <f>SUM(E7:E36)</f>
        <v>94890.229940999983</v>
      </c>
      <c r="F37" s="34">
        <f>SUM(F7:F36)</f>
        <v>77.151563094710596</v>
      </c>
      <c r="G37" s="18"/>
      <c r="H37" s="18"/>
      <c r="I37" s="18"/>
    </row>
    <row r="38" spans="1:9" x14ac:dyDescent="0.2">
      <c r="A38" s="27"/>
      <c r="B38" s="27"/>
      <c r="C38" s="27"/>
      <c r="D38" s="28"/>
      <c r="E38" s="29"/>
      <c r="F38" s="30"/>
    </row>
    <row r="39" spans="1:9" x14ac:dyDescent="0.2">
      <c r="A39" s="26" t="s">
        <v>256</v>
      </c>
      <c r="B39" s="27"/>
      <c r="C39" s="27"/>
      <c r="D39" s="28"/>
      <c r="E39" s="29"/>
      <c r="F39" s="30"/>
    </row>
    <row r="40" spans="1:9" x14ac:dyDescent="0.2">
      <c r="A40" s="27" t="s">
        <v>258</v>
      </c>
      <c r="B40" s="27" t="s">
        <v>257</v>
      </c>
      <c r="C40" s="27" t="s">
        <v>367</v>
      </c>
      <c r="D40" s="31">
        <v>1500000</v>
      </c>
      <c r="E40" s="29">
        <v>5576.25</v>
      </c>
      <c r="F40" s="30">
        <v>4.5338324501308103</v>
      </c>
    </row>
    <row r="41" spans="1:9" x14ac:dyDescent="0.2">
      <c r="A41" s="27" t="s">
        <v>280</v>
      </c>
      <c r="B41" s="27" t="s">
        <v>279</v>
      </c>
      <c r="C41" s="27" t="s">
        <v>367</v>
      </c>
      <c r="D41" s="31">
        <v>1700000</v>
      </c>
      <c r="E41" s="29">
        <v>5323.38</v>
      </c>
      <c r="F41" s="30">
        <v>4.3282336674964998</v>
      </c>
    </row>
    <row r="42" spans="1:9" x14ac:dyDescent="0.2">
      <c r="A42" s="26" t="s">
        <v>32</v>
      </c>
      <c r="B42" s="26"/>
      <c r="C42" s="26"/>
      <c r="D42" s="32"/>
      <c r="E42" s="33">
        <f>SUM(E39:E41)</f>
        <v>10899.630000000001</v>
      </c>
      <c r="F42" s="34">
        <f>SUM(F39:F41)</f>
        <v>8.862066117627311</v>
      </c>
      <c r="G42" s="18"/>
      <c r="H42" s="18"/>
      <c r="I42" s="18"/>
    </row>
    <row r="43" spans="1:9" x14ac:dyDescent="0.2">
      <c r="A43" s="27"/>
      <c r="B43" s="27"/>
      <c r="C43" s="27"/>
      <c r="D43" s="28"/>
      <c r="E43" s="29"/>
      <c r="F43" s="30"/>
    </row>
    <row r="44" spans="1:9" x14ac:dyDescent="0.2">
      <c r="A44" s="26" t="s">
        <v>281</v>
      </c>
      <c r="B44" s="27"/>
      <c r="C44" s="27"/>
      <c r="D44" s="28"/>
      <c r="E44" s="29"/>
      <c r="F44" s="30"/>
    </row>
    <row r="45" spans="1:9" x14ac:dyDescent="0.2">
      <c r="A45" s="27" t="s">
        <v>283</v>
      </c>
      <c r="B45" s="27" t="s">
        <v>282</v>
      </c>
      <c r="C45" s="27" t="s">
        <v>106</v>
      </c>
      <c r="D45" s="31">
        <v>86900</v>
      </c>
      <c r="E45" s="29">
        <v>3046.5524529999998</v>
      </c>
      <c r="F45" s="30">
        <v>2.4770335570386899</v>
      </c>
    </row>
    <row r="46" spans="1:9" x14ac:dyDescent="0.2">
      <c r="A46" s="27" t="s">
        <v>285</v>
      </c>
      <c r="B46" s="27" t="s">
        <v>284</v>
      </c>
      <c r="C46" s="27" t="s">
        <v>113</v>
      </c>
      <c r="D46" s="31">
        <v>2297307</v>
      </c>
      <c r="E46" s="29">
        <v>2641.5892549999999</v>
      </c>
      <c r="F46" s="30">
        <v>2.1477736981368998</v>
      </c>
    </row>
    <row r="47" spans="1:9" x14ac:dyDescent="0.2">
      <c r="A47" s="27" t="s">
        <v>287</v>
      </c>
      <c r="B47" s="27" t="s">
        <v>286</v>
      </c>
      <c r="C47" s="27" t="s">
        <v>240</v>
      </c>
      <c r="D47" s="31">
        <v>187038</v>
      </c>
      <c r="E47" s="29">
        <v>2108.870414</v>
      </c>
      <c r="F47" s="30">
        <v>1.71464068435131</v>
      </c>
    </row>
    <row r="48" spans="1:9" x14ac:dyDescent="0.2">
      <c r="A48" s="27" t="s">
        <v>289</v>
      </c>
      <c r="B48" s="27" t="s">
        <v>288</v>
      </c>
      <c r="C48" s="27" t="s">
        <v>290</v>
      </c>
      <c r="D48" s="31">
        <v>1575983</v>
      </c>
      <c r="E48" s="29">
        <v>2108.0911460000002</v>
      </c>
      <c r="F48" s="30">
        <v>1.71400709178538</v>
      </c>
    </row>
    <row r="49" spans="1:9" x14ac:dyDescent="0.2">
      <c r="A49" s="27" t="s">
        <v>292</v>
      </c>
      <c r="B49" s="27" t="s">
        <v>291</v>
      </c>
      <c r="C49" s="27" t="s">
        <v>293</v>
      </c>
      <c r="D49" s="31">
        <v>47000</v>
      </c>
      <c r="E49" s="29">
        <v>1124.468893</v>
      </c>
      <c r="F49" s="30">
        <v>0.91426201412168895</v>
      </c>
    </row>
    <row r="50" spans="1:9" x14ac:dyDescent="0.2">
      <c r="A50" s="27" t="s">
        <v>295</v>
      </c>
      <c r="B50" s="27" t="s">
        <v>294</v>
      </c>
      <c r="C50" s="27" t="s">
        <v>91</v>
      </c>
      <c r="D50" s="31">
        <v>633055</v>
      </c>
      <c r="E50" s="29">
        <v>692.38826649999999</v>
      </c>
      <c r="F50" s="30">
        <v>0.56295402658552196</v>
      </c>
    </row>
    <row r="51" spans="1:9" x14ac:dyDescent="0.2">
      <c r="A51" s="27" t="s">
        <v>297</v>
      </c>
      <c r="B51" s="27" t="s">
        <v>296</v>
      </c>
      <c r="C51" s="27" t="s">
        <v>293</v>
      </c>
      <c r="D51" s="31">
        <v>500000</v>
      </c>
      <c r="E51" s="29">
        <v>688.66614919999995</v>
      </c>
      <c r="F51" s="30">
        <v>0.55992771747134396</v>
      </c>
    </row>
    <row r="52" spans="1:9" x14ac:dyDescent="0.2">
      <c r="A52" s="26" t="s">
        <v>32</v>
      </c>
      <c r="B52" s="26"/>
      <c r="C52" s="26"/>
      <c r="D52" s="32"/>
      <c r="E52" s="33">
        <f>SUM(E44:E51)</f>
        <v>12410.626576699999</v>
      </c>
      <c r="F52" s="34">
        <f>SUM(F44:F51)</f>
        <v>10.090598789490837</v>
      </c>
      <c r="G52" s="18"/>
      <c r="H52" s="18"/>
      <c r="I52" s="18"/>
    </row>
    <row r="53" spans="1:9" x14ac:dyDescent="0.2">
      <c r="A53" s="27"/>
      <c r="B53" s="27"/>
      <c r="C53" s="27"/>
      <c r="D53" s="28"/>
      <c r="E53" s="29"/>
      <c r="F53" s="30"/>
    </row>
    <row r="54" spans="1:9" x14ac:dyDescent="0.2">
      <c r="A54" s="26" t="s">
        <v>34</v>
      </c>
      <c r="B54" s="26"/>
      <c r="C54" s="26"/>
      <c r="D54" s="32"/>
      <c r="E54" s="33">
        <f>E37+E42+E52</f>
        <v>118200.48651769999</v>
      </c>
      <c r="F54" s="34">
        <f>F37+F42+F52</f>
        <v>96.104228001828744</v>
      </c>
      <c r="G54" s="18"/>
      <c r="H54" s="18"/>
      <c r="I54" s="18"/>
    </row>
    <row r="55" spans="1:9" x14ac:dyDescent="0.2">
      <c r="A55" s="26"/>
      <c r="B55" s="26"/>
      <c r="C55" s="26"/>
      <c r="D55" s="32"/>
      <c r="E55" s="33"/>
      <c r="F55" s="34"/>
      <c r="G55" s="18"/>
      <c r="H55" s="18"/>
      <c r="I55" s="18"/>
    </row>
    <row r="56" spans="1:9" x14ac:dyDescent="0.2">
      <c r="A56" s="26" t="s">
        <v>36</v>
      </c>
      <c r="B56" s="26"/>
      <c r="C56" s="26"/>
      <c r="D56" s="32"/>
      <c r="E56" s="33">
        <f>E58-(E37+E42+E52)</f>
        <v>4791.4868588000099</v>
      </c>
      <c r="F56" s="34">
        <f>F58-(F37+F42+F52)</f>
        <v>3.8957719981712557</v>
      </c>
      <c r="G56" s="18"/>
      <c r="H56" s="18"/>
      <c r="I56" s="18"/>
    </row>
    <row r="57" spans="1:9" x14ac:dyDescent="0.2">
      <c r="A57" s="26"/>
      <c r="B57" s="26"/>
      <c r="C57" s="26"/>
      <c r="D57" s="32"/>
      <c r="E57" s="33"/>
      <c r="F57" s="34"/>
      <c r="G57" s="18"/>
      <c r="H57" s="18"/>
      <c r="I57" s="18"/>
    </row>
    <row r="58" spans="1:9" x14ac:dyDescent="0.2">
      <c r="A58" s="35" t="s">
        <v>35</v>
      </c>
      <c r="B58" s="35"/>
      <c r="C58" s="35"/>
      <c r="D58" s="36"/>
      <c r="E58" s="37">
        <v>122991.9733765</v>
      </c>
      <c r="F58" s="38">
        <v>100</v>
      </c>
      <c r="G58" s="18"/>
      <c r="H58" s="18"/>
      <c r="I58" s="18"/>
    </row>
    <row r="61" spans="1:9" x14ac:dyDescent="0.2">
      <c r="A61" s="18" t="s">
        <v>38</v>
      </c>
    </row>
    <row r="62" spans="1:9" x14ac:dyDescent="0.2">
      <c r="A62" s="18" t="s">
        <v>39</v>
      </c>
    </row>
    <row r="63" spans="1:9" x14ac:dyDescent="0.2">
      <c r="A63" s="18" t="s">
        <v>40</v>
      </c>
      <c r="B63" s="18"/>
      <c r="C63" s="39" t="s">
        <v>42</v>
      </c>
      <c r="D63" s="19" t="s">
        <v>41</v>
      </c>
    </row>
    <row r="64" spans="1:9" x14ac:dyDescent="0.2">
      <c r="A64" s="9" t="s">
        <v>58</v>
      </c>
      <c r="C64" s="40">
        <v>79.237099999999998</v>
      </c>
      <c r="D64" s="40">
        <v>82.290400000000005</v>
      </c>
    </row>
    <row r="65" spans="1:4" x14ac:dyDescent="0.2">
      <c r="A65" s="9" t="s">
        <v>80</v>
      </c>
      <c r="C65" s="40">
        <v>19.955400000000001</v>
      </c>
      <c r="D65" s="40">
        <v>19.87</v>
      </c>
    </row>
    <row r="66" spans="1:4" x14ac:dyDescent="0.2">
      <c r="A66" s="9" t="s">
        <v>61</v>
      </c>
      <c r="C66" s="40">
        <v>84.1404</v>
      </c>
      <c r="D66" s="40">
        <v>87.676500000000004</v>
      </c>
    </row>
    <row r="67" spans="1:4" x14ac:dyDescent="0.2">
      <c r="A67" s="9" t="s">
        <v>81</v>
      </c>
      <c r="C67" s="40">
        <v>21.7651</v>
      </c>
      <c r="D67" s="40">
        <v>21.8218</v>
      </c>
    </row>
    <row r="69" spans="1:4" x14ac:dyDescent="0.2">
      <c r="A69" s="18" t="s">
        <v>44</v>
      </c>
    </row>
    <row r="70" spans="1:4" x14ac:dyDescent="0.2">
      <c r="A70" s="108" t="s">
        <v>55</v>
      </c>
      <c r="B70" s="109"/>
      <c r="C70" s="43" t="s">
        <v>56</v>
      </c>
    </row>
    <row r="71" spans="1:4" x14ac:dyDescent="0.2">
      <c r="A71" s="104" t="s">
        <v>80</v>
      </c>
      <c r="B71" s="105"/>
      <c r="C71" s="44">
        <v>0.85</v>
      </c>
    </row>
    <row r="72" spans="1:4" x14ac:dyDescent="0.2">
      <c r="A72" s="104" t="s">
        <v>81</v>
      </c>
      <c r="B72" s="105"/>
      <c r="C72" s="44">
        <v>0.85</v>
      </c>
    </row>
    <row r="73" spans="1:4" x14ac:dyDescent="0.2">
      <c r="A73" s="9" t="s">
        <v>57</v>
      </c>
    </row>
    <row r="74" spans="1:4" x14ac:dyDescent="0.2">
      <c r="A74" s="9" t="s">
        <v>43</v>
      </c>
    </row>
    <row r="76" spans="1:4" x14ac:dyDescent="0.2">
      <c r="A76" s="18" t="s">
        <v>213</v>
      </c>
      <c r="D76" s="45">
        <v>0.13916359263050818</v>
      </c>
    </row>
    <row r="78" spans="1:4" x14ac:dyDescent="0.2">
      <c r="A78" s="18" t="s">
        <v>84</v>
      </c>
    </row>
    <row r="79" spans="1:4" x14ac:dyDescent="0.2">
      <c r="A79" s="46"/>
    </row>
    <row r="80" spans="1:4" x14ac:dyDescent="0.2">
      <c r="A80" s="47" t="s">
        <v>781</v>
      </c>
    </row>
    <row r="81" spans="1:1" x14ac:dyDescent="0.2">
      <c r="A81" s="48"/>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7" t="s">
        <v>749</v>
      </c>
    </row>
    <row r="94" spans="1:1" x14ac:dyDescent="0.2">
      <c r="A94" s="49"/>
    </row>
    <row r="95" spans="1:1" x14ac:dyDescent="0.2">
      <c r="A95" s="47" t="s">
        <v>782</v>
      </c>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sheetData>
  <mergeCells count="4">
    <mergeCell ref="A1:F1"/>
    <mergeCell ref="A70:B70"/>
    <mergeCell ref="A71:B71"/>
    <mergeCell ref="A72:B72"/>
  </mergeCells>
  <conditionalFormatting sqref="F2:F3 F5:F65534">
    <cfRule type="cellIs" dxfId="43" priority="1" stopIfTrue="1" operator="between">
      <formula>0.009</formula>
      <formula>-0.009</formula>
    </cfRule>
  </conditionalFormatting>
  <hyperlinks>
    <hyperlink ref="A81"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scale="57" orientation="portrait" r:id="rId2"/>
  <headerFooter>
    <oddFooter>&amp;C&amp;1#&amp;"Calibri"&amp;10&amp;K000000PUBLIC</oddFooter>
    <evenFooter>&amp;LPUBLIC</evenFooter>
    <firstFooter>&amp;LPUBLIC</firstFooter>
  </headerFooter>
  <colBreaks count="1" manualBreakCount="1">
    <brk id="7" max="107" man="1"/>
  </col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12"/>
  <sheetViews>
    <sheetView view="pageBreakPreview" zoomScaleNormal="100" zoomScaleSheetLayoutView="100" workbookViewId="0">
      <selection sqref="A1:F1"/>
    </sheetView>
  </sheetViews>
  <sheetFormatPr defaultColWidth="9.21875" defaultRowHeight="10.199999999999999" x14ac:dyDescent="0.2"/>
  <cols>
    <col min="1" max="1" width="38.77734375" style="9" bestFit="1" customWidth="1"/>
    <col min="2" max="2" width="33.21875" style="9" bestFit="1" customWidth="1"/>
    <col min="3" max="3" width="26.77734375" style="9" bestFit="1" customWidth="1"/>
    <col min="4" max="4" width="15.44140625" style="10" bestFit="1" customWidth="1"/>
    <col min="5" max="5" width="23" style="13" bestFit="1" customWidth="1"/>
    <col min="6" max="6" width="13.5546875" style="14" bestFit="1" customWidth="1"/>
    <col min="7" max="16384" width="9.21875" style="9"/>
  </cols>
  <sheetData>
    <row r="1" spans="1:6" s="1" customFormat="1" ht="13.8" x14ac:dyDescent="0.2">
      <c r="A1" s="106" t="s">
        <v>12</v>
      </c>
      <c r="B1" s="107"/>
      <c r="C1" s="107"/>
      <c r="D1" s="107"/>
      <c r="E1" s="107"/>
      <c r="F1" s="107"/>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259</v>
      </c>
      <c r="D4" s="16" t="s">
        <v>1</v>
      </c>
      <c r="E4" s="15" t="s">
        <v>3</v>
      </c>
      <c r="F4" s="15" t="s">
        <v>4</v>
      </c>
    </row>
    <row r="5" spans="1:6" x14ac:dyDescent="0.2">
      <c r="A5" s="21" t="s">
        <v>85</v>
      </c>
      <c r="B5" s="22"/>
      <c r="C5" s="22"/>
      <c r="D5" s="23"/>
      <c r="E5" s="24"/>
      <c r="F5" s="25"/>
    </row>
    <row r="6" spans="1:6" x14ac:dyDescent="0.2">
      <c r="A6" s="26" t="s">
        <v>31</v>
      </c>
      <c r="B6" s="27"/>
      <c r="C6" s="27"/>
      <c r="D6" s="28"/>
      <c r="E6" s="29"/>
      <c r="F6" s="30"/>
    </row>
    <row r="7" spans="1:6" x14ac:dyDescent="0.2">
      <c r="A7" s="27" t="s">
        <v>90</v>
      </c>
      <c r="B7" s="27" t="s">
        <v>89</v>
      </c>
      <c r="C7" s="27" t="s">
        <v>91</v>
      </c>
      <c r="D7" s="31">
        <v>751465</v>
      </c>
      <c r="E7" s="29">
        <v>14329.31035</v>
      </c>
      <c r="F7" s="30">
        <v>18.655120596071701</v>
      </c>
    </row>
    <row r="8" spans="1:6" x14ac:dyDescent="0.2">
      <c r="A8" s="27" t="s">
        <v>265</v>
      </c>
      <c r="B8" s="27" t="s">
        <v>264</v>
      </c>
      <c r="C8" s="27" t="s">
        <v>91</v>
      </c>
      <c r="D8" s="31">
        <v>297407</v>
      </c>
      <c r="E8" s="29">
        <v>11122.873100000001</v>
      </c>
      <c r="F8" s="30">
        <v>14.480706606742</v>
      </c>
    </row>
    <row r="9" spans="1:6" x14ac:dyDescent="0.2">
      <c r="A9" s="27" t="s">
        <v>108</v>
      </c>
      <c r="B9" s="27" t="s">
        <v>107</v>
      </c>
      <c r="C9" s="27" t="s">
        <v>91</v>
      </c>
      <c r="D9" s="31">
        <v>620392</v>
      </c>
      <c r="E9" s="29">
        <v>7219.8118999999997</v>
      </c>
      <c r="F9" s="30">
        <v>9.3993680355631195</v>
      </c>
    </row>
    <row r="10" spans="1:6" x14ac:dyDescent="0.2">
      <c r="A10" s="27" t="s">
        <v>100</v>
      </c>
      <c r="B10" s="27" t="s">
        <v>99</v>
      </c>
      <c r="C10" s="27" t="s">
        <v>101</v>
      </c>
      <c r="D10" s="31">
        <v>600000</v>
      </c>
      <c r="E10" s="29">
        <v>4529.7</v>
      </c>
      <c r="F10" s="30">
        <v>5.8971505048061204</v>
      </c>
    </row>
    <row r="11" spans="1:6" x14ac:dyDescent="0.2">
      <c r="A11" s="27" t="s">
        <v>299</v>
      </c>
      <c r="B11" s="27" t="s">
        <v>298</v>
      </c>
      <c r="C11" s="27" t="s">
        <v>135</v>
      </c>
      <c r="D11" s="31">
        <v>73699</v>
      </c>
      <c r="E11" s="29">
        <v>3323.4195559999998</v>
      </c>
      <c r="F11" s="30">
        <v>4.3267115509521501</v>
      </c>
    </row>
    <row r="12" spans="1:6" x14ac:dyDescent="0.2">
      <c r="A12" s="27" t="s">
        <v>232</v>
      </c>
      <c r="B12" s="27" t="s">
        <v>231</v>
      </c>
      <c r="C12" s="27" t="s">
        <v>91</v>
      </c>
      <c r="D12" s="31">
        <v>160000</v>
      </c>
      <c r="E12" s="29">
        <v>2399.12</v>
      </c>
      <c r="F12" s="30">
        <v>3.1233794112392599</v>
      </c>
    </row>
    <row r="13" spans="1:6" x14ac:dyDescent="0.2">
      <c r="A13" s="27" t="s">
        <v>180</v>
      </c>
      <c r="B13" s="27" t="s">
        <v>179</v>
      </c>
      <c r="C13" s="27" t="s">
        <v>135</v>
      </c>
      <c r="D13" s="31">
        <v>2468616</v>
      </c>
      <c r="E13" s="29">
        <v>2031.6709679999999</v>
      </c>
      <c r="F13" s="30">
        <v>2.64500286432681</v>
      </c>
    </row>
    <row r="14" spans="1:6" x14ac:dyDescent="0.2">
      <c r="A14" s="27" t="s">
        <v>190</v>
      </c>
      <c r="B14" s="27" t="s">
        <v>189</v>
      </c>
      <c r="C14" s="27" t="s">
        <v>191</v>
      </c>
      <c r="D14" s="31">
        <v>224748</v>
      </c>
      <c r="E14" s="29">
        <v>1560.4253639999999</v>
      </c>
      <c r="F14" s="30">
        <v>2.0314950709814998</v>
      </c>
    </row>
    <row r="15" spans="1:6" x14ac:dyDescent="0.2">
      <c r="A15" s="27" t="s">
        <v>301</v>
      </c>
      <c r="B15" s="27" t="s">
        <v>300</v>
      </c>
      <c r="C15" s="27" t="s">
        <v>91</v>
      </c>
      <c r="D15" s="31">
        <v>157811</v>
      </c>
      <c r="E15" s="29">
        <v>1464.091553</v>
      </c>
      <c r="F15" s="30">
        <v>1.90607948448161</v>
      </c>
    </row>
    <row r="16" spans="1:6" x14ac:dyDescent="0.2">
      <c r="A16" s="27" t="s">
        <v>303</v>
      </c>
      <c r="B16" s="27" t="s">
        <v>302</v>
      </c>
      <c r="C16" s="27" t="s">
        <v>91</v>
      </c>
      <c r="D16" s="31">
        <v>106373</v>
      </c>
      <c r="E16" s="29">
        <v>1340.352987</v>
      </c>
      <c r="F16" s="30">
        <v>1.7449860462956599</v>
      </c>
    </row>
    <row r="17" spans="1:9" x14ac:dyDescent="0.2">
      <c r="A17" s="27" t="s">
        <v>305</v>
      </c>
      <c r="B17" s="27" t="s">
        <v>304</v>
      </c>
      <c r="C17" s="27" t="s">
        <v>135</v>
      </c>
      <c r="D17" s="31">
        <v>75192</v>
      </c>
      <c r="E17" s="29">
        <v>1270.406436</v>
      </c>
      <c r="F17" s="30">
        <v>1.6539236495499401</v>
      </c>
    </row>
    <row r="18" spans="1:9" x14ac:dyDescent="0.2">
      <c r="A18" s="27" t="s">
        <v>307</v>
      </c>
      <c r="B18" s="27" t="s">
        <v>306</v>
      </c>
      <c r="C18" s="27" t="s">
        <v>91</v>
      </c>
      <c r="D18" s="31">
        <v>24059</v>
      </c>
      <c r="E18" s="29">
        <v>812.43634150000003</v>
      </c>
      <c r="F18" s="30">
        <v>1.05769904881108</v>
      </c>
    </row>
    <row r="19" spans="1:9" x14ac:dyDescent="0.2">
      <c r="A19" s="27" t="s">
        <v>309</v>
      </c>
      <c r="B19" s="27" t="s">
        <v>308</v>
      </c>
      <c r="C19" s="27" t="s">
        <v>135</v>
      </c>
      <c r="D19" s="31">
        <v>15439</v>
      </c>
      <c r="E19" s="29">
        <v>667.37393350000002</v>
      </c>
      <c r="F19" s="30">
        <v>0.86884441107224997</v>
      </c>
    </row>
    <row r="20" spans="1:9" x14ac:dyDescent="0.2">
      <c r="A20" s="27" t="s">
        <v>311</v>
      </c>
      <c r="B20" s="27" t="s">
        <v>310</v>
      </c>
      <c r="C20" s="27" t="s">
        <v>91</v>
      </c>
      <c r="D20" s="31">
        <v>301353</v>
      </c>
      <c r="E20" s="29">
        <v>376.8419265</v>
      </c>
      <c r="F20" s="30">
        <v>0.49060501955793701</v>
      </c>
    </row>
    <row r="21" spans="1:9" x14ac:dyDescent="0.2">
      <c r="A21" s="27" t="s">
        <v>313</v>
      </c>
      <c r="B21" s="27" t="s">
        <v>312</v>
      </c>
      <c r="C21" s="27" t="s">
        <v>91</v>
      </c>
      <c r="D21" s="31">
        <v>112741</v>
      </c>
      <c r="E21" s="29">
        <v>376.66768100000002</v>
      </c>
      <c r="F21" s="30">
        <v>0.49037817187745403</v>
      </c>
    </row>
    <row r="22" spans="1:9" x14ac:dyDescent="0.2">
      <c r="A22" s="27" t="s">
        <v>315</v>
      </c>
      <c r="B22" s="27" t="s">
        <v>314</v>
      </c>
      <c r="C22" s="27" t="s">
        <v>91</v>
      </c>
      <c r="D22" s="31">
        <v>63629</v>
      </c>
      <c r="E22" s="29">
        <v>177.49309550000001</v>
      </c>
      <c r="F22" s="30">
        <v>0.23107567779928601</v>
      </c>
    </row>
    <row r="23" spans="1:9" x14ac:dyDescent="0.2">
      <c r="A23" s="27" t="s">
        <v>317</v>
      </c>
      <c r="B23" s="27" t="s">
        <v>316</v>
      </c>
      <c r="C23" s="27" t="s">
        <v>91</v>
      </c>
      <c r="D23" s="31">
        <v>3000</v>
      </c>
      <c r="E23" s="29">
        <v>142.959</v>
      </c>
      <c r="F23" s="30">
        <v>0.18611624147660499</v>
      </c>
    </row>
    <row r="24" spans="1:9" x14ac:dyDescent="0.2">
      <c r="A24" s="26" t="s">
        <v>32</v>
      </c>
      <c r="B24" s="26"/>
      <c r="C24" s="26"/>
      <c r="D24" s="32"/>
      <c r="E24" s="33">
        <f>SUM(E7:E23)</f>
        <v>53144.954191999997</v>
      </c>
      <c r="F24" s="34">
        <f>SUM(F7:F23)</f>
        <v>69.188642391604475</v>
      </c>
      <c r="G24" s="18"/>
      <c r="H24" s="18"/>
      <c r="I24" s="18"/>
    </row>
    <row r="25" spans="1:9" x14ac:dyDescent="0.2">
      <c r="A25" s="27"/>
      <c r="B25" s="27"/>
      <c r="C25" s="27"/>
      <c r="D25" s="28"/>
      <c r="E25" s="29"/>
      <c r="F25" s="30"/>
    </row>
    <row r="26" spans="1:9" x14ac:dyDescent="0.2">
      <c r="A26" s="26" t="s">
        <v>281</v>
      </c>
      <c r="B26" s="27"/>
      <c r="C26" s="27"/>
      <c r="D26" s="28"/>
      <c r="E26" s="29"/>
      <c r="F26" s="30"/>
    </row>
    <row r="27" spans="1:9" x14ac:dyDescent="0.2">
      <c r="A27" s="27" t="s">
        <v>319</v>
      </c>
      <c r="B27" s="27" t="s">
        <v>318</v>
      </c>
      <c r="C27" s="27" t="s">
        <v>91</v>
      </c>
      <c r="D27" s="31">
        <v>82135</v>
      </c>
      <c r="E27" s="29">
        <v>1670.060442</v>
      </c>
      <c r="F27" s="30">
        <v>2.1742273834022199</v>
      </c>
    </row>
    <row r="28" spans="1:9" x14ac:dyDescent="0.2">
      <c r="A28" s="27" t="s">
        <v>321</v>
      </c>
      <c r="B28" s="27" t="s">
        <v>320</v>
      </c>
      <c r="C28" s="27" t="s">
        <v>293</v>
      </c>
      <c r="D28" s="31">
        <v>78000</v>
      </c>
      <c r="E28" s="29">
        <v>1231.0337010000001</v>
      </c>
      <c r="F28" s="30">
        <v>1.6026648588837</v>
      </c>
    </row>
    <row r="29" spans="1:9" x14ac:dyDescent="0.2">
      <c r="A29" s="27" t="s">
        <v>323</v>
      </c>
      <c r="B29" s="27" t="s">
        <v>322</v>
      </c>
      <c r="C29" s="27" t="s">
        <v>91</v>
      </c>
      <c r="D29" s="31">
        <v>87050</v>
      </c>
      <c r="E29" s="29">
        <v>1182.197498</v>
      </c>
      <c r="F29" s="30">
        <v>1.5390857169594501</v>
      </c>
    </row>
    <row r="30" spans="1:9" x14ac:dyDescent="0.2">
      <c r="A30" s="27" t="s">
        <v>325</v>
      </c>
      <c r="B30" s="27" t="s">
        <v>324</v>
      </c>
      <c r="C30" s="27" t="s">
        <v>91</v>
      </c>
      <c r="D30" s="31">
        <v>434</v>
      </c>
      <c r="E30" s="29">
        <v>1072.220049</v>
      </c>
      <c r="F30" s="30">
        <v>1.39590767671669</v>
      </c>
    </row>
    <row r="31" spans="1:9" x14ac:dyDescent="0.2">
      <c r="A31" s="27" t="s">
        <v>327</v>
      </c>
      <c r="B31" s="27" t="s">
        <v>326</v>
      </c>
      <c r="C31" s="27" t="s">
        <v>293</v>
      </c>
      <c r="D31" s="31">
        <v>22900</v>
      </c>
      <c r="E31" s="29">
        <v>995.99804080000001</v>
      </c>
      <c r="F31" s="30">
        <v>1.29667535357521</v>
      </c>
    </row>
    <row r="32" spans="1:9" x14ac:dyDescent="0.2">
      <c r="A32" s="27" t="s">
        <v>329</v>
      </c>
      <c r="B32" s="27" t="s">
        <v>328</v>
      </c>
      <c r="C32" s="27" t="s">
        <v>330</v>
      </c>
      <c r="D32" s="31">
        <v>8200</v>
      </c>
      <c r="E32" s="29">
        <v>949.68002339999998</v>
      </c>
      <c r="F32" s="30">
        <v>1.23637460083396</v>
      </c>
    </row>
    <row r="33" spans="1:9" x14ac:dyDescent="0.2">
      <c r="A33" s="27" t="s">
        <v>292</v>
      </c>
      <c r="B33" s="27" t="s">
        <v>291</v>
      </c>
      <c r="C33" s="27" t="s">
        <v>293</v>
      </c>
      <c r="D33" s="31">
        <v>37000</v>
      </c>
      <c r="E33" s="29">
        <v>885.22019220000004</v>
      </c>
      <c r="F33" s="30">
        <v>1.15245528474221</v>
      </c>
    </row>
    <row r="34" spans="1:9" x14ac:dyDescent="0.2">
      <c r="A34" s="27" t="s">
        <v>332</v>
      </c>
      <c r="B34" s="27" t="s">
        <v>331</v>
      </c>
      <c r="C34" s="27" t="s">
        <v>333</v>
      </c>
      <c r="D34" s="31">
        <v>5173</v>
      </c>
      <c r="E34" s="29">
        <v>832.37042120000001</v>
      </c>
      <c r="F34" s="30">
        <v>1.0836509370521801</v>
      </c>
    </row>
    <row r="35" spans="1:9" x14ac:dyDescent="0.2">
      <c r="A35" s="27" t="s">
        <v>335</v>
      </c>
      <c r="B35" s="27" t="s">
        <v>334</v>
      </c>
      <c r="C35" s="27" t="s">
        <v>91</v>
      </c>
      <c r="D35" s="31">
        <v>3100</v>
      </c>
      <c r="E35" s="29">
        <v>724.32347389999995</v>
      </c>
      <c r="F35" s="30">
        <v>0.94298618887615304</v>
      </c>
    </row>
    <row r="36" spans="1:9" x14ac:dyDescent="0.2">
      <c r="A36" s="27" t="s">
        <v>337</v>
      </c>
      <c r="B36" s="27" t="s">
        <v>336</v>
      </c>
      <c r="C36" s="27" t="s">
        <v>91</v>
      </c>
      <c r="D36" s="31">
        <v>23341</v>
      </c>
      <c r="E36" s="29">
        <v>684.38651430000004</v>
      </c>
      <c r="F36" s="30">
        <v>0.89099284241489496</v>
      </c>
    </row>
    <row r="37" spans="1:9" x14ac:dyDescent="0.2">
      <c r="A37" s="27" t="s">
        <v>339</v>
      </c>
      <c r="B37" s="27" t="s">
        <v>338</v>
      </c>
      <c r="C37" s="27" t="s">
        <v>91</v>
      </c>
      <c r="D37" s="31">
        <v>24465</v>
      </c>
      <c r="E37" s="29">
        <v>661.53575290000003</v>
      </c>
      <c r="F37" s="30">
        <v>0.86124376871791397</v>
      </c>
    </row>
    <row r="38" spans="1:9" x14ac:dyDescent="0.2">
      <c r="A38" s="27" t="s">
        <v>341</v>
      </c>
      <c r="B38" s="27" t="s">
        <v>340</v>
      </c>
      <c r="C38" s="27" t="s">
        <v>91</v>
      </c>
      <c r="D38" s="31">
        <v>267</v>
      </c>
      <c r="E38" s="29">
        <v>562.79490799999996</v>
      </c>
      <c r="F38" s="30">
        <v>0.73269449981555401</v>
      </c>
    </row>
    <row r="39" spans="1:9" x14ac:dyDescent="0.2">
      <c r="A39" s="27" t="s">
        <v>343</v>
      </c>
      <c r="B39" s="27" t="s">
        <v>342</v>
      </c>
      <c r="C39" s="27" t="s">
        <v>293</v>
      </c>
      <c r="D39" s="31">
        <v>14982</v>
      </c>
      <c r="E39" s="29">
        <v>562.7096272</v>
      </c>
      <c r="F39" s="30">
        <v>0.73258347398321</v>
      </c>
    </row>
    <row r="40" spans="1:9" x14ac:dyDescent="0.2">
      <c r="A40" s="27" t="s">
        <v>345</v>
      </c>
      <c r="B40" s="27" t="s">
        <v>344</v>
      </c>
      <c r="C40" s="27" t="s">
        <v>101</v>
      </c>
      <c r="D40" s="31">
        <v>6250</v>
      </c>
      <c r="E40" s="29">
        <v>555.26722189999998</v>
      </c>
      <c r="F40" s="30">
        <v>0.72289431483980804</v>
      </c>
    </row>
    <row r="41" spans="1:9" x14ac:dyDescent="0.2">
      <c r="A41" s="27" t="s">
        <v>347</v>
      </c>
      <c r="B41" s="27" t="s">
        <v>346</v>
      </c>
      <c r="C41" s="27" t="s">
        <v>135</v>
      </c>
      <c r="D41" s="31">
        <v>48700</v>
      </c>
      <c r="E41" s="29">
        <v>528.40191949999996</v>
      </c>
      <c r="F41" s="30">
        <v>0.68791876864250401</v>
      </c>
    </row>
    <row r="42" spans="1:9" x14ac:dyDescent="0.2">
      <c r="A42" s="27" t="s">
        <v>349</v>
      </c>
      <c r="B42" s="27" t="s">
        <v>348</v>
      </c>
      <c r="C42" s="27" t="s">
        <v>293</v>
      </c>
      <c r="D42" s="31">
        <v>1149</v>
      </c>
      <c r="E42" s="29">
        <v>427.93720969999998</v>
      </c>
      <c r="F42" s="30">
        <v>0.55712522511594098</v>
      </c>
    </row>
    <row r="43" spans="1:9" x14ac:dyDescent="0.2">
      <c r="A43" s="27" t="s">
        <v>351</v>
      </c>
      <c r="B43" s="27" t="s">
        <v>350</v>
      </c>
      <c r="C43" s="27" t="s">
        <v>352</v>
      </c>
      <c r="D43" s="31">
        <v>1273</v>
      </c>
      <c r="E43" s="29">
        <v>423.20793129999998</v>
      </c>
      <c r="F43" s="30">
        <v>0.55096824639683695</v>
      </c>
    </row>
    <row r="44" spans="1:9" x14ac:dyDescent="0.2">
      <c r="A44" s="27" t="s">
        <v>354</v>
      </c>
      <c r="B44" s="27" t="s">
        <v>353</v>
      </c>
      <c r="C44" s="27" t="s">
        <v>91</v>
      </c>
      <c r="D44" s="31">
        <v>4743</v>
      </c>
      <c r="E44" s="29">
        <v>415.70190689999998</v>
      </c>
      <c r="F44" s="30">
        <v>0.54119626247305597</v>
      </c>
    </row>
    <row r="45" spans="1:9" x14ac:dyDescent="0.2">
      <c r="A45" s="27" t="s">
        <v>356</v>
      </c>
      <c r="B45" s="27" t="s">
        <v>355</v>
      </c>
      <c r="C45" s="27" t="s">
        <v>91</v>
      </c>
      <c r="D45" s="31">
        <v>10500</v>
      </c>
      <c r="E45" s="29">
        <v>380.2969961</v>
      </c>
      <c r="F45" s="30">
        <v>0.49510312438513998</v>
      </c>
    </row>
    <row r="46" spans="1:9" x14ac:dyDescent="0.2">
      <c r="A46" s="27" t="s">
        <v>358</v>
      </c>
      <c r="B46" s="27" t="s">
        <v>357</v>
      </c>
      <c r="C46" s="27" t="s">
        <v>91</v>
      </c>
      <c r="D46" s="31">
        <v>1310</v>
      </c>
      <c r="E46" s="29">
        <v>103.70616440000001</v>
      </c>
      <c r="F46" s="30">
        <v>0.13501354609421501</v>
      </c>
    </row>
    <row r="47" spans="1:9" x14ac:dyDescent="0.2">
      <c r="A47" s="27" t="s">
        <v>360</v>
      </c>
      <c r="B47" s="27" t="s">
        <v>359</v>
      </c>
      <c r="C47" s="27" t="s">
        <v>91</v>
      </c>
      <c r="D47" s="31">
        <v>381</v>
      </c>
      <c r="E47" s="29">
        <v>8.6292021999999999</v>
      </c>
      <c r="F47" s="30">
        <v>1.12342327548853E-2</v>
      </c>
    </row>
    <row r="48" spans="1:9" x14ac:dyDescent="0.2">
      <c r="A48" s="26" t="s">
        <v>32</v>
      </c>
      <c r="B48" s="26"/>
      <c r="C48" s="26"/>
      <c r="D48" s="32"/>
      <c r="E48" s="33">
        <f>SUM(E26:E47)</f>
        <v>14857.679195899998</v>
      </c>
      <c r="F48" s="34">
        <f>SUM(F26:F47)</f>
        <v>19.342996306675733</v>
      </c>
      <c r="G48" s="18"/>
      <c r="H48" s="18"/>
      <c r="I48" s="18"/>
    </row>
    <row r="49" spans="1:9" x14ac:dyDescent="0.2">
      <c r="A49" s="27"/>
      <c r="B49" s="27"/>
      <c r="C49" s="27"/>
      <c r="D49" s="28"/>
      <c r="E49" s="29"/>
      <c r="F49" s="30"/>
    </row>
    <row r="50" spans="1:9" x14ac:dyDescent="0.2">
      <c r="A50" s="26" t="s">
        <v>361</v>
      </c>
      <c r="B50" s="27"/>
      <c r="C50" s="27"/>
      <c r="D50" s="28"/>
      <c r="E50" s="29"/>
      <c r="F50" s="30"/>
    </row>
    <row r="51" spans="1:9" x14ac:dyDescent="0.2">
      <c r="A51" s="27" t="s">
        <v>363</v>
      </c>
      <c r="B51" s="27" t="s">
        <v>362</v>
      </c>
      <c r="C51" s="27" t="s">
        <v>364</v>
      </c>
      <c r="D51" s="31">
        <v>116868.481</v>
      </c>
      <c r="E51" s="29">
        <v>5024.506797</v>
      </c>
      <c r="F51" s="30">
        <v>6.5413322724088498</v>
      </c>
    </row>
    <row r="52" spans="1:9" x14ac:dyDescent="0.2">
      <c r="A52" s="26" t="s">
        <v>32</v>
      </c>
      <c r="B52" s="26"/>
      <c r="C52" s="26"/>
      <c r="D52" s="32"/>
      <c r="E52" s="33">
        <f>SUM(E51:E51)</f>
        <v>5024.506797</v>
      </c>
      <c r="F52" s="34">
        <f>SUM(F51:F51)</f>
        <v>6.5413322724088498</v>
      </c>
      <c r="G52" s="18"/>
      <c r="H52" s="18"/>
      <c r="I52" s="18"/>
    </row>
    <row r="53" spans="1:9" x14ac:dyDescent="0.2">
      <c r="A53" s="27"/>
      <c r="B53" s="27"/>
      <c r="C53" s="27"/>
      <c r="D53" s="28"/>
      <c r="E53" s="29"/>
      <c r="F53" s="30"/>
    </row>
    <row r="54" spans="1:9" x14ac:dyDescent="0.2">
      <c r="A54" s="26" t="s">
        <v>34</v>
      </c>
      <c r="B54" s="26"/>
      <c r="C54" s="26"/>
      <c r="D54" s="32"/>
      <c r="E54" s="33">
        <f>E24+E48+E52</f>
        <v>73027.140184899996</v>
      </c>
      <c r="F54" s="34">
        <f>F24+F48+F52</f>
        <v>95.072970970689056</v>
      </c>
      <c r="G54" s="18"/>
      <c r="H54" s="18"/>
      <c r="I54" s="18"/>
    </row>
    <row r="55" spans="1:9" x14ac:dyDescent="0.2">
      <c r="A55" s="26"/>
      <c r="B55" s="26"/>
      <c r="C55" s="26"/>
      <c r="D55" s="32"/>
      <c r="E55" s="33"/>
      <c r="F55" s="34"/>
      <c r="G55" s="18"/>
      <c r="H55" s="18"/>
      <c r="I55" s="18"/>
    </row>
    <row r="56" spans="1:9" x14ac:dyDescent="0.2">
      <c r="A56" s="26" t="s">
        <v>36</v>
      </c>
      <c r="B56" s="26"/>
      <c r="C56" s="26"/>
      <c r="D56" s="32"/>
      <c r="E56" s="33">
        <f>E58-(E24+E48+E52)</f>
        <v>3784.5334583000076</v>
      </c>
      <c r="F56" s="34">
        <f>F58-(F24+F48+F52)</f>
        <v>4.927029029310944</v>
      </c>
      <c r="G56" s="18"/>
      <c r="H56" s="18"/>
      <c r="I56" s="18"/>
    </row>
    <row r="57" spans="1:9" x14ac:dyDescent="0.2">
      <c r="A57" s="26"/>
      <c r="B57" s="26"/>
      <c r="C57" s="26"/>
      <c r="D57" s="32"/>
      <c r="E57" s="33"/>
      <c r="F57" s="34"/>
      <c r="G57" s="18"/>
      <c r="H57" s="18"/>
      <c r="I57" s="18"/>
    </row>
    <row r="58" spans="1:9" x14ac:dyDescent="0.2">
      <c r="A58" s="35" t="s">
        <v>35</v>
      </c>
      <c r="B58" s="35"/>
      <c r="C58" s="35"/>
      <c r="D58" s="36"/>
      <c r="E58" s="37">
        <v>76811.673643200003</v>
      </c>
      <c r="F58" s="38">
        <v>100</v>
      </c>
      <c r="G58" s="18"/>
      <c r="H58" s="18"/>
      <c r="I58" s="18"/>
    </row>
    <row r="61" spans="1:9" x14ac:dyDescent="0.2">
      <c r="A61" s="18" t="s">
        <v>38</v>
      </c>
    </row>
    <row r="62" spans="1:9" x14ac:dyDescent="0.2">
      <c r="A62" s="18" t="s">
        <v>39</v>
      </c>
    </row>
    <row r="63" spans="1:9" x14ac:dyDescent="0.2">
      <c r="A63" s="18" t="s">
        <v>40</v>
      </c>
      <c r="B63" s="18"/>
      <c r="C63" s="39" t="s">
        <v>42</v>
      </c>
      <c r="D63" s="19" t="s">
        <v>41</v>
      </c>
    </row>
    <row r="64" spans="1:9" x14ac:dyDescent="0.2">
      <c r="A64" s="9" t="s">
        <v>58</v>
      </c>
      <c r="C64" s="40">
        <v>344.714</v>
      </c>
      <c r="D64" s="40">
        <v>334.06740000000002</v>
      </c>
    </row>
    <row r="65" spans="1:4" x14ac:dyDescent="0.2">
      <c r="A65" s="9" t="s">
        <v>80</v>
      </c>
      <c r="C65" s="40">
        <v>46.447299999999998</v>
      </c>
      <c r="D65" s="40">
        <v>41.267099999999999</v>
      </c>
    </row>
    <row r="66" spans="1:4" x14ac:dyDescent="0.2">
      <c r="A66" s="9" t="s">
        <v>61</v>
      </c>
      <c r="C66" s="40">
        <v>364.9151</v>
      </c>
      <c r="D66" s="40">
        <v>355.37580000000003</v>
      </c>
    </row>
    <row r="67" spans="1:4" x14ac:dyDescent="0.2">
      <c r="A67" s="9" t="s">
        <v>81</v>
      </c>
      <c r="C67" s="40">
        <v>49.778599999999997</v>
      </c>
      <c r="D67" s="40">
        <v>44.711300000000001</v>
      </c>
    </row>
    <row r="69" spans="1:4" x14ac:dyDescent="0.2">
      <c r="A69" s="18" t="s">
        <v>44</v>
      </c>
    </row>
    <row r="70" spans="1:4" x14ac:dyDescent="0.2">
      <c r="A70" s="108" t="s">
        <v>55</v>
      </c>
      <c r="B70" s="109"/>
      <c r="C70" s="43" t="s">
        <v>56</v>
      </c>
    </row>
    <row r="71" spans="1:4" x14ac:dyDescent="0.2">
      <c r="A71" s="104" t="s">
        <v>80</v>
      </c>
      <c r="B71" s="105"/>
      <c r="C71" s="44">
        <v>4</v>
      </c>
    </row>
    <row r="72" spans="1:4" x14ac:dyDescent="0.2">
      <c r="A72" s="104" t="s">
        <v>81</v>
      </c>
      <c r="B72" s="105"/>
      <c r="C72" s="44">
        <v>4</v>
      </c>
    </row>
    <row r="73" spans="1:4" x14ac:dyDescent="0.2">
      <c r="A73" s="9" t="s">
        <v>57</v>
      </c>
    </row>
    <row r="74" spans="1:4" x14ac:dyDescent="0.2">
      <c r="A74" s="9" t="s">
        <v>43</v>
      </c>
    </row>
    <row r="76" spans="1:4" x14ac:dyDescent="0.2">
      <c r="A76" s="18" t="s">
        <v>213</v>
      </c>
      <c r="D76" s="45">
        <v>0.12635034893889036</v>
      </c>
    </row>
    <row r="77" spans="1:4" x14ac:dyDescent="0.2">
      <c r="A77" s="18"/>
      <c r="D77" s="45"/>
    </row>
    <row r="78" spans="1:4" x14ac:dyDescent="0.2">
      <c r="A78" s="18" t="s">
        <v>789</v>
      </c>
      <c r="D78" s="41" t="s">
        <v>45</v>
      </c>
    </row>
    <row r="79" spans="1:4" x14ac:dyDescent="0.2">
      <c r="A79" s="9" t="s">
        <v>787</v>
      </c>
    </row>
    <row r="80" spans="1:4" x14ac:dyDescent="0.2">
      <c r="A80" s="46" t="s">
        <v>788</v>
      </c>
    </row>
    <row r="82" spans="1:1" x14ac:dyDescent="0.2">
      <c r="A82" s="18" t="s">
        <v>750</v>
      </c>
    </row>
    <row r="83" spans="1:1" x14ac:dyDescent="0.2">
      <c r="A83" s="18"/>
    </row>
    <row r="84" spans="1:1" x14ac:dyDescent="0.2">
      <c r="A84" s="47" t="s">
        <v>781</v>
      </c>
    </row>
    <row r="85" spans="1:1" x14ac:dyDescent="0.2">
      <c r="A85" s="48"/>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7" t="s">
        <v>751</v>
      </c>
    </row>
    <row r="99" spans="1:1" x14ac:dyDescent="0.2">
      <c r="A99" s="49"/>
    </row>
    <row r="100" spans="1:1" x14ac:dyDescent="0.2">
      <c r="A100" s="47" t="s">
        <v>782</v>
      </c>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row r="108" spans="1:1" x14ac:dyDescent="0.2">
      <c r="A108" s="49"/>
    </row>
    <row r="109" spans="1:1" x14ac:dyDescent="0.2">
      <c r="A109" s="49"/>
    </row>
    <row r="110" spans="1:1" x14ac:dyDescent="0.2">
      <c r="A110" s="49"/>
    </row>
    <row r="111" spans="1:1" x14ac:dyDescent="0.2">
      <c r="A111" s="49"/>
    </row>
    <row r="112" spans="1:1" x14ac:dyDescent="0.2">
      <c r="A112" s="49"/>
    </row>
  </sheetData>
  <mergeCells count="4">
    <mergeCell ref="A1:F1"/>
    <mergeCell ref="A70:B70"/>
    <mergeCell ref="A71:B71"/>
    <mergeCell ref="A72:B72"/>
  </mergeCells>
  <conditionalFormatting sqref="F2:F3 F5:F65538">
    <cfRule type="cellIs" dxfId="42" priority="1" stopIfTrue="1" operator="between">
      <formula>0.009</formula>
      <formula>-0.009</formula>
    </cfRule>
  </conditionalFormatting>
  <hyperlinks>
    <hyperlink ref="A80" r:id="rId1" xr:uid="{00000000-0004-0000-1500-000000000000}"/>
  </hyperlinks>
  <pageMargins left="0.7" right="0.7" top="0.75" bottom="0.75" header="0.3" footer="0.3"/>
  <pageSetup paperSize="9" scale="58"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30"/>
  <sheetViews>
    <sheetView view="pageBreakPreview" zoomScaleNormal="100" zoomScaleSheetLayoutView="100" workbookViewId="0">
      <selection sqref="A1:F1"/>
    </sheetView>
  </sheetViews>
  <sheetFormatPr defaultColWidth="9.21875" defaultRowHeight="10.199999999999999" x14ac:dyDescent="0.2"/>
  <cols>
    <col min="1" max="1" width="38.77734375" style="9" bestFit="1" customWidth="1"/>
    <col min="2" max="2" width="34.21875" style="9" bestFit="1" customWidth="1"/>
    <col min="3" max="3" width="24.77734375" style="9" bestFit="1" customWidth="1"/>
    <col min="4" max="4" width="15.44140625" style="10" bestFit="1" customWidth="1"/>
    <col min="5" max="5" width="23" style="13" bestFit="1" customWidth="1"/>
    <col min="6" max="6" width="13.5546875" style="14" bestFit="1" customWidth="1"/>
    <col min="7" max="16384" width="9.21875" style="9"/>
  </cols>
  <sheetData>
    <row r="1" spans="1:6" s="1" customFormat="1" ht="13.8" x14ac:dyDescent="0.2">
      <c r="A1" s="106" t="s">
        <v>13</v>
      </c>
      <c r="B1" s="107"/>
      <c r="C1" s="107"/>
      <c r="D1" s="107"/>
      <c r="E1" s="107"/>
      <c r="F1" s="107"/>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259</v>
      </c>
      <c r="D4" s="16" t="s">
        <v>1</v>
      </c>
      <c r="E4" s="15" t="s">
        <v>3</v>
      </c>
      <c r="F4" s="15" t="s">
        <v>4</v>
      </c>
    </row>
    <row r="5" spans="1:6" x14ac:dyDescent="0.2">
      <c r="A5" s="21" t="s">
        <v>85</v>
      </c>
      <c r="B5" s="22"/>
      <c r="C5" s="22"/>
      <c r="D5" s="23"/>
      <c r="E5" s="24"/>
      <c r="F5" s="25"/>
    </row>
    <row r="6" spans="1:6" x14ac:dyDescent="0.2">
      <c r="A6" s="26" t="s">
        <v>31</v>
      </c>
      <c r="B6" s="27"/>
      <c r="C6" s="27"/>
      <c r="D6" s="28"/>
      <c r="E6" s="29"/>
      <c r="F6" s="30"/>
    </row>
    <row r="7" spans="1:6" x14ac:dyDescent="0.2">
      <c r="A7" s="27" t="s">
        <v>366</v>
      </c>
      <c r="B7" s="27" t="s">
        <v>365</v>
      </c>
      <c r="C7" s="27" t="s">
        <v>367</v>
      </c>
      <c r="D7" s="31">
        <v>7151724</v>
      </c>
      <c r="E7" s="29">
        <v>36963.685490000003</v>
      </c>
      <c r="F7" s="30">
        <v>5.3178762488087097</v>
      </c>
    </row>
    <row r="8" spans="1:6" x14ac:dyDescent="0.2">
      <c r="A8" s="27" t="s">
        <v>369</v>
      </c>
      <c r="B8" s="27" t="s">
        <v>368</v>
      </c>
      <c r="C8" s="27" t="s">
        <v>352</v>
      </c>
      <c r="D8" s="31">
        <v>1487967</v>
      </c>
      <c r="E8" s="29">
        <v>33386.259559999999</v>
      </c>
      <c r="F8" s="30">
        <v>4.8032006115493697</v>
      </c>
    </row>
    <row r="9" spans="1:6" x14ac:dyDescent="0.2">
      <c r="A9" s="27" t="s">
        <v>371</v>
      </c>
      <c r="B9" s="27" t="s">
        <v>370</v>
      </c>
      <c r="C9" s="27" t="s">
        <v>91</v>
      </c>
      <c r="D9" s="31">
        <v>4077593</v>
      </c>
      <c r="E9" s="29">
        <v>24508.372729999999</v>
      </c>
      <c r="F9" s="30">
        <v>3.5259604530797599</v>
      </c>
    </row>
    <row r="10" spans="1:6" x14ac:dyDescent="0.2">
      <c r="A10" s="27" t="s">
        <v>373</v>
      </c>
      <c r="B10" s="27" t="s">
        <v>372</v>
      </c>
      <c r="C10" s="27" t="s">
        <v>185</v>
      </c>
      <c r="D10" s="31">
        <v>3280360</v>
      </c>
      <c r="E10" s="29">
        <v>20421.88118</v>
      </c>
      <c r="F10" s="30">
        <v>2.9380467732985101</v>
      </c>
    </row>
    <row r="11" spans="1:6" x14ac:dyDescent="0.2">
      <c r="A11" s="27" t="s">
        <v>375</v>
      </c>
      <c r="B11" s="27" t="s">
        <v>374</v>
      </c>
      <c r="C11" s="27" t="s">
        <v>106</v>
      </c>
      <c r="D11" s="31">
        <v>5051976</v>
      </c>
      <c r="E11" s="29">
        <v>20394.827109999998</v>
      </c>
      <c r="F11" s="30">
        <v>2.9341545695212301</v>
      </c>
    </row>
    <row r="12" spans="1:6" x14ac:dyDescent="0.2">
      <c r="A12" s="27" t="s">
        <v>377</v>
      </c>
      <c r="B12" s="27" t="s">
        <v>376</v>
      </c>
      <c r="C12" s="27" t="s">
        <v>129</v>
      </c>
      <c r="D12" s="31">
        <v>1161988</v>
      </c>
      <c r="E12" s="29">
        <v>18300.149010000001</v>
      </c>
      <c r="F12" s="30">
        <v>2.6327982851241201</v>
      </c>
    </row>
    <row r="13" spans="1:6" x14ac:dyDescent="0.2">
      <c r="A13" s="27" t="s">
        <v>379</v>
      </c>
      <c r="B13" s="27" t="s">
        <v>378</v>
      </c>
      <c r="C13" s="27" t="s">
        <v>132</v>
      </c>
      <c r="D13" s="31">
        <v>17172603</v>
      </c>
      <c r="E13" s="29">
        <v>18288.822199999999</v>
      </c>
      <c r="F13" s="30">
        <v>2.6311687242977202</v>
      </c>
    </row>
    <row r="14" spans="1:6" x14ac:dyDescent="0.2">
      <c r="A14" s="27" t="s">
        <v>381</v>
      </c>
      <c r="B14" s="27" t="s">
        <v>380</v>
      </c>
      <c r="C14" s="27" t="s">
        <v>352</v>
      </c>
      <c r="D14" s="31">
        <v>3333472</v>
      </c>
      <c r="E14" s="29">
        <v>18252.425940000001</v>
      </c>
      <c r="F14" s="30">
        <v>2.62593248218512</v>
      </c>
    </row>
    <row r="15" spans="1:6" x14ac:dyDescent="0.2">
      <c r="A15" s="27" t="s">
        <v>137</v>
      </c>
      <c r="B15" s="27" t="s">
        <v>136</v>
      </c>
      <c r="C15" s="27" t="s">
        <v>113</v>
      </c>
      <c r="D15" s="31">
        <v>1683713</v>
      </c>
      <c r="E15" s="29">
        <v>17713.502619999999</v>
      </c>
      <c r="F15" s="30">
        <v>2.5483988844021699</v>
      </c>
    </row>
    <row r="16" spans="1:6" x14ac:dyDescent="0.2">
      <c r="A16" s="27" t="s">
        <v>87</v>
      </c>
      <c r="B16" s="27" t="s">
        <v>86</v>
      </c>
      <c r="C16" s="27" t="s">
        <v>88</v>
      </c>
      <c r="D16" s="31">
        <v>2259945</v>
      </c>
      <c r="E16" s="29">
        <v>16504.378339999999</v>
      </c>
      <c r="F16" s="30">
        <v>2.3744450915042901</v>
      </c>
    </row>
    <row r="17" spans="1:6" x14ac:dyDescent="0.2">
      <c r="A17" s="27" t="s">
        <v>383</v>
      </c>
      <c r="B17" s="27" t="s">
        <v>382</v>
      </c>
      <c r="C17" s="27" t="s">
        <v>165</v>
      </c>
      <c r="D17" s="31">
        <v>1000416</v>
      </c>
      <c r="E17" s="29">
        <v>16253.758750000001</v>
      </c>
      <c r="F17" s="30">
        <v>2.3383890557632698</v>
      </c>
    </row>
    <row r="18" spans="1:6" x14ac:dyDescent="0.2">
      <c r="A18" s="27" t="s">
        <v>385</v>
      </c>
      <c r="B18" s="27" t="s">
        <v>384</v>
      </c>
      <c r="C18" s="27" t="s">
        <v>386</v>
      </c>
      <c r="D18" s="31">
        <v>2313899</v>
      </c>
      <c r="E18" s="29">
        <v>15249.75136</v>
      </c>
      <c r="F18" s="30">
        <v>2.19394493494221</v>
      </c>
    </row>
    <row r="19" spans="1:6" x14ac:dyDescent="0.2">
      <c r="A19" s="27" t="s">
        <v>156</v>
      </c>
      <c r="B19" s="27" t="s">
        <v>155</v>
      </c>
      <c r="C19" s="27" t="s">
        <v>106</v>
      </c>
      <c r="D19" s="31">
        <v>10263765</v>
      </c>
      <c r="E19" s="29">
        <v>15133.921490000001</v>
      </c>
      <c r="F19" s="30">
        <v>2.1772807710091402</v>
      </c>
    </row>
    <row r="20" spans="1:6" x14ac:dyDescent="0.2">
      <c r="A20" s="27" t="s">
        <v>388</v>
      </c>
      <c r="B20" s="27" t="s">
        <v>387</v>
      </c>
      <c r="C20" s="27" t="s">
        <v>240</v>
      </c>
      <c r="D20" s="31">
        <v>1882883</v>
      </c>
      <c r="E20" s="29">
        <v>15020.699130000001</v>
      </c>
      <c r="F20" s="30">
        <v>2.1609917432486201</v>
      </c>
    </row>
    <row r="21" spans="1:6" x14ac:dyDescent="0.2">
      <c r="A21" s="27" t="s">
        <v>239</v>
      </c>
      <c r="B21" s="27" t="s">
        <v>238</v>
      </c>
      <c r="C21" s="27" t="s">
        <v>240</v>
      </c>
      <c r="D21" s="31">
        <v>3812021</v>
      </c>
      <c r="E21" s="29">
        <v>14396.097309999999</v>
      </c>
      <c r="F21" s="30">
        <v>2.0711317863879999</v>
      </c>
    </row>
    <row r="22" spans="1:6" x14ac:dyDescent="0.2">
      <c r="A22" s="27" t="s">
        <v>390</v>
      </c>
      <c r="B22" s="27" t="s">
        <v>389</v>
      </c>
      <c r="C22" s="27" t="s">
        <v>367</v>
      </c>
      <c r="D22" s="31">
        <v>5061254</v>
      </c>
      <c r="E22" s="29">
        <v>14381.553239999999</v>
      </c>
      <c r="F22" s="30">
        <v>2.0690393661277202</v>
      </c>
    </row>
    <row r="23" spans="1:6" x14ac:dyDescent="0.2">
      <c r="A23" s="27" t="s">
        <v>112</v>
      </c>
      <c r="B23" s="27" t="s">
        <v>111</v>
      </c>
      <c r="C23" s="27" t="s">
        <v>113</v>
      </c>
      <c r="D23" s="31">
        <v>1128321</v>
      </c>
      <c r="E23" s="29">
        <v>14052.10973</v>
      </c>
      <c r="F23" s="30">
        <v>2.0216431231955299</v>
      </c>
    </row>
    <row r="24" spans="1:6" x14ac:dyDescent="0.2">
      <c r="A24" s="27" t="s">
        <v>392</v>
      </c>
      <c r="B24" s="27" t="s">
        <v>391</v>
      </c>
      <c r="C24" s="27" t="s">
        <v>367</v>
      </c>
      <c r="D24" s="31">
        <v>2909035</v>
      </c>
      <c r="E24" s="29">
        <v>13703.00937</v>
      </c>
      <c r="F24" s="30">
        <v>1.9714188966801001</v>
      </c>
    </row>
    <row r="25" spans="1:6" x14ac:dyDescent="0.2">
      <c r="A25" s="27" t="s">
        <v>301</v>
      </c>
      <c r="B25" s="27" t="s">
        <v>300</v>
      </c>
      <c r="C25" s="27" t="s">
        <v>91</v>
      </c>
      <c r="D25" s="31">
        <v>1470911</v>
      </c>
      <c r="E25" s="29">
        <v>13646.3768</v>
      </c>
      <c r="F25" s="30">
        <v>1.96327130547215</v>
      </c>
    </row>
    <row r="26" spans="1:6" x14ac:dyDescent="0.2">
      <c r="A26" s="27" t="s">
        <v>394</v>
      </c>
      <c r="B26" s="27" t="s">
        <v>393</v>
      </c>
      <c r="C26" s="27" t="s">
        <v>147</v>
      </c>
      <c r="D26" s="31">
        <v>20986857</v>
      </c>
      <c r="E26" s="29">
        <v>13305.66734</v>
      </c>
      <c r="F26" s="30">
        <v>1.91425425749492</v>
      </c>
    </row>
    <row r="27" spans="1:6" x14ac:dyDescent="0.2">
      <c r="A27" s="27" t="s">
        <v>396</v>
      </c>
      <c r="B27" s="27" t="s">
        <v>395</v>
      </c>
      <c r="C27" s="27" t="s">
        <v>367</v>
      </c>
      <c r="D27" s="31">
        <v>1877633</v>
      </c>
      <c r="E27" s="29">
        <v>13288.947560000001</v>
      </c>
      <c r="F27" s="30">
        <v>1.91184882308629</v>
      </c>
    </row>
    <row r="28" spans="1:6" x14ac:dyDescent="0.2">
      <c r="A28" s="27" t="s">
        <v>398</v>
      </c>
      <c r="B28" s="27" t="s">
        <v>397</v>
      </c>
      <c r="C28" s="27" t="s">
        <v>113</v>
      </c>
      <c r="D28" s="31">
        <v>1776602</v>
      </c>
      <c r="E28" s="29">
        <v>13247.23281</v>
      </c>
      <c r="F28" s="30">
        <v>1.90584742264937</v>
      </c>
    </row>
    <row r="29" spans="1:6" x14ac:dyDescent="0.2">
      <c r="A29" s="27" t="s">
        <v>400</v>
      </c>
      <c r="B29" s="27" t="s">
        <v>399</v>
      </c>
      <c r="C29" s="27" t="s">
        <v>129</v>
      </c>
      <c r="D29" s="31">
        <v>1830900</v>
      </c>
      <c r="E29" s="29">
        <v>12609.408299999999</v>
      </c>
      <c r="F29" s="30">
        <v>1.81408514928097</v>
      </c>
    </row>
    <row r="30" spans="1:6" x14ac:dyDescent="0.2">
      <c r="A30" s="27" t="s">
        <v>402</v>
      </c>
      <c r="B30" s="27" t="s">
        <v>401</v>
      </c>
      <c r="C30" s="27" t="s">
        <v>403</v>
      </c>
      <c r="D30" s="31">
        <v>2206719</v>
      </c>
      <c r="E30" s="29">
        <v>12192.12248</v>
      </c>
      <c r="F30" s="30">
        <v>1.75405124514706</v>
      </c>
    </row>
    <row r="31" spans="1:6" x14ac:dyDescent="0.2">
      <c r="A31" s="27" t="s">
        <v>93</v>
      </c>
      <c r="B31" s="27" t="s">
        <v>92</v>
      </c>
      <c r="C31" s="27" t="s">
        <v>88</v>
      </c>
      <c r="D31" s="31">
        <v>822910</v>
      </c>
      <c r="E31" s="29">
        <v>12099.65719</v>
      </c>
      <c r="F31" s="30">
        <v>1.7407484869666501</v>
      </c>
    </row>
    <row r="32" spans="1:6" x14ac:dyDescent="0.2">
      <c r="A32" s="27" t="s">
        <v>405</v>
      </c>
      <c r="B32" s="27" t="s">
        <v>404</v>
      </c>
      <c r="C32" s="27" t="s">
        <v>403</v>
      </c>
      <c r="D32" s="31">
        <v>275274</v>
      </c>
      <c r="E32" s="29">
        <v>11943.863590000001</v>
      </c>
      <c r="F32" s="30">
        <v>1.7183348376193599</v>
      </c>
    </row>
    <row r="33" spans="1:6" x14ac:dyDescent="0.2">
      <c r="A33" s="27" t="s">
        <v>187</v>
      </c>
      <c r="B33" s="27" t="s">
        <v>186</v>
      </c>
      <c r="C33" s="27" t="s">
        <v>188</v>
      </c>
      <c r="D33" s="31">
        <v>739140</v>
      </c>
      <c r="E33" s="29">
        <v>10462.15713</v>
      </c>
      <c r="F33" s="30">
        <v>1.5051653041465101</v>
      </c>
    </row>
    <row r="34" spans="1:6" x14ac:dyDescent="0.2">
      <c r="A34" s="27" t="s">
        <v>274</v>
      </c>
      <c r="B34" s="27" t="s">
        <v>273</v>
      </c>
      <c r="C34" s="27" t="s">
        <v>154</v>
      </c>
      <c r="D34" s="31">
        <v>3685734</v>
      </c>
      <c r="E34" s="29">
        <v>9927.5245290000003</v>
      </c>
      <c r="F34" s="30">
        <v>1.4282490017538301</v>
      </c>
    </row>
    <row r="35" spans="1:6" x14ac:dyDescent="0.2">
      <c r="A35" s="27" t="s">
        <v>407</v>
      </c>
      <c r="B35" s="27" t="s">
        <v>406</v>
      </c>
      <c r="C35" s="27" t="s">
        <v>240</v>
      </c>
      <c r="D35" s="31">
        <v>1131703</v>
      </c>
      <c r="E35" s="29">
        <v>9571.3781230000004</v>
      </c>
      <c r="F35" s="30">
        <v>1.3770110776004501</v>
      </c>
    </row>
    <row r="36" spans="1:6" x14ac:dyDescent="0.2">
      <c r="A36" s="27" t="s">
        <v>409</v>
      </c>
      <c r="B36" s="27" t="s">
        <v>408</v>
      </c>
      <c r="C36" s="27" t="s">
        <v>132</v>
      </c>
      <c r="D36" s="31">
        <v>1281096</v>
      </c>
      <c r="E36" s="29">
        <v>9204.0342120000005</v>
      </c>
      <c r="F36" s="30">
        <v>1.3241621954190499</v>
      </c>
    </row>
    <row r="37" spans="1:6" x14ac:dyDescent="0.2">
      <c r="A37" s="27" t="s">
        <v>411</v>
      </c>
      <c r="B37" s="27" t="s">
        <v>410</v>
      </c>
      <c r="C37" s="27" t="s">
        <v>412</v>
      </c>
      <c r="D37" s="31">
        <v>2464730</v>
      </c>
      <c r="E37" s="29">
        <v>9157.7043150000009</v>
      </c>
      <c r="F37" s="30">
        <v>1.3174968249182399</v>
      </c>
    </row>
    <row r="38" spans="1:6" x14ac:dyDescent="0.2">
      <c r="A38" s="27" t="s">
        <v>414</v>
      </c>
      <c r="B38" s="27" t="s">
        <v>413</v>
      </c>
      <c r="C38" s="27" t="s">
        <v>88</v>
      </c>
      <c r="D38" s="31">
        <v>19398917</v>
      </c>
      <c r="E38" s="29">
        <v>8981.6985710000008</v>
      </c>
      <c r="F38" s="30">
        <v>1.2921753031797101</v>
      </c>
    </row>
    <row r="39" spans="1:6" x14ac:dyDescent="0.2">
      <c r="A39" s="27" t="s">
        <v>151</v>
      </c>
      <c r="B39" s="27" t="s">
        <v>150</v>
      </c>
      <c r="C39" s="27" t="s">
        <v>147</v>
      </c>
      <c r="D39" s="31">
        <v>603504</v>
      </c>
      <c r="E39" s="29">
        <v>8945.1362879999997</v>
      </c>
      <c r="F39" s="30">
        <v>1.2869151757386601</v>
      </c>
    </row>
    <row r="40" spans="1:6" x14ac:dyDescent="0.2">
      <c r="A40" s="27" t="s">
        <v>158</v>
      </c>
      <c r="B40" s="27" t="s">
        <v>157</v>
      </c>
      <c r="C40" s="27" t="s">
        <v>147</v>
      </c>
      <c r="D40" s="31">
        <v>1700000</v>
      </c>
      <c r="E40" s="29">
        <v>8148.95</v>
      </c>
      <c r="F40" s="30">
        <v>1.1723697754503799</v>
      </c>
    </row>
    <row r="41" spans="1:6" x14ac:dyDescent="0.2">
      <c r="A41" s="27" t="s">
        <v>416</v>
      </c>
      <c r="B41" s="27" t="s">
        <v>415</v>
      </c>
      <c r="C41" s="27" t="s">
        <v>352</v>
      </c>
      <c r="D41" s="31">
        <v>1214759</v>
      </c>
      <c r="E41" s="29">
        <v>8079.9694890000001</v>
      </c>
      <c r="F41" s="30">
        <v>1.1624457157627499</v>
      </c>
    </row>
    <row r="42" spans="1:6" x14ac:dyDescent="0.2">
      <c r="A42" s="27" t="s">
        <v>418</v>
      </c>
      <c r="B42" s="27" t="s">
        <v>417</v>
      </c>
      <c r="C42" s="27" t="s">
        <v>352</v>
      </c>
      <c r="D42" s="31">
        <v>75642</v>
      </c>
      <c r="E42" s="29">
        <v>7785.4906709999996</v>
      </c>
      <c r="F42" s="30">
        <v>1.1200797587089499</v>
      </c>
    </row>
    <row r="43" spans="1:6" x14ac:dyDescent="0.2">
      <c r="A43" s="27" t="s">
        <v>193</v>
      </c>
      <c r="B43" s="27" t="s">
        <v>192</v>
      </c>
      <c r="C43" s="27" t="s">
        <v>194</v>
      </c>
      <c r="D43" s="31">
        <v>379332</v>
      </c>
      <c r="E43" s="29">
        <v>7722.25119</v>
      </c>
      <c r="F43" s="30">
        <v>1.1109816471559799</v>
      </c>
    </row>
    <row r="44" spans="1:6" x14ac:dyDescent="0.2">
      <c r="A44" s="27" t="s">
        <v>420</v>
      </c>
      <c r="B44" s="27" t="s">
        <v>419</v>
      </c>
      <c r="C44" s="27" t="s">
        <v>88</v>
      </c>
      <c r="D44" s="31">
        <v>14244569</v>
      </c>
      <c r="E44" s="29">
        <v>7278.9747589999997</v>
      </c>
      <c r="F44" s="30">
        <v>1.0472085365253001</v>
      </c>
    </row>
    <row r="45" spans="1:6" x14ac:dyDescent="0.2">
      <c r="A45" s="27" t="s">
        <v>422</v>
      </c>
      <c r="B45" s="27" t="s">
        <v>421</v>
      </c>
      <c r="C45" s="27" t="s">
        <v>88</v>
      </c>
      <c r="D45" s="31">
        <v>10449095</v>
      </c>
      <c r="E45" s="29">
        <v>7251.6719300000004</v>
      </c>
      <c r="F45" s="30">
        <v>1.0432805443908599</v>
      </c>
    </row>
    <row r="46" spans="1:6" x14ac:dyDescent="0.2">
      <c r="A46" s="27" t="s">
        <v>424</v>
      </c>
      <c r="B46" s="27" t="s">
        <v>423</v>
      </c>
      <c r="C46" s="27" t="s">
        <v>425</v>
      </c>
      <c r="D46" s="31">
        <v>10543660</v>
      </c>
      <c r="E46" s="29">
        <v>7032.62122</v>
      </c>
      <c r="F46" s="30">
        <v>1.01176624724891</v>
      </c>
    </row>
    <row r="47" spans="1:6" x14ac:dyDescent="0.2">
      <c r="A47" s="27" t="s">
        <v>427</v>
      </c>
      <c r="B47" s="27" t="s">
        <v>426</v>
      </c>
      <c r="C47" s="27" t="s">
        <v>113</v>
      </c>
      <c r="D47" s="31">
        <v>812579</v>
      </c>
      <c r="E47" s="29">
        <v>6717.9968829999998</v>
      </c>
      <c r="F47" s="30">
        <v>0.96650200298186295</v>
      </c>
    </row>
    <row r="48" spans="1:6" x14ac:dyDescent="0.2">
      <c r="A48" s="27" t="s">
        <v>429</v>
      </c>
      <c r="B48" s="27" t="s">
        <v>428</v>
      </c>
      <c r="C48" s="27" t="s">
        <v>135</v>
      </c>
      <c r="D48" s="31">
        <v>841218</v>
      </c>
      <c r="E48" s="29">
        <v>6620.8062689999997</v>
      </c>
      <c r="F48" s="30">
        <v>0.95251942383840704</v>
      </c>
    </row>
    <row r="49" spans="1:6" x14ac:dyDescent="0.2">
      <c r="A49" s="27" t="s">
        <v>431</v>
      </c>
      <c r="B49" s="27" t="s">
        <v>430</v>
      </c>
      <c r="C49" s="27" t="s">
        <v>116</v>
      </c>
      <c r="D49" s="31">
        <v>3206212</v>
      </c>
      <c r="E49" s="29">
        <v>6078.9779520000002</v>
      </c>
      <c r="F49" s="30">
        <v>0.87456789114598099</v>
      </c>
    </row>
    <row r="50" spans="1:6" x14ac:dyDescent="0.2">
      <c r="A50" s="27" t="s">
        <v>164</v>
      </c>
      <c r="B50" s="27" t="s">
        <v>163</v>
      </c>
      <c r="C50" s="27" t="s">
        <v>165</v>
      </c>
      <c r="D50" s="31">
        <v>3918888</v>
      </c>
      <c r="E50" s="29">
        <v>5921.4397680000002</v>
      </c>
      <c r="F50" s="30">
        <v>0.851903252707785</v>
      </c>
    </row>
    <row r="51" spans="1:6" x14ac:dyDescent="0.2">
      <c r="A51" s="27" t="s">
        <v>160</v>
      </c>
      <c r="B51" s="27" t="s">
        <v>159</v>
      </c>
      <c r="C51" s="27" t="s">
        <v>88</v>
      </c>
      <c r="D51" s="31">
        <v>4408453</v>
      </c>
      <c r="E51" s="29">
        <v>5682.4959170000002</v>
      </c>
      <c r="F51" s="30">
        <v>0.81752697736653002</v>
      </c>
    </row>
    <row r="52" spans="1:6" x14ac:dyDescent="0.2">
      <c r="A52" s="27" t="s">
        <v>433</v>
      </c>
      <c r="B52" s="27" t="s">
        <v>432</v>
      </c>
      <c r="C52" s="27" t="s">
        <v>116</v>
      </c>
      <c r="D52" s="31">
        <v>1088061</v>
      </c>
      <c r="E52" s="29">
        <v>5166.6576590000004</v>
      </c>
      <c r="F52" s="30">
        <v>0.74331457175597004</v>
      </c>
    </row>
    <row r="53" spans="1:6" x14ac:dyDescent="0.2">
      <c r="A53" s="27" t="s">
        <v>435</v>
      </c>
      <c r="B53" s="27" t="s">
        <v>434</v>
      </c>
      <c r="C53" s="27" t="s">
        <v>132</v>
      </c>
      <c r="D53" s="31">
        <v>845481</v>
      </c>
      <c r="E53" s="29">
        <v>5126.1513029999996</v>
      </c>
      <c r="F53" s="30">
        <v>0.73748702004832201</v>
      </c>
    </row>
    <row r="54" spans="1:6" x14ac:dyDescent="0.2">
      <c r="A54" s="27" t="s">
        <v>437</v>
      </c>
      <c r="B54" s="27" t="s">
        <v>436</v>
      </c>
      <c r="C54" s="27" t="s">
        <v>98</v>
      </c>
      <c r="D54" s="31">
        <v>2017424</v>
      </c>
      <c r="E54" s="29">
        <v>4998.1679599999998</v>
      </c>
      <c r="F54" s="30">
        <v>0.71907436527754798</v>
      </c>
    </row>
    <row r="55" spans="1:6" x14ac:dyDescent="0.2">
      <c r="A55" s="27" t="s">
        <v>439</v>
      </c>
      <c r="B55" s="27" t="s">
        <v>438</v>
      </c>
      <c r="C55" s="27" t="s">
        <v>412</v>
      </c>
      <c r="D55" s="31">
        <v>18921468</v>
      </c>
      <c r="E55" s="29">
        <v>4881.7387440000002</v>
      </c>
      <c r="F55" s="30">
        <v>0.70232397488151199</v>
      </c>
    </row>
    <row r="56" spans="1:6" x14ac:dyDescent="0.2">
      <c r="A56" s="27" t="s">
        <v>441</v>
      </c>
      <c r="B56" s="27" t="s">
        <v>440</v>
      </c>
      <c r="C56" s="27" t="s">
        <v>165</v>
      </c>
      <c r="D56" s="31">
        <v>1159745</v>
      </c>
      <c r="E56" s="29">
        <v>4745.0966680000001</v>
      </c>
      <c r="F56" s="30">
        <v>0.68266560908503604</v>
      </c>
    </row>
    <row r="57" spans="1:6" x14ac:dyDescent="0.2">
      <c r="A57" s="27" t="s">
        <v>443</v>
      </c>
      <c r="B57" s="27" t="s">
        <v>442</v>
      </c>
      <c r="C57" s="27" t="s">
        <v>106</v>
      </c>
      <c r="D57" s="31">
        <v>1667102</v>
      </c>
      <c r="E57" s="29">
        <v>4673.7204570000004</v>
      </c>
      <c r="F57" s="30">
        <v>0.67239688581853296</v>
      </c>
    </row>
    <row r="58" spans="1:6" x14ac:dyDescent="0.2">
      <c r="A58" s="27" t="s">
        <v>445</v>
      </c>
      <c r="B58" s="27" t="s">
        <v>444</v>
      </c>
      <c r="C58" s="27" t="s">
        <v>240</v>
      </c>
      <c r="D58" s="31">
        <v>279704</v>
      </c>
      <c r="E58" s="29">
        <v>4652.0369280000004</v>
      </c>
      <c r="F58" s="30">
        <v>0.66927732881736102</v>
      </c>
    </row>
    <row r="59" spans="1:6" x14ac:dyDescent="0.2">
      <c r="A59" s="27" t="s">
        <v>255</v>
      </c>
      <c r="B59" s="27" t="s">
        <v>254</v>
      </c>
      <c r="C59" s="27" t="s">
        <v>154</v>
      </c>
      <c r="D59" s="31">
        <v>1057947</v>
      </c>
      <c r="E59" s="29">
        <v>4470.3550489999998</v>
      </c>
      <c r="F59" s="30">
        <v>0.64313919523123797</v>
      </c>
    </row>
    <row r="60" spans="1:6" x14ac:dyDescent="0.2">
      <c r="A60" s="27" t="s">
        <v>309</v>
      </c>
      <c r="B60" s="27" t="s">
        <v>308</v>
      </c>
      <c r="C60" s="27" t="s">
        <v>135</v>
      </c>
      <c r="D60" s="31">
        <v>103243</v>
      </c>
      <c r="E60" s="29">
        <v>4462.8335399999996</v>
      </c>
      <c r="F60" s="30">
        <v>0.64205709387862497</v>
      </c>
    </row>
    <row r="61" spans="1:6" x14ac:dyDescent="0.2">
      <c r="A61" s="27" t="s">
        <v>303</v>
      </c>
      <c r="B61" s="27" t="s">
        <v>302</v>
      </c>
      <c r="C61" s="27" t="s">
        <v>91</v>
      </c>
      <c r="D61" s="31">
        <v>298744</v>
      </c>
      <c r="E61" s="29">
        <v>3764.3237720000002</v>
      </c>
      <c r="F61" s="30">
        <v>0.54156417885766395</v>
      </c>
    </row>
    <row r="62" spans="1:6" x14ac:dyDescent="0.2">
      <c r="A62" s="27" t="s">
        <v>447</v>
      </c>
      <c r="B62" s="27" t="s">
        <v>446</v>
      </c>
      <c r="C62" s="27" t="s">
        <v>367</v>
      </c>
      <c r="D62" s="31">
        <v>4063159</v>
      </c>
      <c r="E62" s="29">
        <v>3486.1904220000001</v>
      </c>
      <c r="F62" s="30">
        <v>0.50154980484815803</v>
      </c>
    </row>
    <row r="63" spans="1:6" x14ac:dyDescent="0.2">
      <c r="A63" s="27" t="s">
        <v>449</v>
      </c>
      <c r="B63" s="27" t="s">
        <v>448</v>
      </c>
      <c r="C63" s="27" t="s">
        <v>132</v>
      </c>
      <c r="D63" s="31">
        <v>4631460</v>
      </c>
      <c r="E63" s="29">
        <v>2859.9265500000001</v>
      </c>
      <c r="F63" s="30">
        <v>0.41145073257635401</v>
      </c>
    </row>
    <row r="64" spans="1:6" x14ac:dyDescent="0.2">
      <c r="A64" s="27" t="s">
        <v>451</v>
      </c>
      <c r="B64" s="27" t="s">
        <v>450</v>
      </c>
      <c r="C64" s="27" t="s">
        <v>367</v>
      </c>
      <c r="D64" s="31">
        <v>160465</v>
      </c>
      <c r="E64" s="29">
        <v>2461.2924029999999</v>
      </c>
      <c r="F64" s="30">
        <v>0.35410019963588402</v>
      </c>
    </row>
    <row r="65" spans="1:9" x14ac:dyDescent="0.2">
      <c r="A65" s="27" t="s">
        <v>453</v>
      </c>
      <c r="B65" s="27" t="s">
        <v>452</v>
      </c>
      <c r="C65" s="27" t="s">
        <v>91</v>
      </c>
      <c r="D65" s="31">
        <v>532609</v>
      </c>
      <c r="E65" s="29">
        <v>2251.6045479999998</v>
      </c>
      <c r="F65" s="30">
        <v>0.323932913852927</v>
      </c>
    </row>
    <row r="66" spans="1:9" x14ac:dyDescent="0.2">
      <c r="A66" s="27" t="s">
        <v>263</v>
      </c>
      <c r="B66" s="27" t="s">
        <v>262</v>
      </c>
      <c r="C66" s="27" t="s">
        <v>240</v>
      </c>
      <c r="D66" s="31">
        <v>1350950</v>
      </c>
      <c r="E66" s="29">
        <v>2089.2441749999998</v>
      </c>
      <c r="F66" s="30">
        <v>0.30057451871784202</v>
      </c>
    </row>
    <row r="67" spans="1:9" x14ac:dyDescent="0.2">
      <c r="A67" s="27" t="s">
        <v>455</v>
      </c>
      <c r="B67" s="27" t="s">
        <v>454</v>
      </c>
      <c r="C67" s="27" t="s">
        <v>270</v>
      </c>
      <c r="D67" s="31">
        <v>900000</v>
      </c>
      <c r="E67" s="29">
        <v>1979.1</v>
      </c>
      <c r="F67" s="30">
        <v>0.28472834200649699</v>
      </c>
    </row>
    <row r="68" spans="1:9" x14ac:dyDescent="0.2">
      <c r="A68" s="27" t="s">
        <v>457</v>
      </c>
      <c r="B68" s="27" t="s">
        <v>456</v>
      </c>
      <c r="C68" s="27" t="s">
        <v>129</v>
      </c>
      <c r="D68" s="31">
        <v>512700</v>
      </c>
      <c r="E68" s="29">
        <v>1933.13535</v>
      </c>
      <c r="F68" s="30">
        <v>0.27811551871034801</v>
      </c>
    </row>
    <row r="69" spans="1:9" x14ac:dyDescent="0.2">
      <c r="A69" s="27" t="s">
        <v>459</v>
      </c>
      <c r="B69" s="27" t="s">
        <v>458</v>
      </c>
      <c r="C69" s="27" t="s">
        <v>290</v>
      </c>
      <c r="D69" s="31">
        <v>43772</v>
      </c>
      <c r="E69" s="29">
        <v>1541.3215499999999</v>
      </c>
      <c r="F69" s="30">
        <v>0.221746212637251</v>
      </c>
    </row>
    <row r="70" spans="1:9" x14ac:dyDescent="0.2">
      <c r="A70" s="27" t="s">
        <v>461</v>
      </c>
      <c r="B70" s="27" t="s">
        <v>460</v>
      </c>
      <c r="C70" s="27" t="s">
        <v>223</v>
      </c>
      <c r="D70" s="31">
        <v>202893</v>
      </c>
      <c r="E70" s="29">
        <v>1426.1348969999999</v>
      </c>
      <c r="F70" s="30">
        <v>0.205174586782081</v>
      </c>
    </row>
    <row r="71" spans="1:9" x14ac:dyDescent="0.2">
      <c r="A71" s="27" t="s">
        <v>184</v>
      </c>
      <c r="B71" s="27" t="s">
        <v>183</v>
      </c>
      <c r="C71" s="27" t="s">
        <v>185</v>
      </c>
      <c r="D71" s="31">
        <v>941266</v>
      </c>
      <c r="E71" s="29">
        <v>1416.6053300000001</v>
      </c>
      <c r="F71" s="30">
        <v>0.203803590969868</v>
      </c>
    </row>
    <row r="72" spans="1:9" x14ac:dyDescent="0.2">
      <c r="A72" s="27" t="s">
        <v>463</v>
      </c>
      <c r="B72" s="27" t="s">
        <v>462</v>
      </c>
      <c r="C72" s="27" t="s">
        <v>194</v>
      </c>
      <c r="D72" s="31">
        <v>188328</v>
      </c>
      <c r="E72" s="29">
        <v>825.159132</v>
      </c>
      <c r="F72" s="30">
        <v>0.118713653451508</v>
      </c>
    </row>
    <row r="73" spans="1:9" x14ac:dyDescent="0.2">
      <c r="A73" s="27" t="s">
        <v>465</v>
      </c>
      <c r="B73" s="27" t="s">
        <v>464</v>
      </c>
      <c r="C73" s="27" t="s">
        <v>91</v>
      </c>
      <c r="D73" s="31">
        <v>250000</v>
      </c>
      <c r="E73" s="29">
        <v>660.625</v>
      </c>
      <c r="F73" s="30">
        <v>9.5042524853742705E-2</v>
      </c>
    </row>
    <row r="74" spans="1:9" x14ac:dyDescent="0.2">
      <c r="A74" s="26" t="s">
        <v>32</v>
      </c>
      <c r="B74" s="26"/>
      <c r="C74" s="26"/>
      <c r="D74" s="32"/>
      <c r="E74" s="33">
        <f>SUM(E7:E73)</f>
        <v>665701.18128300016</v>
      </c>
      <c r="F74" s="34">
        <f>SUM(F7:F73)</f>
        <v>95.772822807576773</v>
      </c>
      <c r="G74" s="18"/>
      <c r="H74" s="18"/>
      <c r="I74" s="18"/>
    </row>
    <row r="75" spans="1:9" x14ac:dyDescent="0.2">
      <c r="A75" s="27"/>
      <c r="B75" s="27"/>
      <c r="C75" s="27"/>
      <c r="D75" s="28"/>
      <c r="E75" s="29"/>
      <c r="F75" s="30"/>
    </row>
    <row r="76" spans="1:9" x14ac:dyDescent="0.2">
      <c r="A76" s="26" t="s">
        <v>34</v>
      </c>
      <c r="B76" s="26"/>
      <c r="C76" s="26"/>
      <c r="D76" s="32"/>
      <c r="E76" s="33">
        <f>E74</f>
        <v>665701.18128300016</v>
      </c>
      <c r="F76" s="34">
        <f>F74</f>
        <v>95.772822807576773</v>
      </c>
      <c r="G76" s="18"/>
      <c r="H76" s="18"/>
      <c r="I76" s="18"/>
    </row>
    <row r="77" spans="1:9" x14ac:dyDescent="0.2">
      <c r="A77" s="26"/>
      <c r="B77" s="26"/>
      <c r="C77" s="26"/>
      <c r="D77" s="32"/>
      <c r="E77" s="33"/>
      <c r="F77" s="34"/>
      <c r="G77" s="18"/>
      <c r="H77" s="18"/>
      <c r="I77" s="18"/>
    </row>
    <row r="78" spans="1:9" x14ac:dyDescent="0.2">
      <c r="A78" s="26" t="s">
        <v>36</v>
      </c>
      <c r="B78" s="26"/>
      <c r="C78" s="26"/>
      <c r="D78" s="32"/>
      <c r="E78" s="33">
        <f>E80-(E74)</f>
        <v>29382.415261399816</v>
      </c>
      <c r="F78" s="34">
        <f>F80-(F74)</f>
        <v>4.2271771924232269</v>
      </c>
      <c r="G78" s="18"/>
      <c r="H78" s="18"/>
      <c r="I78" s="18"/>
    </row>
    <row r="79" spans="1:9" x14ac:dyDescent="0.2">
      <c r="A79" s="26"/>
      <c r="B79" s="26"/>
      <c r="C79" s="26"/>
      <c r="D79" s="32"/>
      <c r="E79" s="33"/>
      <c r="F79" s="34"/>
      <c r="G79" s="18"/>
      <c r="H79" s="18"/>
      <c r="I79" s="18"/>
    </row>
    <row r="80" spans="1:9" x14ac:dyDescent="0.2">
      <c r="A80" s="35" t="s">
        <v>35</v>
      </c>
      <c r="B80" s="35"/>
      <c r="C80" s="35"/>
      <c r="D80" s="36"/>
      <c r="E80" s="37">
        <v>695083.59654439997</v>
      </c>
      <c r="F80" s="38">
        <v>100</v>
      </c>
      <c r="G80" s="18"/>
      <c r="H80" s="18"/>
      <c r="I80" s="18"/>
    </row>
    <row r="83" spans="1:4" x14ac:dyDescent="0.2">
      <c r="A83" s="18" t="s">
        <v>38</v>
      </c>
    </row>
    <row r="84" spans="1:4" x14ac:dyDescent="0.2">
      <c r="A84" s="18" t="s">
        <v>39</v>
      </c>
    </row>
    <row r="85" spans="1:4" x14ac:dyDescent="0.2">
      <c r="A85" s="18" t="s">
        <v>40</v>
      </c>
      <c r="B85" s="18"/>
      <c r="C85" s="39" t="s">
        <v>42</v>
      </c>
      <c r="D85" s="19" t="s">
        <v>41</v>
      </c>
    </row>
    <row r="86" spans="1:4" x14ac:dyDescent="0.2">
      <c r="A86" s="9" t="s">
        <v>58</v>
      </c>
      <c r="C86" s="40">
        <v>88.839399999999998</v>
      </c>
      <c r="D86" s="40">
        <v>88.684899999999999</v>
      </c>
    </row>
    <row r="87" spans="1:4" x14ac:dyDescent="0.2">
      <c r="A87" s="9" t="s">
        <v>80</v>
      </c>
      <c r="C87" s="40">
        <v>35.660299999999999</v>
      </c>
      <c r="D87" s="40">
        <v>32.496699999999997</v>
      </c>
    </row>
    <row r="88" spans="1:4" x14ac:dyDescent="0.2">
      <c r="A88" s="9" t="s">
        <v>61</v>
      </c>
      <c r="C88" s="40">
        <v>97.394599999999997</v>
      </c>
      <c r="D88" s="40">
        <v>97.634799999999998</v>
      </c>
    </row>
    <row r="89" spans="1:4" x14ac:dyDescent="0.2">
      <c r="A89" s="9" t="s">
        <v>81</v>
      </c>
      <c r="C89" s="40">
        <v>40.498699999999999</v>
      </c>
      <c r="D89" s="40">
        <v>37.494500000000002</v>
      </c>
    </row>
    <row r="91" spans="1:4" x14ac:dyDescent="0.2">
      <c r="A91" s="18" t="s">
        <v>44</v>
      </c>
    </row>
    <row r="92" spans="1:4" x14ac:dyDescent="0.2">
      <c r="A92" s="108" t="s">
        <v>55</v>
      </c>
      <c r="B92" s="109"/>
      <c r="C92" s="43" t="s">
        <v>56</v>
      </c>
    </row>
    <row r="93" spans="1:4" x14ac:dyDescent="0.2">
      <c r="A93" s="104" t="s">
        <v>80</v>
      </c>
      <c r="B93" s="105"/>
      <c r="C93" s="44">
        <v>3</v>
      </c>
    </row>
    <row r="94" spans="1:4" x14ac:dyDescent="0.2">
      <c r="A94" s="104" t="s">
        <v>81</v>
      </c>
      <c r="B94" s="105"/>
      <c r="C94" s="44">
        <v>3</v>
      </c>
    </row>
    <row r="95" spans="1:4" x14ac:dyDescent="0.2">
      <c r="A95" s="9" t="s">
        <v>57</v>
      </c>
    </row>
    <row r="96" spans="1:4" x14ac:dyDescent="0.2">
      <c r="A96" s="9" t="s">
        <v>43</v>
      </c>
    </row>
    <row r="98" spans="1:4" x14ac:dyDescent="0.2">
      <c r="A98" s="18" t="s">
        <v>213</v>
      </c>
      <c r="D98" s="45">
        <v>9.6911627307115306E-2</v>
      </c>
    </row>
    <row r="100" spans="1:4" x14ac:dyDescent="0.2">
      <c r="A100" s="18" t="s">
        <v>752</v>
      </c>
    </row>
    <row r="101" spans="1:4" x14ac:dyDescent="0.2">
      <c r="A101" s="46"/>
    </row>
    <row r="102" spans="1:4" x14ac:dyDescent="0.2">
      <c r="A102" s="47" t="s">
        <v>781</v>
      </c>
    </row>
    <row r="103" spans="1:4" x14ac:dyDescent="0.2">
      <c r="A103" s="48"/>
    </row>
    <row r="104" spans="1:4" x14ac:dyDescent="0.2">
      <c r="A104" s="49"/>
    </row>
    <row r="105" spans="1:4" x14ac:dyDescent="0.2">
      <c r="A105" s="49"/>
    </row>
    <row r="106" spans="1:4" x14ac:dyDescent="0.2">
      <c r="A106" s="49"/>
    </row>
    <row r="107" spans="1:4" x14ac:dyDescent="0.2">
      <c r="A107" s="49"/>
    </row>
    <row r="108" spans="1:4" x14ac:dyDescent="0.2">
      <c r="A108" s="49"/>
    </row>
    <row r="109" spans="1:4" x14ac:dyDescent="0.2">
      <c r="A109" s="49"/>
    </row>
    <row r="110" spans="1:4" x14ac:dyDescent="0.2">
      <c r="A110" s="49"/>
    </row>
    <row r="111" spans="1:4" x14ac:dyDescent="0.2">
      <c r="A111" s="49"/>
    </row>
    <row r="112" spans="1:4" x14ac:dyDescent="0.2">
      <c r="A112" s="49"/>
    </row>
    <row r="113" spans="1:1" x14ac:dyDescent="0.2">
      <c r="A113" s="49"/>
    </row>
    <row r="114" spans="1:1" x14ac:dyDescent="0.2">
      <c r="A114" s="49"/>
    </row>
    <row r="115" spans="1:1" x14ac:dyDescent="0.2">
      <c r="A115" s="49"/>
    </row>
    <row r="116" spans="1:1" x14ac:dyDescent="0.2">
      <c r="A116" s="47" t="s">
        <v>753</v>
      </c>
    </row>
    <row r="117" spans="1:1" x14ac:dyDescent="0.2">
      <c r="A117" s="49"/>
    </row>
    <row r="118" spans="1:1" x14ac:dyDescent="0.2">
      <c r="A118" s="47" t="s">
        <v>782</v>
      </c>
    </row>
    <row r="119" spans="1:1" x14ac:dyDescent="0.2">
      <c r="A119" s="49"/>
    </row>
    <row r="120" spans="1:1" x14ac:dyDescent="0.2">
      <c r="A120" s="49"/>
    </row>
    <row r="121" spans="1:1" x14ac:dyDescent="0.2">
      <c r="A121" s="49"/>
    </row>
    <row r="122" spans="1:1" x14ac:dyDescent="0.2">
      <c r="A122" s="49"/>
    </row>
    <row r="123" spans="1:1" x14ac:dyDescent="0.2">
      <c r="A123" s="49"/>
    </row>
    <row r="124" spans="1:1" x14ac:dyDescent="0.2">
      <c r="A124" s="49"/>
    </row>
    <row r="125" spans="1:1" x14ac:dyDescent="0.2">
      <c r="A125" s="49"/>
    </row>
    <row r="126" spans="1:1" x14ac:dyDescent="0.2">
      <c r="A126" s="49"/>
    </row>
    <row r="127" spans="1:1" x14ac:dyDescent="0.2">
      <c r="A127" s="49"/>
    </row>
    <row r="128" spans="1:1" x14ac:dyDescent="0.2">
      <c r="A128" s="49"/>
    </row>
    <row r="129" spans="1:1" x14ac:dyDescent="0.2">
      <c r="A129" s="49"/>
    </row>
    <row r="130" spans="1:1" x14ac:dyDescent="0.2">
      <c r="A130" s="49"/>
    </row>
  </sheetData>
  <mergeCells count="4">
    <mergeCell ref="A1:F1"/>
    <mergeCell ref="A92:B92"/>
    <mergeCell ref="A93:B93"/>
    <mergeCell ref="A94:B94"/>
  </mergeCells>
  <conditionalFormatting sqref="F2:F3 F5:F65534">
    <cfRule type="cellIs" dxfId="41" priority="1" stopIfTrue="1" operator="between">
      <formula>0.009</formula>
      <formula>-0.009</formula>
    </cfRule>
  </conditionalFormatting>
  <hyperlinks>
    <hyperlink ref="A101"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scale="51"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34"/>
  <sheetViews>
    <sheetView showGridLines="0" view="pageBreakPreview" zoomScaleNormal="100" zoomScaleSheetLayoutView="100" workbookViewId="0">
      <selection sqref="A1:F1"/>
    </sheetView>
  </sheetViews>
  <sheetFormatPr defaultColWidth="9.21875" defaultRowHeight="10.199999999999999" x14ac:dyDescent="0.2"/>
  <cols>
    <col min="1" max="1" width="38.77734375" style="9" bestFit="1" customWidth="1"/>
    <col min="2" max="2" width="32.21875" style="9" bestFit="1" customWidth="1"/>
    <col min="3" max="3" width="22.44140625" style="9" bestFit="1" customWidth="1"/>
    <col min="4" max="4" width="15.44140625" style="10" bestFit="1" customWidth="1"/>
    <col min="5" max="5" width="23" style="13" bestFit="1" customWidth="1"/>
    <col min="6" max="6" width="14.77734375" style="14" bestFit="1" customWidth="1"/>
    <col min="7" max="16384" width="9.21875" style="9"/>
  </cols>
  <sheetData>
    <row r="1" spans="1:6" s="1" customFormat="1" ht="13.8" x14ac:dyDescent="0.2">
      <c r="A1" s="106" t="s">
        <v>14</v>
      </c>
      <c r="B1" s="107"/>
      <c r="C1" s="107"/>
      <c r="D1" s="107"/>
      <c r="E1" s="107"/>
      <c r="F1" s="107"/>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259</v>
      </c>
      <c r="D4" s="16" t="s">
        <v>1</v>
      </c>
      <c r="E4" s="15" t="s">
        <v>3</v>
      </c>
      <c r="F4" s="15" t="s">
        <v>4</v>
      </c>
    </row>
    <row r="5" spans="1:6" x14ac:dyDescent="0.2">
      <c r="A5" s="21" t="s">
        <v>85</v>
      </c>
      <c r="B5" s="22"/>
      <c r="C5" s="22"/>
      <c r="D5" s="23"/>
      <c r="E5" s="24"/>
      <c r="F5" s="25"/>
    </row>
    <row r="6" spans="1:6" x14ac:dyDescent="0.2">
      <c r="A6" s="26" t="s">
        <v>31</v>
      </c>
      <c r="B6" s="27"/>
      <c r="C6" s="27"/>
      <c r="D6" s="28"/>
      <c r="E6" s="29"/>
      <c r="F6" s="30"/>
    </row>
    <row r="7" spans="1:6" x14ac:dyDescent="0.2">
      <c r="A7" s="27" t="s">
        <v>467</v>
      </c>
      <c r="B7" s="27" t="s">
        <v>466</v>
      </c>
      <c r="C7" s="27" t="s">
        <v>113</v>
      </c>
      <c r="D7" s="31">
        <v>7591052</v>
      </c>
      <c r="E7" s="29">
        <v>28390.534479999998</v>
      </c>
      <c r="F7" s="30">
        <v>3.8740056843033401</v>
      </c>
    </row>
    <row r="8" spans="1:6" x14ac:dyDescent="0.2">
      <c r="A8" s="27" t="s">
        <v>112</v>
      </c>
      <c r="B8" s="27" t="s">
        <v>111</v>
      </c>
      <c r="C8" s="27" t="s">
        <v>113</v>
      </c>
      <c r="D8" s="31">
        <v>2144198</v>
      </c>
      <c r="E8" s="29">
        <v>26703.84189</v>
      </c>
      <c r="F8" s="30">
        <v>3.6438495142623899</v>
      </c>
    </row>
    <row r="9" spans="1:6" x14ac:dyDescent="0.2">
      <c r="A9" s="27" t="s">
        <v>212</v>
      </c>
      <c r="B9" s="27" t="s">
        <v>211</v>
      </c>
      <c r="C9" s="27" t="s">
        <v>88</v>
      </c>
      <c r="D9" s="31">
        <v>24369927</v>
      </c>
      <c r="E9" s="29">
        <v>23736.3089</v>
      </c>
      <c r="F9" s="30">
        <v>3.2389173816983998</v>
      </c>
    </row>
    <row r="10" spans="1:6" x14ac:dyDescent="0.2">
      <c r="A10" s="27" t="s">
        <v>369</v>
      </c>
      <c r="B10" s="27" t="s">
        <v>368</v>
      </c>
      <c r="C10" s="27" t="s">
        <v>352</v>
      </c>
      <c r="D10" s="31">
        <v>1050123</v>
      </c>
      <c r="E10" s="29">
        <v>23562.13481</v>
      </c>
      <c r="F10" s="30">
        <v>3.2151506077690999</v>
      </c>
    </row>
    <row r="11" spans="1:6" x14ac:dyDescent="0.2">
      <c r="A11" s="27" t="s">
        <v>307</v>
      </c>
      <c r="B11" s="27" t="s">
        <v>306</v>
      </c>
      <c r="C11" s="27" t="s">
        <v>91</v>
      </c>
      <c r="D11" s="31">
        <v>688240</v>
      </c>
      <c r="E11" s="29">
        <v>23240.832439999998</v>
      </c>
      <c r="F11" s="30">
        <v>3.1713075723856998</v>
      </c>
    </row>
    <row r="12" spans="1:6" x14ac:dyDescent="0.2">
      <c r="A12" s="27" t="s">
        <v>87</v>
      </c>
      <c r="B12" s="27" t="s">
        <v>86</v>
      </c>
      <c r="C12" s="27" t="s">
        <v>88</v>
      </c>
      <c r="D12" s="31">
        <v>3110566</v>
      </c>
      <c r="E12" s="29">
        <v>22716.463500000002</v>
      </c>
      <c r="F12" s="30">
        <v>3.09975526484943</v>
      </c>
    </row>
    <row r="13" spans="1:6" x14ac:dyDescent="0.2">
      <c r="A13" s="27" t="s">
        <v>469</v>
      </c>
      <c r="B13" s="27" t="s">
        <v>468</v>
      </c>
      <c r="C13" s="27" t="s">
        <v>367</v>
      </c>
      <c r="D13" s="31">
        <v>2315742</v>
      </c>
      <c r="E13" s="29">
        <v>21764.501189999999</v>
      </c>
      <c r="F13" s="30">
        <v>2.9698560759919399</v>
      </c>
    </row>
    <row r="14" spans="1:6" x14ac:dyDescent="0.2">
      <c r="A14" s="27" t="s">
        <v>471</v>
      </c>
      <c r="B14" s="27" t="s">
        <v>470</v>
      </c>
      <c r="C14" s="27" t="s">
        <v>135</v>
      </c>
      <c r="D14" s="31">
        <v>1510340</v>
      </c>
      <c r="E14" s="29">
        <v>19264.386699999999</v>
      </c>
      <c r="F14" s="30">
        <v>2.6287051282177099</v>
      </c>
    </row>
    <row r="15" spans="1:6" x14ac:dyDescent="0.2">
      <c r="A15" s="27" t="s">
        <v>473</v>
      </c>
      <c r="B15" s="27" t="s">
        <v>472</v>
      </c>
      <c r="C15" s="27" t="s">
        <v>147</v>
      </c>
      <c r="D15" s="31">
        <v>8059300</v>
      </c>
      <c r="E15" s="29">
        <v>19221.430499999999</v>
      </c>
      <c r="F15" s="30">
        <v>2.6228435773161798</v>
      </c>
    </row>
    <row r="16" spans="1:6" x14ac:dyDescent="0.2">
      <c r="A16" s="27" t="s">
        <v>475</v>
      </c>
      <c r="B16" s="27" t="s">
        <v>474</v>
      </c>
      <c r="C16" s="27" t="s">
        <v>129</v>
      </c>
      <c r="D16" s="31">
        <v>1666580</v>
      </c>
      <c r="E16" s="29">
        <v>17761.576349999999</v>
      </c>
      <c r="F16" s="30">
        <v>2.42364044926877</v>
      </c>
    </row>
    <row r="17" spans="1:6" x14ac:dyDescent="0.2">
      <c r="A17" s="27" t="s">
        <v>477</v>
      </c>
      <c r="B17" s="27" t="s">
        <v>476</v>
      </c>
      <c r="C17" s="27" t="s">
        <v>144</v>
      </c>
      <c r="D17" s="31">
        <v>14789858</v>
      </c>
      <c r="E17" s="29">
        <v>17341.108509999998</v>
      </c>
      <c r="F17" s="30">
        <v>2.3662658759449</v>
      </c>
    </row>
    <row r="18" spans="1:6" x14ac:dyDescent="0.2">
      <c r="A18" s="27" t="s">
        <v>479</v>
      </c>
      <c r="B18" s="27" t="s">
        <v>478</v>
      </c>
      <c r="C18" s="27" t="s">
        <v>116</v>
      </c>
      <c r="D18" s="31">
        <v>2252334</v>
      </c>
      <c r="E18" s="29">
        <v>17299.051289999999</v>
      </c>
      <c r="F18" s="30">
        <v>2.36052699457721</v>
      </c>
    </row>
    <row r="19" spans="1:6" x14ac:dyDescent="0.2">
      <c r="A19" s="27" t="s">
        <v>299</v>
      </c>
      <c r="B19" s="27" t="s">
        <v>298</v>
      </c>
      <c r="C19" s="27" t="s">
        <v>135</v>
      </c>
      <c r="D19" s="31">
        <v>383016</v>
      </c>
      <c r="E19" s="29">
        <v>17271.915010000001</v>
      </c>
      <c r="F19" s="30">
        <v>2.3568241370968401</v>
      </c>
    </row>
    <row r="20" spans="1:6" x14ac:dyDescent="0.2">
      <c r="A20" s="27" t="s">
        <v>160</v>
      </c>
      <c r="B20" s="27" t="s">
        <v>159</v>
      </c>
      <c r="C20" s="27" t="s">
        <v>88</v>
      </c>
      <c r="D20" s="31">
        <v>13160416</v>
      </c>
      <c r="E20" s="29">
        <v>16963.77622</v>
      </c>
      <c r="F20" s="30">
        <v>2.3147773265707698</v>
      </c>
    </row>
    <row r="21" spans="1:6" x14ac:dyDescent="0.2">
      <c r="A21" s="27" t="s">
        <v>481</v>
      </c>
      <c r="B21" s="27" t="s">
        <v>480</v>
      </c>
      <c r="C21" s="27" t="s">
        <v>194</v>
      </c>
      <c r="D21" s="31">
        <v>365347</v>
      </c>
      <c r="E21" s="29">
        <v>16499.435870000001</v>
      </c>
      <c r="F21" s="30">
        <v>2.2514161680614602</v>
      </c>
    </row>
    <row r="22" spans="1:6" x14ac:dyDescent="0.2">
      <c r="A22" s="27" t="s">
        <v>483</v>
      </c>
      <c r="B22" s="27" t="s">
        <v>482</v>
      </c>
      <c r="C22" s="27" t="s">
        <v>106</v>
      </c>
      <c r="D22" s="31">
        <v>3651225</v>
      </c>
      <c r="E22" s="29">
        <v>16326.452590000001</v>
      </c>
      <c r="F22" s="30">
        <v>2.2278118850747699</v>
      </c>
    </row>
    <row r="23" spans="1:6" x14ac:dyDescent="0.2">
      <c r="A23" s="27" t="s">
        <v>485</v>
      </c>
      <c r="B23" s="27" t="s">
        <v>484</v>
      </c>
      <c r="C23" s="27" t="s">
        <v>486</v>
      </c>
      <c r="D23" s="31">
        <v>1986228</v>
      </c>
      <c r="E23" s="29">
        <v>15881.87909</v>
      </c>
      <c r="F23" s="30">
        <v>2.1671479948861601</v>
      </c>
    </row>
    <row r="24" spans="1:6" x14ac:dyDescent="0.2">
      <c r="A24" s="27" t="s">
        <v>182</v>
      </c>
      <c r="B24" s="27" t="s">
        <v>181</v>
      </c>
      <c r="C24" s="27" t="s">
        <v>106</v>
      </c>
      <c r="D24" s="31">
        <v>3296838</v>
      </c>
      <c r="E24" s="29">
        <v>15420.95975</v>
      </c>
      <c r="F24" s="30">
        <v>2.1042536473203102</v>
      </c>
    </row>
    <row r="25" spans="1:6" x14ac:dyDescent="0.2">
      <c r="A25" s="27" t="s">
        <v>488</v>
      </c>
      <c r="B25" s="27" t="s">
        <v>487</v>
      </c>
      <c r="C25" s="27" t="s">
        <v>165</v>
      </c>
      <c r="D25" s="31">
        <v>1705821</v>
      </c>
      <c r="E25" s="29">
        <v>15348.977360000001</v>
      </c>
      <c r="F25" s="30">
        <v>2.0944313529134799</v>
      </c>
    </row>
    <row r="26" spans="1:6" x14ac:dyDescent="0.2">
      <c r="A26" s="27" t="s">
        <v>93</v>
      </c>
      <c r="B26" s="27" t="s">
        <v>92</v>
      </c>
      <c r="C26" s="27" t="s">
        <v>88</v>
      </c>
      <c r="D26" s="31">
        <v>1035970</v>
      </c>
      <c r="E26" s="29">
        <v>15232.384899999999</v>
      </c>
      <c r="F26" s="30">
        <v>2.0785218302130501</v>
      </c>
    </row>
    <row r="27" spans="1:6" x14ac:dyDescent="0.2">
      <c r="A27" s="27" t="s">
        <v>490</v>
      </c>
      <c r="B27" s="27" t="s">
        <v>489</v>
      </c>
      <c r="C27" s="27" t="s">
        <v>425</v>
      </c>
      <c r="D27" s="31">
        <v>2140127</v>
      </c>
      <c r="E27" s="29">
        <v>14384.86363</v>
      </c>
      <c r="F27" s="30">
        <v>1.9628740526109401</v>
      </c>
    </row>
    <row r="28" spans="1:6" x14ac:dyDescent="0.2">
      <c r="A28" s="27" t="s">
        <v>222</v>
      </c>
      <c r="B28" s="27" t="s">
        <v>221</v>
      </c>
      <c r="C28" s="27" t="s">
        <v>223</v>
      </c>
      <c r="D28" s="31">
        <v>6039250</v>
      </c>
      <c r="E28" s="29">
        <v>12730.739</v>
      </c>
      <c r="F28" s="30">
        <v>1.7371619152194999</v>
      </c>
    </row>
    <row r="29" spans="1:6" x14ac:dyDescent="0.2">
      <c r="A29" s="27" t="s">
        <v>276</v>
      </c>
      <c r="B29" s="27" t="s">
        <v>275</v>
      </c>
      <c r="C29" s="27" t="s">
        <v>165</v>
      </c>
      <c r="D29" s="31">
        <v>6544174</v>
      </c>
      <c r="E29" s="29">
        <v>12499.37234</v>
      </c>
      <c r="F29" s="30">
        <v>1.70559097890516</v>
      </c>
    </row>
    <row r="30" spans="1:6" x14ac:dyDescent="0.2">
      <c r="A30" s="27" t="s">
        <v>379</v>
      </c>
      <c r="B30" s="27" t="s">
        <v>378</v>
      </c>
      <c r="C30" s="27" t="s">
        <v>132</v>
      </c>
      <c r="D30" s="31">
        <v>11253507</v>
      </c>
      <c r="E30" s="29">
        <v>11984.98496</v>
      </c>
      <c r="F30" s="30">
        <v>1.6354006964552901</v>
      </c>
    </row>
    <row r="31" spans="1:6" x14ac:dyDescent="0.2">
      <c r="A31" s="27" t="s">
        <v>492</v>
      </c>
      <c r="B31" s="27" t="s">
        <v>491</v>
      </c>
      <c r="C31" s="27" t="s">
        <v>290</v>
      </c>
      <c r="D31" s="31">
        <v>6231402</v>
      </c>
      <c r="E31" s="29">
        <v>11805.391089999999</v>
      </c>
      <c r="F31" s="30">
        <v>1.61089437116099</v>
      </c>
    </row>
    <row r="32" spans="1:6" x14ac:dyDescent="0.2">
      <c r="A32" s="27" t="s">
        <v>134</v>
      </c>
      <c r="B32" s="27" t="s">
        <v>133</v>
      </c>
      <c r="C32" s="27" t="s">
        <v>135</v>
      </c>
      <c r="D32" s="31">
        <v>3856067</v>
      </c>
      <c r="E32" s="29">
        <v>11649.17841</v>
      </c>
      <c r="F32" s="30">
        <v>1.58957850580782</v>
      </c>
    </row>
    <row r="33" spans="1:6" x14ac:dyDescent="0.2">
      <c r="A33" s="27" t="s">
        <v>178</v>
      </c>
      <c r="B33" s="27" t="s">
        <v>177</v>
      </c>
      <c r="C33" s="27" t="s">
        <v>116</v>
      </c>
      <c r="D33" s="31">
        <v>2902529</v>
      </c>
      <c r="E33" s="29">
        <v>11463.53829</v>
      </c>
      <c r="F33" s="30">
        <v>1.56424714472966</v>
      </c>
    </row>
    <row r="34" spans="1:6" x14ac:dyDescent="0.2">
      <c r="A34" s="27" t="s">
        <v>494</v>
      </c>
      <c r="B34" s="27" t="s">
        <v>493</v>
      </c>
      <c r="C34" s="27" t="s">
        <v>194</v>
      </c>
      <c r="D34" s="31">
        <v>3250000</v>
      </c>
      <c r="E34" s="29">
        <v>11298.625</v>
      </c>
      <c r="F34" s="30">
        <v>1.54174404520798</v>
      </c>
    </row>
    <row r="35" spans="1:6" x14ac:dyDescent="0.2">
      <c r="A35" s="27" t="s">
        <v>496</v>
      </c>
      <c r="B35" s="27" t="s">
        <v>495</v>
      </c>
      <c r="C35" s="27" t="s">
        <v>116</v>
      </c>
      <c r="D35" s="31">
        <v>462739</v>
      </c>
      <c r="E35" s="29">
        <v>11250.57331</v>
      </c>
      <c r="F35" s="30">
        <v>1.53518719365129</v>
      </c>
    </row>
    <row r="36" spans="1:6" x14ac:dyDescent="0.2">
      <c r="A36" s="27" t="s">
        <v>498</v>
      </c>
      <c r="B36" s="27" t="s">
        <v>497</v>
      </c>
      <c r="C36" s="27" t="s">
        <v>165</v>
      </c>
      <c r="D36" s="31">
        <v>68736</v>
      </c>
      <c r="E36" s="29">
        <v>9924.4473600000001</v>
      </c>
      <c r="F36" s="30">
        <v>1.3542318307988801</v>
      </c>
    </row>
    <row r="37" spans="1:6" x14ac:dyDescent="0.2">
      <c r="A37" s="27" t="s">
        <v>500</v>
      </c>
      <c r="B37" s="27" t="s">
        <v>499</v>
      </c>
      <c r="C37" s="27" t="s">
        <v>132</v>
      </c>
      <c r="D37" s="31">
        <v>511023</v>
      </c>
      <c r="E37" s="29">
        <v>9914.868246</v>
      </c>
      <c r="F37" s="30">
        <v>1.3529247211313</v>
      </c>
    </row>
    <row r="38" spans="1:6" x14ac:dyDescent="0.2">
      <c r="A38" s="27" t="s">
        <v>502</v>
      </c>
      <c r="B38" s="27" t="s">
        <v>501</v>
      </c>
      <c r="C38" s="27" t="s">
        <v>168</v>
      </c>
      <c r="D38" s="31">
        <v>1292030</v>
      </c>
      <c r="E38" s="29">
        <v>9740.6141700000007</v>
      </c>
      <c r="F38" s="30">
        <v>1.3291470327819499</v>
      </c>
    </row>
    <row r="39" spans="1:6" x14ac:dyDescent="0.2">
      <c r="A39" s="27" t="s">
        <v>317</v>
      </c>
      <c r="B39" s="27" t="s">
        <v>316</v>
      </c>
      <c r="C39" s="27" t="s">
        <v>91</v>
      </c>
      <c r="D39" s="31">
        <v>203304</v>
      </c>
      <c r="E39" s="29">
        <v>9688.0455120000006</v>
      </c>
      <c r="F39" s="30">
        <v>1.32197382228633</v>
      </c>
    </row>
    <row r="40" spans="1:6" x14ac:dyDescent="0.2">
      <c r="A40" s="27" t="s">
        <v>170</v>
      </c>
      <c r="B40" s="27" t="s">
        <v>169</v>
      </c>
      <c r="C40" s="27" t="s">
        <v>119</v>
      </c>
      <c r="D40" s="31">
        <v>3725151</v>
      </c>
      <c r="E40" s="29">
        <v>9650.0036660000005</v>
      </c>
      <c r="F40" s="30">
        <v>1.3167828552846601</v>
      </c>
    </row>
    <row r="41" spans="1:6" x14ac:dyDescent="0.2">
      <c r="A41" s="27" t="s">
        <v>246</v>
      </c>
      <c r="B41" s="27" t="s">
        <v>245</v>
      </c>
      <c r="C41" s="27" t="s">
        <v>119</v>
      </c>
      <c r="D41" s="31">
        <v>2503992</v>
      </c>
      <c r="E41" s="29">
        <v>9343.6461479999998</v>
      </c>
      <c r="F41" s="30">
        <v>1.27497910667975</v>
      </c>
    </row>
    <row r="42" spans="1:6" x14ac:dyDescent="0.2">
      <c r="A42" s="27" t="s">
        <v>504</v>
      </c>
      <c r="B42" s="27" t="s">
        <v>503</v>
      </c>
      <c r="C42" s="27" t="s">
        <v>129</v>
      </c>
      <c r="D42" s="31">
        <v>52304</v>
      </c>
      <c r="E42" s="29">
        <v>9259.2986639999999</v>
      </c>
      <c r="F42" s="30">
        <v>1.2634695441280901</v>
      </c>
    </row>
    <row r="43" spans="1:6" x14ac:dyDescent="0.2">
      <c r="A43" s="27" t="s">
        <v>506</v>
      </c>
      <c r="B43" s="27" t="s">
        <v>505</v>
      </c>
      <c r="C43" s="27" t="s">
        <v>132</v>
      </c>
      <c r="D43" s="31">
        <v>1400255</v>
      </c>
      <c r="E43" s="29">
        <v>8661.2773030000008</v>
      </c>
      <c r="F43" s="30">
        <v>1.1818670595577101</v>
      </c>
    </row>
    <row r="44" spans="1:6" x14ac:dyDescent="0.2">
      <c r="A44" s="27" t="s">
        <v>508</v>
      </c>
      <c r="B44" s="27" t="s">
        <v>507</v>
      </c>
      <c r="C44" s="27" t="s">
        <v>367</v>
      </c>
      <c r="D44" s="31">
        <v>1750000</v>
      </c>
      <c r="E44" s="29">
        <v>8641.5</v>
      </c>
      <c r="F44" s="30">
        <v>1.1791683648819899</v>
      </c>
    </row>
    <row r="45" spans="1:6" x14ac:dyDescent="0.2">
      <c r="A45" s="27" t="s">
        <v>108</v>
      </c>
      <c r="B45" s="27" t="s">
        <v>107</v>
      </c>
      <c r="C45" s="27" t="s">
        <v>91</v>
      </c>
      <c r="D45" s="31">
        <v>741037</v>
      </c>
      <c r="E45" s="29">
        <v>8623.818088</v>
      </c>
      <c r="F45" s="30">
        <v>1.1767555949622901</v>
      </c>
    </row>
    <row r="46" spans="1:6" x14ac:dyDescent="0.2">
      <c r="A46" s="27" t="s">
        <v>510</v>
      </c>
      <c r="B46" s="27" t="s">
        <v>509</v>
      </c>
      <c r="C46" s="27" t="s">
        <v>240</v>
      </c>
      <c r="D46" s="31">
        <v>1175706</v>
      </c>
      <c r="E46" s="29">
        <v>8236.9962360000009</v>
      </c>
      <c r="F46" s="30">
        <v>1.12397215566085</v>
      </c>
    </row>
    <row r="47" spans="1:6" x14ac:dyDescent="0.2">
      <c r="A47" s="27" t="s">
        <v>512</v>
      </c>
      <c r="B47" s="27" t="s">
        <v>511</v>
      </c>
      <c r="C47" s="27" t="s">
        <v>367</v>
      </c>
      <c r="D47" s="31">
        <v>746062</v>
      </c>
      <c r="E47" s="29">
        <v>8206.3089689999997</v>
      </c>
      <c r="F47" s="30">
        <v>1.1197847513385499</v>
      </c>
    </row>
    <row r="48" spans="1:6" x14ac:dyDescent="0.2">
      <c r="A48" s="27" t="s">
        <v>90</v>
      </c>
      <c r="B48" s="27" t="s">
        <v>89</v>
      </c>
      <c r="C48" s="27" t="s">
        <v>91</v>
      </c>
      <c r="D48" s="31">
        <v>422792</v>
      </c>
      <c r="E48" s="29">
        <v>8062.0092519999998</v>
      </c>
      <c r="F48" s="30">
        <v>1.10009445898794</v>
      </c>
    </row>
    <row r="49" spans="1:6" x14ac:dyDescent="0.2">
      <c r="A49" s="27" t="s">
        <v>514</v>
      </c>
      <c r="B49" s="27" t="s">
        <v>513</v>
      </c>
      <c r="C49" s="27" t="s">
        <v>352</v>
      </c>
      <c r="D49" s="31">
        <v>832234</v>
      </c>
      <c r="E49" s="29">
        <v>7961.5665609999996</v>
      </c>
      <c r="F49" s="30">
        <v>1.0863886389670201</v>
      </c>
    </row>
    <row r="50" spans="1:6" x14ac:dyDescent="0.2">
      <c r="A50" s="27" t="s">
        <v>516</v>
      </c>
      <c r="B50" s="27" t="s">
        <v>515</v>
      </c>
      <c r="C50" s="27" t="s">
        <v>165</v>
      </c>
      <c r="D50" s="31">
        <v>366879</v>
      </c>
      <c r="E50" s="29">
        <v>7837.269198</v>
      </c>
      <c r="F50" s="30">
        <v>1.0694277504305501</v>
      </c>
    </row>
    <row r="51" spans="1:6" x14ac:dyDescent="0.2">
      <c r="A51" s="27" t="s">
        <v>518</v>
      </c>
      <c r="B51" s="27" t="s">
        <v>517</v>
      </c>
      <c r="C51" s="27" t="s">
        <v>144</v>
      </c>
      <c r="D51" s="31">
        <v>459918</v>
      </c>
      <c r="E51" s="29">
        <v>7776.5235030000003</v>
      </c>
      <c r="F51" s="30">
        <v>1.06113874946466</v>
      </c>
    </row>
    <row r="52" spans="1:6" x14ac:dyDescent="0.2">
      <c r="A52" s="27" t="s">
        <v>520</v>
      </c>
      <c r="B52" s="27" t="s">
        <v>519</v>
      </c>
      <c r="C52" s="27" t="s">
        <v>113</v>
      </c>
      <c r="D52" s="31">
        <v>395563</v>
      </c>
      <c r="E52" s="29">
        <v>7758.572682</v>
      </c>
      <c r="F52" s="30">
        <v>1.0586892858013099</v>
      </c>
    </row>
    <row r="53" spans="1:6" x14ac:dyDescent="0.2">
      <c r="A53" s="27" t="s">
        <v>126</v>
      </c>
      <c r="B53" s="27" t="s">
        <v>125</v>
      </c>
      <c r="C53" s="27" t="s">
        <v>106</v>
      </c>
      <c r="D53" s="31">
        <v>463231</v>
      </c>
      <c r="E53" s="29">
        <v>6900.0573610000001</v>
      </c>
      <c r="F53" s="30">
        <v>0.94154132453420003</v>
      </c>
    </row>
    <row r="54" spans="1:6" x14ac:dyDescent="0.2">
      <c r="A54" s="27" t="s">
        <v>522</v>
      </c>
      <c r="B54" s="27" t="s">
        <v>521</v>
      </c>
      <c r="C54" s="27" t="s">
        <v>249</v>
      </c>
      <c r="D54" s="31">
        <v>224936</v>
      </c>
      <c r="E54" s="29">
        <v>6342.4079240000001</v>
      </c>
      <c r="F54" s="30">
        <v>0.86544775573194899</v>
      </c>
    </row>
    <row r="55" spans="1:6" x14ac:dyDescent="0.2">
      <c r="A55" s="27" t="s">
        <v>414</v>
      </c>
      <c r="B55" s="27" t="s">
        <v>413</v>
      </c>
      <c r="C55" s="27" t="s">
        <v>88</v>
      </c>
      <c r="D55" s="31">
        <v>12530441</v>
      </c>
      <c r="E55" s="29">
        <v>5801.5941830000002</v>
      </c>
      <c r="F55" s="30">
        <v>0.79165148718127198</v>
      </c>
    </row>
    <row r="56" spans="1:6" x14ac:dyDescent="0.2">
      <c r="A56" s="27" t="s">
        <v>103</v>
      </c>
      <c r="B56" s="27" t="s">
        <v>102</v>
      </c>
      <c r="C56" s="27" t="s">
        <v>88</v>
      </c>
      <c r="D56" s="31">
        <v>1108143</v>
      </c>
      <c r="E56" s="29">
        <v>5469.2397769999998</v>
      </c>
      <c r="F56" s="30">
        <v>0.74630035584014498</v>
      </c>
    </row>
    <row r="57" spans="1:6" x14ac:dyDescent="0.2">
      <c r="A57" s="27" t="s">
        <v>524</v>
      </c>
      <c r="B57" s="27" t="s">
        <v>523</v>
      </c>
      <c r="C57" s="27" t="s">
        <v>88</v>
      </c>
      <c r="D57" s="31">
        <v>3884341</v>
      </c>
      <c r="E57" s="29">
        <v>5057.4119819999996</v>
      </c>
      <c r="F57" s="30">
        <v>0.69010475234039304</v>
      </c>
    </row>
    <row r="58" spans="1:6" x14ac:dyDescent="0.2">
      <c r="A58" s="27" t="s">
        <v>526</v>
      </c>
      <c r="B58" s="27" t="s">
        <v>525</v>
      </c>
      <c r="C58" s="27" t="s">
        <v>113</v>
      </c>
      <c r="D58" s="31">
        <v>314325</v>
      </c>
      <c r="E58" s="29">
        <v>4943.8607629999997</v>
      </c>
      <c r="F58" s="30">
        <v>0.67461021953490996</v>
      </c>
    </row>
    <row r="59" spans="1:6" x14ac:dyDescent="0.2">
      <c r="A59" s="27" t="s">
        <v>418</v>
      </c>
      <c r="B59" s="27" t="s">
        <v>417</v>
      </c>
      <c r="C59" s="27" t="s">
        <v>352</v>
      </c>
      <c r="D59" s="31">
        <v>44595</v>
      </c>
      <c r="E59" s="29">
        <v>4589.962673</v>
      </c>
      <c r="F59" s="30">
        <v>0.626319363535355</v>
      </c>
    </row>
    <row r="60" spans="1:6" x14ac:dyDescent="0.2">
      <c r="A60" s="27" t="s">
        <v>190</v>
      </c>
      <c r="B60" s="27" t="s">
        <v>189</v>
      </c>
      <c r="C60" s="27" t="s">
        <v>191</v>
      </c>
      <c r="D60" s="31">
        <v>575578</v>
      </c>
      <c r="E60" s="29">
        <v>3996.2380539999999</v>
      </c>
      <c r="F60" s="30">
        <v>0.54530318715666903</v>
      </c>
    </row>
    <row r="61" spans="1:6" x14ac:dyDescent="0.2">
      <c r="A61" s="27" t="s">
        <v>528</v>
      </c>
      <c r="B61" s="27" t="s">
        <v>527</v>
      </c>
      <c r="C61" s="27" t="s">
        <v>240</v>
      </c>
      <c r="D61" s="31">
        <v>2053763</v>
      </c>
      <c r="E61" s="29">
        <v>3976.0851680000001</v>
      </c>
      <c r="F61" s="30">
        <v>0.54255324262941396</v>
      </c>
    </row>
    <row r="62" spans="1:6" x14ac:dyDescent="0.2">
      <c r="A62" s="27" t="s">
        <v>530</v>
      </c>
      <c r="B62" s="27" t="s">
        <v>529</v>
      </c>
      <c r="C62" s="27" t="s">
        <v>290</v>
      </c>
      <c r="D62" s="31">
        <v>9000</v>
      </c>
      <c r="E62" s="29">
        <v>3570.9119999999998</v>
      </c>
      <c r="F62" s="30">
        <v>0.487265690467797</v>
      </c>
    </row>
    <row r="63" spans="1:6" x14ac:dyDescent="0.2">
      <c r="A63" s="27" t="s">
        <v>532</v>
      </c>
      <c r="B63" s="27" t="s">
        <v>531</v>
      </c>
      <c r="C63" s="27" t="s">
        <v>113</v>
      </c>
      <c r="D63" s="31">
        <v>333720</v>
      </c>
      <c r="E63" s="29">
        <v>3401.6079599999998</v>
      </c>
      <c r="F63" s="30">
        <v>0.46416345497457101</v>
      </c>
    </row>
    <row r="64" spans="1:6" x14ac:dyDescent="0.2">
      <c r="A64" s="27" t="s">
        <v>309</v>
      </c>
      <c r="B64" s="27" t="s">
        <v>308</v>
      </c>
      <c r="C64" s="27" t="s">
        <v>135</v>
      </c>
      <c r="D64" s="31">
        <v>73278</v>
      </c>
      <c r="E64" s="29">
        <v>3167.5514669999998</v>
      </c>
      <c r="F64" s="30">
        <v>0.43222547983821402</v>
      </c>
    </row>
    <row r="65" spans="1:9" x14ac:dyDescent="0.2">
      <c r="A65" s="27" t="s">
        <v>416</v>
      </c>
      <c r="B65" s="27" t="s">
        <v>415</v>
      </c>
      <c r="C65" s="27" t="s">
        <v>352</v>
      </c>
      <c r="D65" s="31">
        <v>401269</v>
      </c>
      <c r="E65" s="29">
        <v>2669.0407540000001</v>
      </c>
      <c r="F65" s="30">
        <v>0.364201634172026</v>
      </c>
    </row>
    <row r="66" spans="1:9" x14ac:dyDescent="0.2">
      <c r="A66" s="27" t="s">
        <v>146</v>
      </c>
      <c r="B66" s="27" t="s">
        <v>145</v>
      </c>
      <c r="C66" s="27" t="s">
        <v>147</v>
      </c>
      <c r="D66" s="31">
        <v>70067</v>
      </c>
      <c r="E66" s="29">
        <v>1847.3164549999999</v>
      </c>
      <c r="F66" s="30">
        <v>0.25207395980581399</v>
      </c>
    </row>
    <row r="67" spans="1:9" x14ac:dyDescent="0.2">
      <c r="A67" s="27" t="s">
        <v>383</v>
      </c>
      <c r="B67" s="27" t="s">
        <v>382</v>
      </c>
      <c r="C67" s="27" t="s">
        <v>165</v>
      </c>
      <c r="D67" s="31">
        <v>29835</v>
      </c>
      <c r="E67" s="29">
        <v>484.72924499999999</v>
      </c>
      <c r="F67" s="30">
        <v>6.61433074393485E-2</v>
      </c>
    </row>
    <row r="68" spans="1:9" x14ac:dyDescent="0.2">
      <c r="A68" s="27" t="s">
        <v>534</v>
      </c>
      <c r="B68" s="27" t="s">
        <v>533</v>
      </c>
      <c r="C68" s="27" t="s">
        <v>535</v>
      </c>
      <c r="D68" s="31">
        <v>43863</v>
      </c>
      <c r="E68" s="29">
        <v>401.170998</v>
      </c>
      <c r="F68" s="30">
        <v>5.4741439535929498E-2</v>
      </c>
    </row>
    <row r="69" spans="1:9" x14ac:dyDescent="0.2">
      <c r="A69" s="26" t="s">
        <v>32</v>
      </c>
      <c r="B69" s="26"/>
      <c r="C69" s="26"/>
      <c r="D69" s="32"/>
      <c r="E69" s="33">
        <f>SUM(E7:E68)</f>
        <v>710921.16970199987</v>
      </c>
      <c r="F69" s="34">
        <f>SUM(F7:F68)</f>
        <v>97.00812975033233</v>
      </c>
      <c r="G69" s="18"/>
      <c r="H69" s="18"/>
      <c r="I69" s="18"/>
    </row>
    <row r="70" spans="1:9" x14ac:dyDescent="0.2">
      <c r="A70" s="27"/>
      <c r="B70" s="27"/>
      <c r="C70" s="27"/>
      <c r="D70" s="28"/>
      <c r="E70" s="29"/>
      <c r="F70" s="30"/>
    </row>
    <row r="71" spans="1:9" x14ac:dyDescent="0.2">
      <c r="A71" s="26" t="s">
        <v>1301</v>
      </c>
      <c r="B71" s="27"/>
      <c r="C71" s="27"/>
      <c r="D71" s="28"/>
      <c r="E71" s="29"/>
      <c r="F71" s="30"/>
    </row>
    <row r="72" spans="1:9" x14ac:dyDescent="0.2">
      <c r="A72" s="27"/>
      <c r="B72" s="27" t="s">
        <v>785</v>
      </c>
      <c r="C72" s="27" t="s">
        <v>132</v>
      </c>
      <c r="D72" s="31">
        <v>8100</v>
      </c>
      <c r="E72" s="29">
        <v>8.0999999999999996E-4</v>
      </c>
      <c r="F72" s="30">
        <v>1.10527845345647E-7</v>
      </c>
    </row>
    <row r="73" spans="1:9" x14ac:dyDescent="0.2">
      <c r="A73" s="26" t="s">
        <v>32</v>
      </c>
      <c r="B73" s="26"/>
      <c r="C73" s="26"/>
      <c r="D73" s="32"/>
      <c r="E73" s="33">
        <f>SUM(E71:E72)</f>
        <v>8.0999999999999996E-4</v>
      </c>
      <c r="F73" s="34">
        <f>SUM(F71:F72)</f>
        <v>1.10527845345647E-7</v>
      </c>
      <c r="G73" s="18"/>
      <c r="H73" s="88"/>
      <c r="I73" s="90"/>
    </row>
    <row r="74" spans="1:9" x14ac:dyDescent="0.2">
      <c r="A74" s="27"/>
      <c r="B74" s="27"/>
      <c r="C74" s="27"/>
      <c r="D74" s="28"/>
      <c r="E74" s="29"/>
      <c r="F74" s="30"/>
    </row>
    <row r="75" spans="1:9" x14ac:dyDescent="0.2">
      <c r="A75" s="26" t="s">
        <v>34</v>
      </c>
      <c r="B75" s="26"/>
      <c r="C75" s="26"/>
      <c r="D75" s="32"/>
      <c r="E75" s="33">
        <f>E69+E73</f>
        <v>710921.17051199987</v>
      </c>
      <c r="F75" s="34">
        <f>F69+F73</f>
        <v>97.00812986086018</v>
      </c>
      <c r="G75" s="18"/>
      <c r="H75" s="18"/>
      <c r="I75" s="18"/>
    </row>
    <row r="76" spans="1:9" x14ac:dyDescent="0.2">
      <c r="A76" s="26"/>
      <c r="B76" s="26"/>
      <c r="C76" s="26"/>
      <c r="D76" s="32"/>
      <c r="E76" s="33"/>
      <c r="F76" s="34"/>
      <c r="G76" s="18"/>
      <c r="H76" s="18"/>
      <c r="I76" s="18"/>
    </row>
    <row r="77" spans="1:9" x14ac:dyDescent="0.2">
      <c r="A77" s="26" t="s">
        <v>36</v>
      </c>
      <c r="B77" s="26"/>
      <c r="C77" s="26"/>
      <c r="D77" s="32"/>
      <c r="E77" s="33">
        <f>E79-(E69+E73)</f>
        <v>21925.830591600155</v>
      </c>
      <c r="F77" s="34">
        <f>F79-(F69+F73)</f>
        <v>2.9918701391398201</v>
      </c>
      <c r="G77" s="18"/>
      <c r="H77" s="18"/>
      <c r="I77" s="18"/>
    </row>
    <row r="78" spans="1:9" x14ac:dyDescent="0.2">
      <c r="A78" s="26"/>
      <c r="B78" s="26"/>
      <c r="C78" s="26"/>
      <c r="D78" s="32"/>
      <c r="E78" s="33"/>
      <c r="F78" s="34"/>
      <c r="G78" s="18"/>
      <c r="H78" s="18"/>
      <c r="I78" s="18"/>
    </row>
    <row r="79" spans="1:9" x14ac:dyDescent="0.2">
      <c r="A79" s="35" t="s">
        <v>35</v>
      </c>
      <c r="B79" s="35"/>
      <c r="C79" s="35"/>
      <c r="D79" s="36"/>
      <c r="E79" s="37">
        <v>732847.00110360002</v>
      </c>
      <c r="F79" s="38">
        <v>100</v>
      </c>
      <c r="G79" s="18"/>
      <c r="H79" s="18"/>
      <c r="I79" s="18"/>
    </row>
    <row r="80" spans="1:9" x14ac:dyDescent="0.2">
      <c r="F80" s="20" t="s">
        <v>536</v>
      </c>
    </row>
    <row r="81" spans="1:6" x14ac:dyDescent="0.2">
      <c r="A81" s="54" t="s">
        <v>37</v>
      </c>
      <c r="F81" s="20"/>
    </row>
    <row r="82" spans="1:6" x14ac:dyDescent="0.2">
      <c r="A82" s="54" t="s">
        <v>786</v>
      </c>
      <c r="F82" s="20"/>
    </row>
    <row r="84" spans="1:6" x14ac:dyDescent="0.2">
      <c r="A84" s="18" t="s">
        <v>38</v>
      </c>
    </row>
    <row r="85" spans="1:6" x14ac:dyDescent="0.2">
      <c r="A85" s="18" t="s">
        <v>39</v>
      </c>
    </row>
    <row r="86" spans="1:6" x14ac:dyDescent="0.2">
      <c r="A86" s="18" t="s">
        <v>40</v>
      </c>
      <c r="B86" s="18"/>
      <c r="C86" s="39" t="s">
        <v>42</v>
      </c>
      <c r="D86" s="19" t="s">
        <v>41</v>
      </c>
    </row>
    <row r="87" spans="1:6" x14ac:dyDescent="0.2">
      <c r="A87" s="9" t="s">
        <v>58</v>
      </c>
      <c r="C87" s="40">
        <v>1543.1660999999999</v>
      </c>
      <c r="D87" s="40">
        <v>1425.4975999999999</v>
      </c>
    </row>
    <row r="88" spans="1:6" x14ac:dyDescent="0.2">
      <c r="A88" s="9" t="s">
        <v>80</v>
      </c>
      <c r="C88" s="40">
        <v>74.3523</v>
      </c>
      <c r="D88" s="40">
        <v>68.6828</v>
      </c>
    </row>
    <row r="89" spans="1:6" x14ac:dyDescent="0.2">
      <c r="A89" s="9" t="s">
        <v>61</v>
      </c>
      <c r="C89" s="40">
        <v>1681.5440000000001</v>
      </c>
      <c r="D89" s="40">
        <v>1559.4386</v>
      </c>
    </row>
    <row r="90" spans="1:6" x14ac:dyDescent="0.2">
      <c r="A90" s="9" t="s">
        <v>81</v>
      </c>
      <c r="C90" s="40">
        <v>85.024799999999999</v>
      </c>
      <c r="D90" s="40">
        <v>78.850399999999993</v>
      </c>
    </row>
    <row r="92" spans="1:6" x14ac:dyDescent="0.2">
      <c r="A92" s="9" t="s">
        <v>43</v>
      </c>
    </row>
    <row r="94" spans="1:6" x14ac:dyDescent="0.2">
      <c r="A94" s="18" t="s">
        <v>44</v>
      </c>
      <c r="D94" s="41" t="s">
        <v>45</v>
      </c>
    </row>
    <row r="96" spans="1:6" x14ac:dyDescent="0.2">
      <c r="A96" s="18" t="s">
        <v>213</v>
      </c>
      <c r="D96" s="45">
        <v>0.20147310844374144</v>
      </c>
    </row>
    <row r="98" spans="1:4" x14ac:dyDescent="0.2">
      <c r="A98" s="18" t="s">
        <v>789</v>
      </c>
      <c r="D98" s="41" t="s">
        <v>45</v>
      </c>
    </row>
    <row r="99" spans="1:4" x14ac:dyDescent="0.2">
      <c r="A99" s="9" t="s">
        <v>787</v>
      </c>
    </row>
    <row r="100" spans="1:4" x14ac:dyDescent="0.2">
      <c r="A100" s="46" t="s">
        <v>788</v>
      </c>
    </row>
    <row r="102" spans="1:4" x14ac:dyDescent="0.2">
      <c r="A102" s="54" t="s">
        <v>1224</v>
      </c>
    </row>
    <row r="104" spans="1:4" x14ac:dyDescent="0.2">
      <c r="A104" s="18" t="s">
        <v>1223</v>
      </c>
    </row>
    <row r="105" spans="1:4" x14ac:dyDescent="0.2">
      <c r="A105" s="18"/>
    </row>
    <row r="106" spans="1:4" x14ac:dyDescent="0.2">
      <c r="A106" s="47" t="s">
        <v>781</v>
      </c>
    </row>
    <row r="107" spans="1:4" x14ac:dyDescent="0.2">
      <c r="A107" s="48"/>
    </row>
    <row r="108" spans="1:4" x14ac:dyDescent="0.2">
      <c r="A108" s="49"/>
    </row>
    <row r="109" spans="1:4" x14ac:dyDescent="0.2">
      <c r="A109" s="49"/>
    </row>
    <row r="110" spans="1:4" x14ac:dyDescent="0.2">
      <c r="A110" s="49"/>
    </row>
    <row r="111" spans="1:4" x14ac:dyDescent="0.2">
      <c r="A111" s="49"/>
    </row>
    <row r="112" spans="1:4"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7" t="s">
        <v>755</v>
      </c>
    </row>
    <row r="121" spans="1:1" x14ac:dyDescent="0.2">
      <c r="A121" s="49"/>
    </row>
    <row r="122" spans="1:1" x14ac:dyDescent="0.2">
      <c r="A122" s="47" t="s">
        <v>782</v>
      </c>
    </row>
    <row r="123" spans="1:1" x14ac:dyDescent="0.2">
      <c r="A123" s="49"/>
    </row>
    <row r="124" spans="1:1" x14ac:dyDescent="0.2">
      <c r="A124" s="49"/>
    </row>
    <row r="125" spans="1:1" x14ac:dyDescent="0.2">
      <c r="A125" s="49"/>
    </row>
    <row r="126" spans="1:1" x14ac:dyDescent="0.2">
      <c r="A126" s="49"/>
    </row>
    <row r="127" spans="1:1" x14ac:dyDescent="0.2">
      <c r="A127" s="49"/>
    </row>
    <row r="128" spans="1:1" x14ac:dyDescent="0.2">
      <c r="A128" s="49"/>
    </row>
    <row r="129" spans="1:1" x14ac:dyDescent="0.2">
      <c r="A129" s="49"/>
    </row>
    <row r="130" spans="1:1" x14ac:dyDescent="0.2">
      <c r="A130" s="49"/>
    </row>
    <row r="131" spans="1:1" x14ac:dyDescent="0.2">
      <c r="A131" s="49"/>
    </row>
    <row r="132" spans="1:1" x14ac:dyDescent="0.2">
      <c r="A132" s="49"/>
    </row>
    <row r="133" spans="1:1" x14ac:dyDescent="0.2">
      <c r="A133" s="49"/>
    </row>
    <row r="134" spans="1:1" x14ac:dyDescent="0.2">
      <c r="A134" s="49"/>
    </row>
  </sheetData>
  <mergeCells count="1">
    <mergeCell ref="A1:F1"/>
  </mergeCells>
  <conditionalFormatting sqref="F2:F3 F5:F65542">
    <cfRule type="cellIs" dxfId="40" priority="1" stopIfTrue="1" operator="between">
      <formula>0.009</formula>
      <formula>-0.009</formula>
    </cfRule>
  </conditionalFormatting>
  <hyperlinks>
    <hyperlink ref="A100" r:id="rId1" xr:uid="{00000000-0004-0000-1700-000000000000}"/>
  </hyperlinks>
  <pageMargins left="0.7" right="0.7" top="0.75" bottom="0.75" header="0.3" footer="0.3"/>
  <pageSetup paperSize="9" scale="4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08"/>
  <sheetViews>
    <sheetView showGridLines="0" view="pageBreakPreview" zoomScaleNormal="100" zoomScaleSheetLayoutView="100" workbookViewId="0">
      <selection sqref="A1:F1"/>
    </sheetView>
  </sheetViews>
  <sheetFormatPr defaultColWidth="9.21875" defaultRowHeight="10.199999999999999" x14ac:dyDescent="0.2"/>
  <cols>
    <col min="1" max="1" width="38.77734375" style="9" bestFit="1" customWidth="1"/>
    <col min="2" max="2" width="37.44140625" style="9" bestFit="1" customWidth="1"/>
    <col min="3" max="3" width="24.77734375" style="9" bestFit="1" customWidth="1"/>
    <col min="4" max="4" width="15.44140625" style="10" bestFit="1" customWidth="1"/>
    <col min="5" max="5" width="23" style="13" bestFit="1" customWidth="1"/>
    <col min="6" max="6" width="14.77734375" style="14" bestFit="1" customWidth="1"/>
    <col min="7" max="16384" width="9.21875" style="9"/>
  </cols>
  <sheetData>
    <row r="1" spans="1:6" s="1" customFormat="1" ht="13.8" x14ac:dyDescent="0.2">
      <c r="A1" s="106" t="s">
        <v>15</v>
      </c>
      <c r="B1" s="107"/>
      <c r="C1" s="107"/>
      <c r="D1" s="107"/>
      <c r="E1" s="107"/>
      <c r="F1" s="107"/>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259</v>
      </c>
      <c r="D4" s="16" t="s">
        <v>1</v>
      </c>
      <c r="E4" s="15" t="s">
        <v>3</v>
      </c>
      <c r="F4" s="15" t="s">
        <v>4</v>
      </c>
    </row>
    <row r="5" spans="1:6" x14ac:dyDescent="0.2">
      <c r="A5" s="21" t="s">
        <v>85</v>
      </c>
      <c r="B5" s="22"/>
      <c r="C5" s="22"/>
      <c r="D5" s="23"/>
      <c r="E5" s="24"/>
      <c r="F5" s="25"/>
    </row>
    <row r="6" spans="1:6" x14ac:dyDescent="0.2">
      <c r="A6" s="26" t="s">
        <v>31</v>
      </c>
      <c r="B6" s="27"/>
      <c r="C6" s="27"/>
      <c r="D6" s="28"/>
      <c r="E6" s="29"/>
      <c r="F6" s="30"/>
    </row>
    <row r="7" spans="1:6" x14ac:dyDescent="0.2">
      <c r="A7" s="27" t="s">
        <v>90</v>
      </c>
      <c r="B7" s="27" t="s">
        <v>89</v>
      </c>
      <c r="C7" s="27" t="s">
        <v>91</v>
      </c>
      <c r="D7" s="31">
        <v>347520</v>
      </c>
      <c r="E7" s="29">
        <v>6626.6851200000001</v>
      </c>
      <c r="F7" s="30">
        <v>10.394617146625601</v>
      </c>
    </row>
    <row r="8" spans="1:6" x14ac:dyDescent="0.2">
      <c r="A8" s="27" t="s">
        <v>93</v>
      </c>
      <c r="B8" s="27" t="s">
        <v>92</v>
      </c>
      <c r="C8" s="27" t="s">
        <v>88</v>
      </c>
      <c r="D8" s="31">
        <v>395485</v>
      </c>
      <c r="E8" s="29">
        <v>5815.0136979999997</v>
      </c>
      <c r="F8" s="30">
        <v>9.1214294928040207</v>
      </c>
    </row>
    <row r="9" spans="1:6" x14ac:dyDescent="0.2">
      <c r="A9" s="27" t="s">
        <v>87</v>
      </c>
      <c r="B9" s="27" t="s">
        <v>86</v>
      </c>
      <c r="C9" s="27" t="s">
        <v>88</v>
      </c>
      <c r="D9" s="31">
        <v>583651</v>
      </c>
      <c r="E9" s="29">
        <v>4262.4032530000004</v>
      </c>
      <c r="F9" s="30">
        <v>6.6860050141429603</v>
      </c>
    </row>
    <row r="10" spans="1:6" x14ac:dyDescent="0.2">
      <c r="A10" s="27" t="s">
        <v>95</v>
      </c>
      <c r="B10" s="27" t="s">
        <v>94</v>
      </c>
      <c r="C10" s="27" t="s">
        <v>88</v>
      </c>
      <c r="D10" s="31">
        <v>558037</v>
      </c>
      <c r="E10" s="29">
        <v>4247.4986259999996</v>
      </c>
      <c r="F10" s="30">
        <v>6.6626256187781996</v>
      </c>
    </row>
    <row r="11" spans="1:6" x14ac:dyDescent="0.2">
      <c r="A11" s="27" t="s">
        <v>299</v>
      </c>
      <c r="B11" s="27" t="s">
        <v>298</v>
      </c>
      <c r="C11" s="27" t="s">
        <v>135</v>
      </c>
      <c r="D11" s="31">
        <v>71910</v>
      </c>
      <c r="E11" s="29">
        <v>3242.7454950000001</v>
      </c>
      <c r="F11" s="30">
        <v>5.0865700292199696</v>
      </c>
    </row>
    <row r="12" spans="1:6" x14ac:dyDescent="0.2">
      <c r="A12" s="27" t="s">
        <v>498</v>
      </c>
      <c r="B12" s="27" t="s">
        <v>497</v>
      </c>
      <c r="C12" s="27" t="s">
        <v>165</v>
      </c>
      <c r="D12" s="31">
        <v>21180</v>
      </c>
      <c r="E12" s="29">
        <v>3058.0743000000002</v>
      </c>
      <c r="F12" s="30">
        <v>4.7968948243062304</v>
      </c>
    </row>
    <row r="13" spans="1:6" x14ac:dyDescent="0.2">
      <c r="A13" s="27" t="s">
        <v>97</v>
      </c>
      <c r="B13" s="27" t="s">
        <v>96</v>
      </c>
      <c r="C13" s="27" t="s">
        <v>98</v>
      </c>
      <c r="D13" s="31">
        <v>170417</v>
      </c>
      <c r="E13" s="29">
        <v>3012.3761009999998</v>
      </c>
      <c r="F13" s="30">
        <v>4.72521263716538</v>
      </c>
    </row>
    <row r="14" spans="1:6" x14ac:dyDescent="0.2">
      <c r="A14" s="27" t="s">
        <v>110</v>
      </c>
      <c r="B14" s="27" t="s">
        <v>109</v>
      </c>
      <c r="C14" s="27" t="s">
        <v>88</v>
      </c>
      <c r="D14" s="31">
        <v>169031</v>
      </c>
      <c r="E14" s="29">
        <v>2964.5501939999999</v>
      </c>
      <c r="F14" s="30">
        <v>4.6501929276193898</v>
      </c>
    </row>
    <row r="15" spans="1:6" x14ac:dyDescent="0.2">
      <c r="A15" s="27" t="s">
        <v>108</v>
      </c>
      <c r="B15" s="27" t="s">
        <v>107</v>
      </c>
      <c r="C15" s="27" t="s">
        <v>91</v>
      </c>
      <c r="D15" s="31">
        <v>234183</v>
      </c>
      <c r="E15" s="29">
        <v>2725.3046629999999</v>
      </c>
      <c r="F15" s="30">
        <v>4.2749124285836801</v>
      </c>
    </row>
    <row r="16" spans="1:6" x14ac:dyDescent="0.2">
      <c r="A16" s="27" t="s">
        <v>143</v>
      </c>
      <c r="B16" s="27" t="s">
        <v>142</v>
      </c>
      <c r="C16" s="27" t="s">
        <v>144</v>
      </c>
      <c r="D16" s="31">
        <v>484457</v>
      </c>
      <c r="E16" s="29">
        <v>2101.332238</v>
      </c>
      <c r="F16" s="30">
        <v>3.29614938937554</v>
      </c>
    </row>
    <row r="17" spans="1:6" x14ac:dyDescent="0.2">
      <c r="A17" s="27" t="s">
        <v>153</v>
      </c>
      <c r="B17" s="27" t="s">
        <v>152</v>
      </c>
      <c r="C17" s="27" t="s">
        <v>154</v>
      </c>
      <c r="D17" s="31">
        <v>523765</v>
      </c>
      <c r="E17" s="29">
        <v>1882.1495279999999</v>
      </c>
      <c r="F17" s="30">
        <v>2.9523394279313599</v>
      </c>
    </row>
    <row r="18" spans="1:6" x14ac:dyDescent="0.2">
      <c r="A18" s="27" t="s">
        <v>100</v>
      </c>
      <c r="B18" s="27" t="s">
        <v>99</v>
      </c>
      <c r="C18" s="27" t="s">
        <v>101</v>
      </c>
      <c r="D18" s="31">
        <v>242272</v>
      </c>
      <c r="E18" s="29">
        <v>1829.0324639999999</v>
      </c>
      <c r="F18" s="30">
        <v>2.8690200104195198</v>
      </c>
    </row>
    <row r="19" spans="1:6" x14ac:dyDescent="0.2">
      <c r="A19" s="27" t="s">
        <v>128</v>
      </c>
      <c r="B19" s="27" t="s">
        <v>127</v>
      </c>
      <c r="C19" s="27" t="s">
        <v>129</v>
      </c>
      <c r="D19" s="31">
        <v>38978</v>
      </c>
      <c r="E19" s="29">
        <v>1674.280501</v>
      </c>
      <c r="F19" s="30">
        <v>2.6262761077072998</v>
      </c>
    </row>
    <row r="20" spans="1:6" x14ac:dyDescent="0.2">
      <c r="A20" s="27" t="s">
        <v>303</v>
      </c>
      <c r="B20" s="27" t="s">
        <v>302</v>
      </c>
      <c r="C20" s="27" t="s">
        <v>91</v>
      </c>
      <c r="D20" s="31">
        <v>123570</v>
      </c>
      <c r="E20" s="29">
        <v>1557.0437850000001</v>
      </c>
      <c r="F20" s="30">
        <v>2.4423786150273301</v>
      </c>
    </row>
    <row r="21" spans="1:6" x14ac:dyDescent="0.2">
      <c r="A21" s="27" t="s">
        <v>124</v>
      </c>
      <c r="B21" s="27" t="s">
        <v>123</v>
      </c>
      <c r="C21" s="27" t="s">
        <v>116</v>
      </c>
      <c r="D21" s="31">
        <v>93194</v>
      </c>
      <c r="E21" s="29">
        <v>1550.7481600000001</v>
      </c>
      <c r="F21" s="30">
        <v>2.4325032987283599</v>
      </c>
    </row>
    <row r="22" spans="1:6" x14ac:dyDescent="0.2">
      <c r="A22" s="27" t="s">
        <v>274</v>
      </c>
      <c r="B22" s="27" t="s">
        <v>273</v>
      </c>
      <c r="C22" s="27" t="s">
        <v>154</v>
      </c>
      <c r="D22" s="31">
        <v>551423</v>
      </c>
      <c r="E22" s="29">
        <v>1485.2578510000001</v>
      </c>
      <c r="F22" s="30">
        <v>2.3297752112243</v>
      </c>
    </row>
    <row r="23" spans="1:6" x14ac:dyDescent="0.2">
      <c r="A23" s="27" t="s">
        <v>180</v>
      </c>
      <c r="B23" s="27" t="s">
        <v>179</v>
      </c>
      <c r="C23" s="27" t="s">
        <v>135</v>
      </c>
      <c r="D23" s="31">
        <v>1652430</v>
      </c>
      <c r="E23" s="29">
        <v>1359.9498900000001</v>
      </c>
      <c r="F23" s="30">
        <v>2.1332171650168301</v>
      </c>
    </row>
    <row r="24" spans="1:6" x14ac:dyDescent="0.2">
      <c r="A24" s="27" t="s">
        <v>379</v>
      </c>
      <c r="B24" s="27" t="s">
        <v>378</v>
      </c>
      <c r="C24" s="27" t="s">
        <v>132</v>
      </c>
      <c r="D24" s="31">
        <v>1247117</v>
      </c>
      <c r="E24" s="29">
        <v>1328.179605</v>
      </c>
      <c r="F24" s="30">
        <v>2.0833823013958801</v>
      </c>
    </row>
    <row r="25" spans="1:6" x14ac:dyDescent="0.2">
      <c r="A25" s="27" t="s">
        <v>496</v>
      </c>
      <c r="B25" s="27" t="s">
        <v>495</v>
      </c>
      <c r="C25" s="27" t="s">
        <v>116</v>
      </c>
      <c r="D25" s="31">
        <v>53462</v>
      </c>
      <c r="E25" s="29">
        <v>1299.821606</v>
      </c>
      <c r="F25" s="30">
        <v>2.0388999490113102</v>
      </c>
    </row>
    <row r="26" spans="1:6" x14ac:dyDescent="0.2">
      <c r="A26" s="27" t="s">
        <v>187</v>
      </c>
      <c r="B26" s="27" t="s">
        <v>186</v>
      </c>
      <c r="C26" s="27" t="s">
        <v>188</v>
      </c>
      <c r="D26" s="31">
        <v>82066</v>
      </c>
      <c r="E26" s="29">
        <v>1161.6031969999999</v>
      </c>
      <c r="F26" s="30">
        <v>1.82209057627765</v>
      </c>
    </row>
    <row r="27" spans="1:6" x14ac:dyDescent="0.2">
      <c r="A27" s="27" t="s">
        <v>447</v>
      </c>
      <c r="B27" s="27" t="s">
        <v>446</v>
      </c>
      <c r="C27" s="27" t="s">
        <v>367</v>
      </c>
      <c r="D27" s="31">
        <v>1262673</v>
      </c>
      <c r="E27" s="29">
        <v>1083.3734340000001</v>
      </c>
      <c r="F27" s="30">
        <v>1.69937938340657</v>
      </c>
    </row>
    <row r="28" spans="1:6" x14ac:dyDescent="0.2">
      <c r="A28" s="27" t="s">
        <v>162</v>
      </c>
      <c r="B28" s="27" t="s">
        <v>161</v>
      </c>
      <c r="C28" s="27" t="s">
        <v>144</v>
      </c>
      <c r="D28" s="31">
        <v>129322</v>
      </c>
      <c r="E28" s="29">
        <v>1043.046591</v>
      </c>
      <c r="F28" s="30">
        <v>1.6361227043692701</v>
      </c>
    </row>
    <row r="29" spans="1:6" x14ac:dyDescent="0.2">
      <c r="A29" s="27" t="s">
        <v>538</v>
      </c>
      <c r="B29" s="27" t="s">
        <v>537</v>
      </c>
      <c r="C29" s="27" t="s">
        <v>129</v>
      </c>
      <c r="D29" s="31">
        <v>129673</v>
      </c>
      <c r="E29" s="29">
        <v>879.44228599999997</v>
      </c>
      <c r="F29" s="30">
        <v>1.3794930195088599</v>
      </c>
    </row>
    <row r="30" spans="1:6" x14ac:dyDescent="0.2">
      <c r="A30" s="27" t="s">
        <v>309</v>
      </c>
      <c r="B30" s="27" t="s">
        <v>308</v>
      </c>
      <c r="C30" s="27" t="s">
        <v>135</v>
      </c>
      <c r="D30" s="31">
        <v>18931</v>
      </c>
      <c r="E30" s="29">
        <v>818.32087149999995</v>
      </c>
      <c r="F30" s="30">
        <v>1.28361797917078</v>
      </c>
    </row>
    <row r="31" spans="1:6" x14ac:dyDescent="0.2">
      <c r="A31" s="27" t="s">
        <v>540</v>
      </c>
      <c r="B31" s="27" t="s">
        <v>539</v>
      </c>
      <c r="C31" s="27" t="s">
        <v>412</v>
      </c>
      <c r="D31" s="31">
        <v>404856</v>
      </c>
      <c r="E31" s="29">
        <v>701.61544800000001</v>
      </c>
      <c r="F31" s="30">
        <v>1.1005538718155099</v>
      </c>
    </row>
    <row r="32" spans="1:6" x14ac:dyDescent="0.2">
      <c r="A32" s="27" t="s">
        <v>542</v>
      </c>
      <c r="B32" s="27" t="s">
        <v>541</v>
      </c>
      <c r="C32" s="27" t="s">
        <v>132</v>
      </c>
      <c r="D32" s="31">
        <v>521967</v>
      </c>
      <c r="E32" s="29">
        <v>531.62338950000003</v>
      </c>
      <c r="F32" s="30">
        <v>0.83390435790676598</v>
      </c>
    </row>
    <row r="33" spans="1:9" x14ac:dyDescent="0.2">
      <c r="A33" s="27" t="s">
        <v>190</v>
      </c>
      <c r="B33" s="27" t="s">
        <v>189</v>
      </c>
      <c r="C33" s="27" t="s">
        <v>191</v>
      </c>
      <c r="D33" s="31">
        <v>62505</v>
      </c>
      <c r="E33" s="29">
        <v>433.97221500000001</v>
      </c>
      <c r="F33" s="30">
        <v>0.68072874227621305</v>
      </c>
    </row>
    <row r="34" spans="1:9" x14ac:dyDescent="0.2">
      <c r="A34" s="27" t="s">
        <v>134</v>
      </c>
      <c r="B34" s="27" t="s">
        <v>133</v>
      </c>
      <c r="C34" s="27" t="s">
        <v>135</v>
      </c>
      <c r="D34" s="31">
        <v>102691</v>
      </c>
      <c r="E34" s="29">
        <v>310.229511</v>
      </c>
      <c r="F34" s="30">
        <v>0.486625957931418</v>
      </c>
    </row>
    <row r="35" spans="1:9" x14ac:dyDescent="0.2">
      <c r="A35" s="27" t="s">
        <v>383</v>
      </c>
      <c r="B35" s="27" t="s">
        <v>382</v>
      </c>
      <c r="C35" s="27" t="s">
        <v>165</v>
      </c>
      <c r="D35" s="31">
        <v>15000</v>
      </c>
      <c r="E35" s="29">
        <v>243.70500000000001</v>
      </c>
      <c r="F35" s="30">
        <v>0.382275621346921</v>
      </c>
    </row>
    <row r="36" spans="1:9" x14ac:dyDescent="0.2">
      <c r="A36" s="27" t="s">
        <v>544</v>
      </c>
      <c r="B36" s="27" t="s">
        <v>543</v>
      </c>
      <c r="C36" s="27" t="s">
        <v>367</v>
      </c>
      <c r="D36" s="31">
        <v>109846</v>
      </c>
      <c r="E36" s="29">
        <v>125.608901</v>
      </c>
      <c r="F36" s="30">
        <v>0.19703010064003099</v>
      </c>
    </row>
    <row r="37" spans="1:9" x14ac:dyDescent="0.2">
      <c r="A37" s="27" t="s">
        <v>545</v>
      </c>
      <c r="B37" s="27" t="s">
        <v>99</v>
      </c>
      <c r="C37" s="27" t="s">
        <v>101</v>
      </c>
      <c r="D37" s="31">
        <v>17305</v>
      </c>
      <c r="E37" s="29">
        <v>68.519147500000003</v>
      </c>
      <c r="F37" s="30">
        <v>0.107479123057483</v>
      </c>
    </row>
    <row r="38" spans="1:9" x14ac:dyDescent="0.2">
      <c r="A38" s="26" t="s">
        <v>32</v>
      </c>
      <c r="B38" s="26"/>
      <c r="C38" s="26"/>
      <c r="D38" s="32"/>
      <c r="E38" s="33">
        <f>SUM(E7:E37)</f>
        <v>59423.507069500003</v>
      </c>
      <c r="F38" s="34">
        <f>SUM(F7:F37)</f>
        <v>93.211703032790638</v>
      </c>
      <c r="G38" s="18"/>
      <c r="H38" s="18"/>
      <c r="I38" s="18"/>
    </row>
    <row r="39" spans="1:9" x14ac:dyDescent="0.2">
      <c r="A39" s="27"/>
      <c r="B39" s="27"/>
      <c r="C39" s="27"/>
      <c r="D39" s="28"/>
      <c r="E39" s="29"/>
      <c r="F39" s="30"/>
    </row>
    <row r="40" spans="1:9" x14ac:dyDescent="0.2">
      <c r="A40" s="26" t="s">
        <v>1301</v>
      </c>
      <c r="B40" s="27"/>
      <c r="C40" s="27"/>
      <c r="D40" s="28"/>
      <c r="E40" s="29"/>
      <c r="F40" s="30"/>
    </row>
    <row r="41" spans="1:9" x14ac:dyDescent="0.2">
      <c r="A41" s="27"/>
      <c r="B41" s="27" t="s">
        <v>785</v>
      </c>
      <c r="C41" s="27" t="s">
        <v>132</v>
      </c>
      <c r="D41" s="31">
        <v>98000</v>
      </c>
      <c r="E41" s="29">
        <v>9.7999999999999997E-3</v>
      </c>
      <c r="F41" s="30">
        <v>1.53722783250234E-5</v>
      </c>
    </row>
    <row r="42" spans="1:9" x14ac:dyDescent="0.2">
      <c r="A42" s="27" t="s">
        <v>546</v>
      </c>
      <c r="B42" s="27" t="s">
        <v>790</v>
      </c>
      <c r="C42" s="27" t="s">
        <v>386</v>
      </c>
      <c r="D42" s="31">
        <v>44170</v>
      </c>
      <c r="E42" s="29">
        <v>4.4169999999999999E-3</v>
      </c>
      <c r="F42" s="30">
        <v>6.9285054450641102E-6</v>
      </c>
    </row>
    <row r="43" spans="1:9" x14ac:dyDescent="0.2">
      <c r="A43" s="27"/>
      <c r="B43" s="27" t="s">
        <v>791</v>
      </c>
      <c r="C43" s="27" t="s">
        <v>91</v>
      </c>
      <c r="D43" s="31">
        <v>23815</v>
      </c>
      <c r="E43" s="29">
        <v>2.3814999999999999E-3</v>
      </c>
      <c r="F43" s="30">
        <v>3.7356204929635898E-6</v>
      </c>
    </row>
    <row r="44" spans="1:9" x14ac:dyDescent="0.2">
      <c r="A44" s="26" t="s">
        <v>32</v>
      </c>
      <c r="B44" s="26"/>
      <c r="C44" s="26"/>
      <c r="D44" s="32"/>
      <c r="E44" s="33">
        <f>SUM(E40:E43)</f>
        <v>1.6598500000000002E-2</v>
      </c>
      <c r="F44" s="34">
        <f>SUM(F40:F43)</f>
        <v>2.6036404263051101E-5</v>
      </c>
      <c r="G44" s="18"/>
      <c r="H44" s="88"/>
      <c r="I44" s="18"/>
    </row>
    <row r="45" spans="1:9" x14ac:dyDescent="0.2">
      <c r="A45" s="27"/>
      <c r="B45" s="27"/>
      <c r="C45" s="27"/>
      <c r="D45" s="28"/>
      <c r="E45" s="29"/>
      <c r="F45" s="30"/>
    </row>
    <row r="46" spans="1:9" x14ac:dyDescent="0.2">
      <c r="A46" s="26" t="s">
        <v>34</v>
      </c>
      <c r="B46" s="26"/>
      <c r="C46" s="26"/>
      <c r="D46" s="32"/>
      <c r="E46" s="33">
        <f>E38+E44</f>
        <v>59423.523668000002</v>
      </c>
      <c r="F46" s="34">
        <f>F38+F44</f>
        <v>93.211729069194902</v>
      </c>
      <c r="G46" s="18"/>
      <c r="H46" s="18"/>
      <c r="I46" s="18"/>
    </row>
    <row r="47" spans="1:9" x14ac:dyDescent="0.2">
      <c r="A47" s="26"/>
      <c r="B47" s="26"/>
      <c r="C47" s="26"/>
      <c r="D47" s="32"/>
      <c r="E47" s="33"/>
      <c r="F47" s="34"/>
      <c r="G47" s="18"/>
      <c r="H47" s="18"/>
      <c r="I47" s="18"/>
    </row>
    <row r="48" spans="1:9" x14ac:dyDescent="0.2">
      <c r="A48" s="26" t="s">
        <v>36</v>
      </c>
      <c r="B48" s="26"/>
      <c r="C48" s="26"/>
      <c r="D48" s="32"/>
      <c r="E48" s="33">
        <f>E50-(E38+E44)</f>
        <v>4327.598922899997</v>
      </c>
      <c r="F48" s="34">
        <f>F50-(F38+F44)</f>
        <v>6.7882709308050977</v>
      </c>
      <c r="G48" s="18"/>
      <c r="H48" s="18"/>
      <c r="I48" s="18"/>
    </row>
    <row r="49" spans="1:9" x14ac:dyDescent="0.2">
      <c r="A49" s="26"/>
      <c r="B49" s="26"/>
      <c r="C49" s="26"/>
      <c r="D49" s="32"/>
      <c r="E49" s="33"/>
      <c r="F49" s="34"/>
      <c r="G49" s="18"/>
      <c r="H49" s="18"/>
      <c r="I49" s="18"/>
    </row>
    <row r="50" spans="1:9" x14ac:dyDescent="0.2">
      <c r="A50" s="35" t="s">
        <v>35</v>
      </c>
      <c r="B50" s="35"/>
      <c r="C50" s="35"/>
      <c r="D50" s="36"/>
      <c r="E50" s="37">
        <v>63751.122590899999</v>
      </c>
      <c r="F50" s="38">
        <v>100</v>
      </c>
      <c r="G50" s="18"/>
      <c r="H50" s="18"/>
      <c r="I50" s="18"/>
    </row>
    <row r="51" spans="1:9" x14ac:dyDescent="0.2">
      <c r="F51" s="20" t="s">
        <v>536</v>
      </c>
    </row>
    <row r="52" spans="1:9" x14ac:dyDescent="0.2">
      <c r="A52" s="54" t="s">
        <v>37</v>
      </c>
      <c r="F52" s="20"/>
    </row>
    <row r="53" spans="1:9" x14ac:dyDescent="0.2">
      <c r="A53" s="54" t="s">
        <v>786</v>
      </c>
    </row>
    <row r="54" spans="1:9" x14ac:dyDescent="0.2">
      <c r="A54" s="54"/>
    </row>
    <row r="55" spans="1:9" x14ac:dyDescent="0.2">
      <c r="A55" s="18" t="s">
        <v>38</v>
      </c>
    </row>
    <row r="56" spans="1:9" x14ac:dyDescent="0.2">
      <c r="A56" s="18" t="s">
        <v>39</v>
      </c>
    </row>
    <row r="57" spans="1:9" x14ac:dyDescent="0.2">
      <c r="A57" s="18" t="s">
        <v>40</v>
      </c>
      <c r="B57" s="18"/>
      <c r="C57" s="39" t="s">
        <v>42</v>
      </c>
      <c r="D57" s="19" t="s">
        <v>41</v>
      </c>
    </row>
    <row r="58" spans="1:9" x14ac:dyDescent="0.2">
      <c r="A58" s="9" t="s">
        <v>58</v>
      </c>
      <c r="C58" s="40">
        <v>120.2788</v>
      </c>
      <c r="D58" s="40">
        <v>111.0776</v>
      </c>
    </row>
    <row r="59" spans="1:9" x14ac:dyDescent="0.2">
      <c r="A59" s="9" t="s">
        <v>80</v>
      </c>
      <c r="C59" s="40">
        <v>26.525200000000002</v>
      </c>
      <c r="D59" s="40">
        <v>22.5578</v>
      </c>
    </row>
    <row r="60" spans="1:9" x14ac:dyDescent="0.2">
      <c r="A60" s="9" t="s">
        <v>61</v>
      </c>
      <c r="C60" s="40">
        <v>127.8297</v>
      </c>
      <c r="D60" s="40">
        <v>118.44199999999999</v>
      </c>
    </row>
    <row r="61" spans="1:9" x14ac:dyDescent="0.2">
      <c r="A61" s="9" t="s">
        <v>81</v>
      </c>
      <c r="C61" s="40">
        <v>28.715599999999998</v>
      </c>
      <c r="D61" s="40">
        <v>24.659700000000001</v>
      </c>
    </row>
    <row r="63" spans="1:9" x14ac:dyDescent="0.2">
      <c r="A63" s="18" t="s">
        <v>44</v>
      </c>
    </row>
    <row r="64" spans="1:9" x14ac:dyDescent="0.2">
      <c r="A64" s="108" t="s">
        <v>55</v>
      </c>
      <c r="B64" s="109"/>
      <c r="C64" s="43" t="s">
        <v>56</v>
      </c>
    </row>
    <row r="65" spans="1:4" x14ac:dyDescent="0.2">
      <c r="A65" s="104" t="s">
        <v>80</v>
      </c>
      <c r="B65" s="105"/>
      <c r="C65" s="44">
        <v>2.25</v>
      </c>
    </row>
    <row r="66" spans="1:4" x14ac:dyDescent="0.2">
      <c r="A66" s="104" t="s">
        <v>81</v>
      </c>
      <c r="B66" s="105"/>
      <c r="C66" s="44">
        <v>2.25</v>
      </c>
    </row>
    <row r="67" spans="1:4" x14ac:dyDescent="0.2">
      <c r="A67" s="9" t="s">
        <v>57</v>
      </c>
    </row>
    <row r="68" spans="1:4" x14ac:dyDescent="0.2">
      <c r="A68" s="9" t="s">
        <v>43</v>
      </c>
    </row>
    <row r="70" spans="1:4" x14ac:dyDescent="0.2">
      <c r="A70" s="18" t="s">
        <v>213</v>
      </c>
      <c r="D70" s="45">
        <v>5.1946622657013455E-2</v>
      </c>
    </row>
    <row r="72" spans="1:4" x14ac:dyDescent="0.2">
      <c r="A72" s="18" t="s">
        <v>789</v>
      </c>
      <c r="D72" s="41">
        <v>1</v>
      </c>
    </row>
    <row r="73" spans="1:4" x14ac:dyDescent="0.2">
      <c r="A73" s="9" t="s">
        <v>787</v>
      </c>
    </row>
    <row r="74" spans="1:4" x14ac:dyDescent="0.2">
      <c r="A74" s="46" t="s">
        <v>788</v>
      </c>
    </row>
    <row r="76" spans="1:4" x14ac:dyDescent="0.2">
      <c r="A76" s="54" t="s">
        <v>1299</v>
      </c>
    </row>
    <row r="78" spans="1:4" x14ac:dyDescent="0.2">
      <c r="A78" s="18" t="s">
        <v>1223</v>
      </c>
    </row>
    <row r="79" spans="1:4" x14ac:dyDescent="0.2">
      <c r="A79" s="18"/>
    </row>
    <row r="80" spans="1:4" x14ac:dyDescent="0.2">
      <c r="A80" s="47" t="s">
        <v>781</v>
      </c>
    </row>
    <row r="81" spans="1:1" x14ac:dyDescent="0.2">
      <c r="A81" s="48"/>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7" t="s">
        <v>756</v>
      </c>
    </row>
    <row r="95" spans="1:1" x14ac:dyDescent="0.2">
      <c r="A95" s="49"/>
    </row>
    <row r="96" spans="1:1" x14ac:dyDescent="0.2">
      <c r="A96" s="47" t="s">
        <v>782</v>
      </c>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row r="108" spans="1:1" x14ac:dyDescent="0.2">
      <c r="A108" s="49"/>
    </row>
  </sheetData>
  <mergeCells count="4">
    <mergeCell ref="A1:F1"/>
    <mergeCell ref="A64:B64"/>
    <mergeCell ref="A65:B65"/>
    <mergeCell ref="A66:B66"/>
  </mergeCells>
  <conditionalFormatting sqref="F2:F3 F5:F65542">
    <cfRule type="cellIs" dxfId="39" priority="1" stopIfTrue="1" operator="between">
      <formula>0.009</formula>
      <formula>-0.009</formula>
    </cfRule>
  </conditionalFormatting>
  <hyperlinks>
    <hyperlink ref="A74" r:id="rId1" xr:uid="{EEABD6CD-BF4A-48C0-B0CE-0CB8A5E52B59}"/>
  </hyperlinks>
  <pageMargins left="0.7" right="0.7" top="0.75" bottom="0.75" header="0.3" footer="0.3"/>
  <pageSetup paperSize="9" scale="56"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88"/>
  <sheetViews>
    <sheetView view="pageBreakPreview" zoomScaleNormal="100" zoomScaleSheetLayoutView="100" workbookViewId="0">
      <selection sqref="A1:F1"/>
    </sheetView>
  </sheetViews>
  <sheetFormatPr defaultColWidth="9.21875" defaultRowHeight="10.199999999999999" x14ac:dyDescent="0.2"/>
  <cols>
    <col min="1" max="1" width="38.77734375" style="9" bestFit="1" customWidth="1"/>
    <col min="2" max="2" width="24.21875" style="9" bestFit="1" customWidth="1"/>
    <col min="3" max="3" width="20" style="9" bestFit="1" customWidth="1"/>
    <col min="4" max="4" width="15.44140625" style="10" bestFit="1" customWidth="1"/>
    <col min="5" max="5" width="23" style="13" bestFit="1" customWidth="1"/>
    <col min="6" max="6" width="13.5546875" style="14" bestFit="1" customWidth="1"/>
    <col min="7" max="16384" width="9.21875" style="9"/>
  </cols>
  <sheetData>
    <row r="1" spans="1:6" s="1" customFormat="1" ht="13.8" x14ac:dyDescent="0.2">
      <c r="A1" s="106" t="s">
        <v>16</v>
      </c>
      <c r="B1" s="107"/>
      <c r="C1" s="107"/>
      <c r="D1" s="107"/>
      <c r="E1" s="107"/>
      <c r="F1" s="107"/>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259</v>
      </c>
      <c r="D4" s="16" t="s">
        <v>1</v>
      </c>
      <c r="E4" s="15" t="s">
        <v>3</v>
      </c>
      <c r="F4" s="15" t="s">
        <v>4</v>
      </c>
    </row>
    <row r="5" spans="1:6" x14ac:dyDescent="0.2">
      <c r="A5" s="21" t="s">
        <v>85</v>
      </c>
      <c r="B5" s="22"/>
      <c r="C5" s="22"/>
      <c r="D5" s="23"/>
      <c r="E5" s="24"/>
      <c r="F5" s="25"/>
    </row>
    <row r="6" spans="1:6" x14ac:dyDescent="0.2">
      <c r="A6" s="26" t="s">
        <v>31</v>
      </c>
      <c r="B6" s="27"/>
      <c r="C6" s="27"/>
      <c r="D6" s="28"/>
      <c r="E6" s="29"/>
      <c r="F6" s="30"/>
    </row>
    <row r="7" spans="1:6" x14ac:dyDescent="0.2">
      <c r="A7" s="27" t="s">
        <v>87</v>
      </c>
      <c r="B7" s="27" t="s">
        <v>86</v>
      </c>
      <c r="C7" s="27" t="s">
        <v>88</v>
      </c>
      <c r="D7" s="31">
        <v>8900000</v>
      </c>
      <c r="E7" s="29">
        <v>64996.7</v>
      </c>
      <c r="F7" s="30">
        <v>8.4205980169025594</v>
      </c>
    </row>
    <row r="8" spans="1:6" x14ac:dyDescent="0.2">
      <c r="A8" s="27" t="s">
        <v>93</v>
      </c>
      <c r="B8" s="27" t="s">
        <v>92</v>
      </c>
      <c r="C8" s="27" t="s">
        <v>88</v>
      </c>
      <c r="D8" s="31">
        <v>4100000</v>
      </c>
      <c r="E8" s="29">
        <v>60284.35</v>
      </c>
      <c r="F8" s="30">
        <v>7.8100930979612802</v>
      </c>
    </row>
    <row r="9" spans="1:6" x14ac:dyDescent="0.2">
      <c r="A9" s="27" t="s">
        <v>103</v>
      </c>
      <c r="B9" s="27" t="s">
        <v>102</v>
      </c>
      <c r="C9" s="27" t="s">
        <v>88</v>
      </c>
      <c r="D9" s="31">
        <v>9500000</v>
      </c>
      <c r="E9" s="29">
        <v>46887.25</v>
      </c>
      <c r="F9" s="30">
        <v>6.0744420004094799</v>
      </c>
    </row>
    <row r="10" spans="1:6" x14ac:dyDescent="0.2">
      <c r="A10" s="27" t="s">
        <v>97</v>
      </c>
      <c r="B10" s="27" t="s">
        <v>96</v>
      </c>
      <c r="C10" s="27" t="s">
        <v>98</v>
      </c>
      <c r="D10" s="31">
        <v>2650000</v>
      </c>
      <c r="E10" s="29">
        <v>46842.724999999999</v>
      </c>
      <c r="F10" s="30">
        <v>6.0686735979105402</v>
      </c>
    </row>
    <row r="11" spans="1:6" x14ac:dyDescent="0.2">
      <c r="A11" s="27" t="s">
        <v>95</v>
      </c>
      <c r="B11" s="27" t="s">
        <v>94</v>
      </c>
      <c r="C11" s="27" t="s">
        <v>88</v>
      </c>
      <c r="D11" s="31">
        <v>6000000</v>
      </c>
      <c r="E11" s="29">
        <v>45669</v>
      </c>
      <c r="F11" s="30">
        <v>5.9166125485435899</v>
      </c>
    </row>
    <row r="12" spans="1:6" x14ac:dyDescent="0.2">
      <c r="A12" s="27" t="s">
        <v>90</v>
      </c>
      <c r="B12" s="27" t="s">
        <v>89</v>
      </c>
      <c r="C12" s="27" t="s">
        <v>91</v>
      </c>
      <c r="D12" s="31">
        <v>2350000</v>
      </c>
      <c r="E12" s="29">
        <v>44810.974999999999</v>
      </c>
      <c r="F12" s="30">
        <v>5.80545177248184</v>
      </c>
    </row>
    <row r="13" spans="1:6" x14ac:dyDescent="0.2">
      <c r="A13" s="27" t="s">
        <v>100</v>
      </c>
      <c r="B13" s="27" t="s">
        <v>99</v>
      </c>
      <c r="C13" s="27" t="s">
        <v>101</v>
      </c>
      <c r="D13" s="31">
        <v>5600000</v>
      </c>
      <c r="E13" s="29">
        <v>42277.2</v>
      </c>
      <c r="F13" s="30">
        <v>5.4771904801350404</v>
      </c>
    </row>
    <row r="14" spans="1:6" x14ac:dyDescent="0.2">
      <c r="A14" s="27" t="s">
        <v>548</v>
      </c>
      <c r="B14" s="27" t="s">
        <v>547</v>
      </c>
      <c r="C14" s="27" t="s">
        <v>129</v>
      </c>
      <c r="D14" s="31">
        <v>3200000</v>
      </c>
      <c r="E14" s="29">
        <v>32577.599999999999</v>
      </c>
      <c r="F14" s="30">
        <v>4.2205661819053102</v>
      </c>
    </row>
    <row r="15" spans="1:6" x14ac:dyDescent="0.2">
      <c r="A15" s="27" t="s">
        <v>550</v>
      </c>
      <c r="B15" s="27" t="s">
        <v>549</v>
      </c>
      <c r="C15" s="27" t="s">
        <v>240</v>
      </c>
      <c r="D15" s="31">
        <v>2000000</v>
      </c>
      <c r="E15" s="29">
        <v>25220</v>
      </c>
      <c r="F15" s="30">
        <v>3.2673579118060201</v>
      </c>
    </row>
    <row r="16" spans="1:6" x14ac:dyDescent="0.2">
      <c r="A16" s="27" t="s">
        <v>153</v>
      </c>
      <c r="B16" s="27" t="s">
        <v>152</v>
      </c>
      <c r="C16" s="27" t="s">
        <v>154</v>
      </c>
      <c r="D16" s="31">
        <v>7000000</v>
      </c>
      <c r="E16" s="29">
        <v>25154.5</v>
      </c>
      <c r="F16" s="30">
        <v>3.2588721091405501</v>
      </c>
    </row>
    <row r="17" spans="1:6" x14ac:dyDescent="0.2">
      <c r="A17" s="27" t="s">
        <v>118</v>
      </c>
      <c r="B17" s="27" t="s">
        <v>117</v>
      </c>
      <c r="C17" s="27" t="s">
        <v>119</v>
      </c>
      <c r="D17" s="31">
        <v>16000000</v>
      </c>
      <c r="E17" s="29">
        <v>24904</v>
      </c>
      <c r="F17" s="30">
        <v>3.2264187722290698</v>
      </c>
    </row>
    <row r="18" spans="1:6" x14ac:dyDescent="0.2">
      <c r="A18" s="27" t="s">
        <v>237</v>
      </c>
      <c r="B18" s="27" t="s">
        <v>236</v>
      </c>
      <c r="C18" s="27" t="s">
        <v>116</v>
      </c>
      <c r="D18" s="31">
        <v>1125000</v>
      </c>
      <c r="E18" s="29">
        <v>24202.6875</v>
      </c>
      <c r="F18" s="30">
        <v>3.1355607648728698</v>
      </c>
    </row>
    <row r="19" spans="1:6" x14ac:dyDescent="0.2">
      <c r="A19" s="27" t="s">
        <v>552</v>
      </c>
      <c r="B19" s="27" t="s">
        <v>551</v>
      </c>
      <c r="C19" s="27" t="s">
        <v>144</v>
      </c>
      <c r="D19" s="31">
        <v>300000</v>
      </c>
      <c r="E19" s="29">
        <v>22683.9</v>
      </c>
      <c r="F19" s="30">
        <v>2.9387954058531598</v>
      </c>
    </row>
    <row r="20" spans="1:6" x14ac:dyDescent="0.2">
      <c r="A20" s="27" t="s">
        <v>105</v>
      </c>
      <c r="B20" s="27" t="s">
        <v>104</v>
      </c>
      <c r="C20" s="27" t="s">
        <v>106</v>
      </c>
      <c r="D20" s="31">
        <v>1100000</v>
      </c>
      <c r="E20" s="29">
        <v>22535.15</v>
      </c>
      <c r="F20" s="30">
        <v>2.91952421277698</v>
      </c>
    </row>
    <row r="21" spans="1:6" x14ac:dyDescent="0.2">
      <c r="A21" s="27" t="s">
        <v>396</v>
      </c>
      <c r="B21" s="27" t="s">
        <v>395</v>
      </c>
      <c r="C21" s="27" t="s">
        <v>367</v>
      </c>
      <c r="D21" s="31">
        <v>3157370</v>
      </c>
      <c r="E21" s="29">
        <v>22346.286179999999</v>
      </c>
      <c r="F21" s="30">
        <v>2.8950561042706</v>
      </c>
    </row>
    <row r="22" spans="1:6" x14ac:dyDescent="0.2">
      <c r="A22" s="27" t="s">
        <v>554</v>
      </c>
      <c r="B22" s="27" t="s">
        <v>553</v>
      </c>
      <c r="C22" s="27" t="s">
        <v>425</v>
      </c>
      <c r="D22" s="31">
        <v>1100000</v>
      </c>
      <c r="E22" s="29">
        <v>22155.65</v>
      </c>
      <c r="F22" s="30">
        <v>2.8703583790128899</v>
      </c>
    </row>
    <row r="23" spans="1:6" x14ac:dyDescent="0.2">
      <c r="A23" s="27" t="s">
        <v>212</v>
      </c>
      <c r="B23" s="27" t="s">
        <v>211</v>
      </c>
      <c r="C23" s="27" t="s">
        <v>88</v>
      </c>
      <c r="D23" s="31">
        <v>18600000</v>
      </c>
      <c r="E23" s="29">
        <v>18116.400000000001</v>
      </c>
      <c r="F23" s="30">
        <v>2.3470564184553</v>
      </c>
    </row>
    <row r="24" spans="1:6" x14ac:dyDescent="0.2">
      <c r="A24" s="27" t="s">
        <v>556</v>
      </c>
      <c r="B24" s="27" t="s">
        <v>555</v>
      </c>
      <c r="C24" s="27" t="s">
        <v>88</v>
      </c>
      <c r="D24" s="31">
        <v>1900000</v>
      </c>
      <c r="E24" s="29">
        <v>17772.599999999999</v>
      </c>
      <c r="F24" s="30">
        <v>2.3025156710294898</v>
      </c>
    </row>
    <row r="25" spans="1:6" x14ac:dyDescent="0.2">
      <c r="A25" s="27" t="s">
        <v>558</v>
      </c>
      <c r="B25" s="27" t="s">
        <v>557</v>
      </c>
      <c r="C25" s="27" t="s">
        <v>240</v>
      </c>
      <c r="D25" s="31">
        <v>1575000</v>
      </c>
      <c r="E25" s="29">
        <v>17660.474999999999</v>
      </c>
      <c r="F25" s="30">
        <v>2.2879894019628302</v>
      </c>
    </row>
    <row r="26" spans="1:6" x14ac:dyDescent="0.2">
      <c r="A26" s="27" t="s">
        <v>560</v>
      </c>
      <c r="B26" s="27" t="s">
        <v>559</v>
      </c>
      <c r="C26" s="27" t="s">
        <v>168</v>
      </c>
      <c r="D26" s="31">
        <v>1550000</v>
      </c>
      <c r="E26" s="29">
        <v>17382.474999999999</v>
      </c>
      <c r="F26" s="30">
        <v>2.2519733234742398</v>
      </c>
    </row>
    <row r="27" spans="1:6" x14ac:dyDescent="0.2">
      <c r="A27" s="27" t="s">
        <v>149</v>
      </c>
      <c r="B27" s="27" t="s">
        <v>148</v>
      </c>
      <c r="C27" s="27" t="s">
        <v>144</v>
      </c>
      <c r="D27" s="31">
        <v>430000</v>
      </c>
      <c r="E27" s="29">
        <v>15707.9</v>
      </c>
      <c r="F27" s="30">
        <v>2.03502503342022</v>
      </c>
    </row>
    <row r="28" spans="1:6" x14ac:dyDescent="0.2">
      <c r="A28" s="27" t="s">
        <v>477</v>
      </c>
      <c r="B28" s="27" t="s">
        <v>476</v>
      </c>
      <c r="C28" s="27" t="s">
        <v>144</v>
      </c>
      <c r="D28" s="31">
        <v>13100000</v>
      </c>
      <c r="E28" s="29">
        <v>15359.75</v>
      </c>
      <c r="F28" s="30">
        <v>1.9899207250540301</v>
      </c>
    </row>
    <row r="29" spans="1:6" x14ac:dyDescent="0.2">
      <c r="A29" s="27" t="s">
        <v>483</v>
      </c>
      <c r="B29" s="27" t="s">
        <v>482</v>
      </c>
      <c r="C29" s="27" t="s">
        <v>106</v>
      </c>
      <c r="D29" s="31">
        <v>3100000</v>
      </c>
      <c r="E29" s="29">
        <v>13861.65</v>
      </c>
      <c r="F29" s="30">
        <v>1.7958355193571001</v>
      </c>
    </row>
    <row r="30" spans="1:6" x14ac:dyDescent="0.2">
      <c r="A30" s="27" t="s">
        <v>433</v>
      </c>
      <c r="B30" s="27" t="s">
        <v>432</v>
      </c>
      <c r="C30" s="27" t="s">
        <v>116</v>
      </c>
      <c r="D30" s="31">
        <v>2804950</v>
      </c>
      <c r="E30" s="29">
        <v>13319.30508</v>
      </c>
      <c r="F30" s="30">
        <v>1.7255724358800999</v>
      </c>
    </row>
    <row r="31" spans="1:6" x14ac:dyDescent="0.2">
      <c r="A31" s="27" t="s">
        <v>562</v>
      </c>
      <c r="B31" s="27" t="s">
        <v>561</v>
      </c>
      <c r="C31" s="27" t="s">
        <v>116</v>
      </c>
      <c r="D31" s="31">
        <v>7700000</v>
      </c>
      <c r="E31" s="29">
        <v>10957.1</v>
      </c>
      <c r="F31" s="30">
        <v>1.41953875398294</v>
      </c>
    </row>
    <row r="32" spans="1:6" x14ac:dyDescent="0.2">
      <c r="A32" s="27" t="s">
        <v>564</v>
      </c>
      <c r="B32" s="27" t="s">
        <v>563</v>
      </c>
      <c r="C32" s="27" t="s">
        <v>113</v>
      </c>
      <c r="D32" s="31">
        <v>1500000</v>
      </c>
      <c r="E32" s="29">
        <v>9724.5</v>
      </c>
      <c r="F32" s="30">
        <v>1.2598501987849999</v>
      </c>
    </row>
    <row r="33" spans="1:9" x14ac:dyDescent="0.2">
      <c r="A33" s="27" t="s">
        <v>566</v>
      </c>
      <c r="B33" s="27" t="s">
        <v>565</v>
      </c>
      <c r="C33" s="27" t="s">
        <v>367</v>
      </c>
      <c r="D33" s="31">
        <v>15000000</v>
      </c>
      <c r="E33" s="29">
        <v>9465</v>
      </c>
      <c r="F33" s="30">
        <v>1.2262308737210199</v>
      </c>
    </row>
    <row r="34" spans="1:9" x14ac:dyDescent="0.2">
      <c r="A34" s="27" t="s">
        <v>139</v>
      </c>
      <c r="B34" s="27" t="s">
        <v>138</v>
      </c>
      <c r="C34" s="27" t="s">
        <v>106</v>
      </c>
      <c r="D34" s="31">
        <v>200000</v>
      </c>
      <c r="E34" s="29">
        <v>1776.7</v>
      </c>
      <c r="F34" s="30">
        <v>0.230179016729015</v>
      </c>
    </row>
    <row r="35" spans="1:9" x14ac:dyDescent="0.2">
      <c r="A35" s="26" t="s">
        <v>32</v>
      </c>
      <c r="B35" s="26"/>
      <c r="C35" s="26"/>
      <c r="D35" s="32"/>
      <c r="E35" s="33">
        <f>SUM(E7:E34)</f>
        <v>734651.82875999995</v>
      </c>
      <c r="F35" s="34">
        <f>SUM(F7:F34)</f>
        <v>95.177258728063066</v>
      </c>
      <c r="G35" s="18"/>
      <c r="H35" s="18"/>
      <c r="I35" s="18"/>
    </row>
    <row r="36" spans="1:9" x14ac:dyDescent="0.2">
      <c r="A36" s="27"/>
      <c r="B36" s="27"/>
      <c r="C36" s="27"/>
      <c r="D36" s="28"/>
      <c r="E36" s="29"/>
      <c r="F36" s="30"/>
    </row>
    <row r="37" spans="1:9" x14ac:dyDescent="0.2">
      <c r="A37" s="26" t="s">
        <v>34</v>
      </c>
      <c r="B37" s="26"/>
      <c r="C37" s="26"/>
      <c r="D37" s="32"/>
      <c r="E37" s="33">
        <f>E35</f>
        <v>734651.82875999995</v>
      </c>
      <c r="F37" s="34">
        <f>F35</f>
        <v>95.177258728063066</v>
      </c>
      <c r="G37" s="18"/>
      <c r="H37" s="18"/>
      <c r="I37" s="18"/>
    </row>
    <row r="38" spans="1:9" x14ac:dyDescent="0.2">
      <c r="A38" s="26"/>
      <c r="B38" s="26"/>
      <c r="C38" s="26"/>
      <c r="D38" s="32"/>
      <c r="E38" s="33"/>
      <c r="F38" s="34"/>
      <c r="G38" s="18"/>
      <c r="H38" s="18"/>
      <c r="I38" s="18"/>
    </row>
    <row r="39" spans="1:9" x14ac:dyDescent="0.2">
      <c r="A39" s="26" t="s">
        <v>36</v>
      </c>
      <c r="B39" s="26"/>
      <c r="C39" s="26"/>
      <c r="D39" s="32"/>
      <c r="E39" s="33">
        <f>E41-(E35)</f>
        <v>37225.653926300001</v>
      </c>
      <c r="F39" s="34">
        <f>F41-(F35)</f>
        <v>4.822741271936934</v>
      </c>
      <c r="G39" s="18"/>
      <c r="H39" s="18"/>
      <c r="I39" s="18"/>
    </row>
    <row r="40" spans="1:9" x14ac:dyDescent="0.2">
      <c r="A40" s="26"/>
      <c r="B40" s="26"/>
      <c r="C40" s="26"/>
      <c r="D40" s="32"/>
      <c r="E40" s="33"/>
      <c r="F40" s="34"/>
      <c r="G40" s="18"/>
      <c r="H40" s="18"/>
      <c r="I40" s="18"/>
    </row>
    <row r="41" spans="1:9" x14ac:dyDescent="0.2">
      <c r="A41" s="35" t="s">
        <v>35</v>
      </c>
      <c r="B41" s="35"/>
      <c r="C41" s="35"/>
      <c r="D41" s="36"/>
      <c r="E41" s="37">
        <v>771877.48268629995</v>
      </c>
      <c r="F41" s="38">
        <v>100</v>
      </c>
      <c r="G41" s="18"/>
      <c r="H41" s="18"/>
      <c r="I41" s="18"/>
    </row>
    <row r="44" spans="1:9" x14ac:dyDescent="0.2">
      <c r="A44" s="18" t="s">
        <v>38</v>
      </c>
    </row>
    <row r="45" spans="1:9" x14ac:dyDescent="0.2">
      <c r="A45" s="18" t="s">
        <v>39</v>
      </c>
    </row>
    <row r="46" spans="1:9" x14ac:dyDescent="0.2">
      <c r="A46" s="18" t="s">
        <v>40</v>
      </c>
      <c r="B46" s="18"/>
      <c r="C46" s="39" t="s">
        <v>42</v>
      </c>
      <c r="D46" s="19" t="s">
        <v>41</v>
      </c>
    </row>
    <row r="47" spans="1:9" x14ac:dyDescent="0.2">
      <c r="A47" s="9" t="s">
        <v>58</v>
      </c>
      <c r="C47" s="40">
        <v>65.148200000000003</v>
      </c>
      <c r="D47" s="40">
        <v>64.97</v>
      </c>
    </row>
    <row r="48" spans="1:9" x14ac:dyDescent="0.2">
      <c r="A48" s="9" t="s">
        <v>80</v>
      </c>
      <c r="C48" s="40">
        <v>30.447099999999999</v>
      </c>
      <c r="D48" s="40">
        <v>30.363800000000001</v>
      </c>
    </row>
    <row r="49" spans="1:4" x14ac:dyDescent="0.2">
      <c r="A49" s="9" t="s">
        <v>61</v>
      </c>
      <c r="C49" s="40">
        <v>71.162999999999997</v>
      </c>
      <c r="D49" s="40">
        <v>71.238699999999994</v>
      </c>
    </row>
    <row r="50" spans="1:4" x14ac:dyDescent="0.2">
      <c r="A50" s="9" t="s">
        <v>81</v>
      </c>
      <c r="C50" s="40">
        <v>34.654299999999999</v>
      </c>
      <c r="D50" s="40">
        <v>34.691099999999999</v>
      </c>
    </row>
    <row r="52" spans="1:4" x14ac:dyDescent="0.2">
      <c r="A52" s="9" t="s">
        <v>43</v>
      </c>
    </row>
    <row r="54" spans="1:4" x14ac:dyDescent="0.2">
      <c r="A54" s="18" t="s">
        <v>44</v>
      </c>
      <c r="D54" s="41" t="s">
        <v>45</v>
      </c>
    </row>
    <row r="56" spans="1:4" x14ac:dyDescent="0.2">
      <c r="A56" s="18" t="s">
        <v>213</v>
      </c>
      <c r="D56" s="45">
        <v>0.25483450359691484</v>
      </c>
    </row>
    <row r="58" spans="1:4" x14ac:dyDescent="0.2">
      <c r="A58" s="18" t="s">
        <v>752</v>
      </c>
    </row>
    <row r="59" spans="1:4" x14ac:dyDescent="0.2">
      <c r="A59" s="46"/>
    </row>
    <row r="60" spans="1:4" x14ac:dyDescent="0.2">
      <c r="A60" s="47" t="s">
        <v>781</v>
      </c>
    </row>
    <row r="61" spans="1:4" x14ac:dyDescent="0.2">
      <c r="A61" s="48"/>
    </row>
    <row r="62" spans="1:4" x14ac:dyDescent="0.2">
      <c r="A62" s="49"/>
    </row>
    <row r="63" spans="1:4" x14ac:dyDescent="0.2">
      <c r="A63" s="49"/>
    </row>
    <row r="64" spans="1:4"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7" t="s">
        <v>756</v>
      </c>
    </row>
    <row r="75" spans="1:1" x14ac:dyDescent="0.2">
      <c r="A75" s="49"/>
    </row>
    <row r="76" spans="1:1" x14ac:dyDescent="0.2">
      <c r="A76" s="47" t="s">
        <v>782</v>
      </c>
    </row>
    <row r="77" spans="1:1" x14ac:dyDescent="0.2">
      <c r="A77" s="49"/>
    </row>
    <row r="78" spans="1:1" x14ac:dyDescent="0.2">
      <c r="A78" s="49"/>
    </row>
    <row r="79" spans="1:1" x14ac:dyDescent="0.2">
      <c r="A79" s="49"/>
    </row>
    <row r="80" spans="1:1"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sheetData>
  <mergeCells count="1">
    <mergeCell ref="A1:F1"/>
  </mergeCells>
  <conditionalFormatting sqref="F2:F3 F5:F65534">
    <cfRule type="cellIs" dxfId="38" priority="1" stopIfTrue="1" operator="between">
      <formula>0.009</formula>
      <formula>-0.009</formula>
    </cfRule>
  </conditionalFormatting>
  <hyperlinks>
    <hyperlink ref="A61" r:id="rId1" tooltip="https://www.franklintempletonindia.com/downloadsServlet/pdf/product-labels-jg9o5k7l" display="https://www.franklintempletonindia.com/downloadsServlet/pdf/product-labels-jg9o5k7l" xr:uid="{00000000-0004-0000-1900-000000000000}"/>
  </hyperlinks>
  <pageMargins left="0.7" right="0.7" top="0.75" bottom="0.75" header="0.3" footer="0.3"/>
  <pageSetup paperSize="9" scale="64" orientation="portrait" r:id="rId2"/>
  <headerFooter>
    <oddFooter>&amp;C&amp;1#&amp;"Calibri"&amp;10&amp;K000000PUBLIC</oddFooter>
    <evenFooter>&amp;LPUBLIC</evenFooter>
    <firstFooter>&amp;LPUBLIC</firstFooter>
  </headerFooter>
  <colBreaks count="1" manualBreakCount="1">
    <brk id="6" max="1048575" man="1"/>
  </col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29"/>
  <sheetViews>
    <sheetView view="pageBreakPreview" zoomScaleNormal="100" zoomScaleSheetLayoutView="100" workbookViewId="0">
      <selection sqref="A1:F1"/>
    </sheetView>
  </sheetViews>
  <sheetFormatPr defaultColWidth="9.21875" defaultRowHeight="10.199999999999999" x14ac:dyDescent="0.2"/>
  <cols>
    <col min="1" max="1" width="38.77734375" style="9" bestFit="1" customWidth="1"/>
    <col min="2" max="2" width="28" style="9" bestFit="1" customWidth="1"/>
    <col min="3" max="3" width="24.77734375" style="9" bestFit="1" customWidth="1"/>
    <col min="4" max="4" width="15.44140625" style="10" bestFit="1" customWidth="1"/>
    <col min="5" max="5" width="23" style="13" bestFit="1" customWidth="1"/>
    <col min="6" max="6" width="14.77734375" style="14" bestFit="1" customWidth="1"/>
    <col min="7" max="16384" width="9.21875" style="9"/>
  </cols>
  <sheetData>
    <row r="1" spans="1:6" s="1" customFormat="1" ht="15" customHeight="1" x14ac:dyDescent="0.2">
      <c r="A1" s="106" t="s">
        <v>758</v>
      </c>
      <c r="B1" s="107"/>
      <c r="C1" s="107"/>
      <c r="D1" s="107"/>
      <c r="E1" s="107"/>
      <c r="F1" s="107"/>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259</v>
      </c>
      <c r="D4" s="16" t="s">
        <v>1</v>
      </c>
      <c r="E4" s="15" t="s">
        <v>3</v>
      </c>
      <c r="F4" s="15" t="s">
        <v>4</v>
      </c>
    </row>
    <row r="5" spans="1:6" x14ac:dyDescent="0.2">
      <c r="A5" s="21" t="s">
        <v>85</v>
      </c>
      <c r="B5" s="22"/>
      <c r="C5" s="22"/>
      <c r="D5" s="23"/>
      <c r="E5" s="24"/>
      <c r="F5" s="25"/>
    </row>
    <row r="6" spans="1:6" x14ac:dyDescent="0.2">
      <c r="A6" s="26" t="s">
        <v>31</v>
      </c>
      <c r="B6" s="27"/>
      <c r="C6" s="27"/>
      <c r="D6" s="28"/>
      <c r="E6" s="29"/>
      <c r="F6" s="30"/>
    </row>
    <row r="7" spans="1:6" x14ac:dyDescent="0.2">
      <c r="A7" s="27" t="s">
        <v>87</v>
      </c>
      <c r="B7" s="27" t="s">
        <v>86</v>
      </c>
      <c r="C7" s="27" t="s">
        <v>88</v>
      </c>
      <c r="D7" s="31">
        <v>10800000</v>
      </c>
      <c r="E7" s="29">
        <v>78872.399999999994</v>
      </c>
      <c r="F7" s="30">
        <v>7.7986615369415002</v>
      </c>
    </row>
    <row r="8" spans="1:6" x14ac:dyDescent="0.2">
      <c r="A8" s="27" t="s">
        <v>90</v>
      </c>
      <c r="B8" s="27" t="s">
        <v>89</v>
      </c>
      <c r="C8" s="27" t="s">
        <v>91</v>
      </c>
      <c r="D8" s="31">
        <v>4000000</v>
      </c>
      <c r="E8" s="29">
        <v>76274</v>
      </c>
      <c r="F8" s="30">
        <v>7.5417396968860597</v>
      </c>
    </row>
    <row r="9" spans="1:6" x14ac:dyDescent="0.2">
      <c r="A9" s="27" t="s">
        <v>93</v>
      </c>
      <c r="B9" s="27" t="s">
        <v>92</v>
      </c>
      <c r="C9" s="27" t="s">
        <v>88</v>
      </c>
      <c r="D9" s="31">
        <v>5000000</v>
      </c>
      <c r="E9" s="29">
        <v>73517.5</v>
      </c>
      <c r="F9" s="30">
        <v>7.2691854126677597</v>
      </c>
    </row>
    <row r="10" spans="1:6" x14ac:dyDescent="0.2">
      <c r="A10" s="27" t="s">
        <v>95</v>
      </c>
      <c r="B10" s="27" t="s">
        <v>94</v>
      </c>
      <c r="C10" s="27" t="s">
        <v>88</v>
      </c>
      <c r="D10" s="31">
        <v>9100000</v>
      </c>
      <c r="E10" s="29">
        <v>69264.649999999994</v>
      </c>
      <c r="F10" s="30">
        <v>6.8486766197645199</v>
      </c>
    </row>
    <row r="11" spans="1:6" x14ac:dyDescent="0.2">
      <c r="A11" s="27" t="s">
        <v>100</v>
      </c>
      <c r="B11" s="27" t="s">
        <v>99</v>
      </c>
      <c r="C11" s="27" t="s">
        <v>101</v>
      </c>
      <c r="D11" s="31">
        <v>8000000</v>
      </c>
      <c r="E11" s="29">
        <v>60396</v>
      </c>
      <c r="F11" s="30">
        <v>5.9717716487024504</v>
      </c>
    </row>
    <row r="12" spans="1:6" x14ac:dyDescent="0.2">
      <c r="A12" s="27" t="s">
        <v>97</v>
      </c>
      <c r="B12" s="27" t="s">
        <v>96</v>
      </c>
      <c r="C12" s="27" t="s">
        <v>98</v>
      </c>
      <c r="D12" s="31">
        <v>2900000</v>
      </c>
      <c r="E12" s="29">
        <v>51261.85</v>
      </c>
      <c r="F12" s="30">
        <v>5.0686148501562602</v>
      </c>
    </row>
    <row r="13" spans="1:6" x14ac:dyDescent="0.2">
      <c r="A13" s="27" t="s">
        <v>103</v>
      </c>
      <c r="B13" s="27" t="s">
        <v>102</v>
      </c>
      <c r="C13" s="27" t="s">
        <v>88</v>
      </c>
      <c r="D13" s="31">
        <v>9000000</v>
      </c>
      <c r="E13" s="29">
        <v>44419.5</v>
      </c>
      <c r="F13" s="30">
        <v>4.3920642219607</v>
      </c>
    </row>
    <row r="14" spans="1:6" x14ac:dyDescent="0.2">
      <c r="A14" s="27" t="s">
        <v>108</v>
      </c>
      <c r="B14" s="27" t="s">
        <v>107</v>
      </c>
      <c r="C14" s="27" t="s">
        <v>91</v>
      </c>
      <c r="D14" s="31">
        <v>2700000</v>
      </c>
      <c r="E14" s="29">
        <v>31421.25</v>
      </c>
      <c r="F14" s="30">
        <v>3.1068370408105102</v>
      </c>
    </row>
    <row r="15" spans="1:6" x14ac:dyDescent="0.2">
      <c r="A15" s="27" t="s">
        <v>139</v>
      </c>
      <c r="B15" s="27" t="s">
        <v>138</v>
      </c>
      <c r="C15" s="27" t="s">
        <v>106</v>
      </c>
      <c r="D15" s="31">
        <v>3400000</v>
      </c>
      <c r="E15" s="29">
        <v>30203.9</v>
      </c>
      <c r="F15" s="30">
        <v>2.9864691982953202</v>
      </c>
    </row>
    <row r="16" spans="1:6" x14ac:dyDescent="0.2">
      <c r="A16" s="27" t="s">
        <v>124</v>
      </c>
      <c r="B16" s="27" t="s">
        <v>123</v>
      </c>
      <c r="C16" s="27" t="s">
        <v>116</v>
      </c>
      <c r="D16" s="31">
        <v>1630000</v>
      </c>
      <c r="E16" s="29">
        <v>27123.200000000001</v>
      </c>
      <c r="F16" s="30">
        <v>2.68185901023389</v>
      </c>
    </row>
    <row r="17" spans="1:6" x14ac:dyDescent="0.2">
      <c r="A17" s="27" t="s">
        <v>126</v>
      </c>
      <c r="B17" s="27" t="s">
        <v>125</v>
      </c>
      <c r="C17" s="27" t="s">
        <v>106</v>
      </c>
      <c r="D17" s="31">
        <v>1800000</v>
      </c>
      <c r="E17" s="29">
        <v>26811.9</v>
      </c>
      <c r="F17" s="30">
        <v>2.6510786189125999</v>
      </c>
    </row>
    <row r="18" spans="1:6" x14ac:dyDescent="0.2">
      <c r="A18" s="27" t="s">
        <v>121</v>
      </c>
      <c r="B18" s="27" t="s">
        <v>120</v>
      </c>
      <c r="C18" s="27" t="s">
        <v>122</v>
      </c>
      <c r="D18" s="31">
        <v>19500000</v>
      </c>
      <c r="E18" s="29">
        <v>26325</v>
      </c>
      <c r="F18" s="30">
        <v>2.6029354369841</v>
      </c>
    </row>
    <row r="19" spans="1:6" x14ac:dyDescent="0.2">
      <c r="A19" s="27" t="s">
        <v>143</v>
      </c>
      <c r="B19" s="27" t="s">
        <v>142</v>
      </c>
      <c r="C19" s="27" t="s">
        <v>144</v>
      </c>
      <c r="D19" s="31">
        <v>6000000</v>
      </c>
      <c r="E19" s="29">
        <v>26025</v>
      </c>
      <c r="F19" s="30">
        <v>2.57327235508115</v>
      </c>
    </row>
    <row r="20" spans="1:6" x14ac:dyDescent="0.2">
      <c r="A20" s="27" t="s">
        <v>134</v>
      </c>
      <c r="B20" s="27" t="s">
        <v>133</v>
      </c>
      <c r="C20" s="27" t="s">
        <v>135</v>
      </c>
      <c r="D20" s="31">
        <v>8500000</v>
      </c>
      <c r="E20" s="29">
        <v>25678.5</v>
      </c>
      <c r="F20" s="30">
        <v>2.5390114954832401</v>
      </c>
    </row>
    <row r="21" spans="1:6" x14ac:dyDescent="0.2">
      <c r="A21" s="27" t="s">
        <v>568</v>
      </c>
      <c r="B21" s="27" t="s">
        <v>567</v>
      </c>
      <c r="C21" s="27" t="s">
        <v>106</v>
      </c>
      <c r="D21" s="31">
        <v>4000000</v>
      </c>
      <c r="E21" s="29">
        <v>20148</v>
      </c>
      <c r="F21" s="30">
        <v>1.9921725806023101</v>
      </c>
    </row>
    <row r="22" spans="1:6" x14ac:dyDescent="0.2">
      <c r="A22" s="27" t="s">
        <v>110</v>
      </c>
      <c r="B22" s="27" t="s">
        <v>109</v>
      </c>
      <c r="C22" s="27" t="s">
        <v>88</v>
      </c>
      <c r="D22" s="31">
        <v>1000000</v>
      </c>
      <c r="E22" s="29">
        <v>17538.5</v>
      </c>
      <c r="F22" s="30">
        <v>1.73415320651646</v>
      </c>
    </row>
    <row r="23" spans="1:6" x14ac:dyDescent="0.2">
      <c r="A23" s="27" t="s">
        <v>118</v>
      </c>
      <c r="B23" s="27" t="s">
        <v>117</v>
      </c>
      <c r="C23" s="27" t="s">
        <v>119</v>
      </c>
      <c r="D23" s="31">
        <v>10200000</v>
      </c>
      <c r="E23" s="29">
        <v>15876.3</v>
      </c>
      <c r="F23" s="30">
        <v>1.5697999573861601</v>
      </c>
    </row>
    <row r="24" spans="1:6" x14ac:dyDescent="0.2">
      <c r="A24" s="27" t="s">
        <v>149</v>
      </c>
      <c r="B24" s="27" t="s">
        <v>148</v>
      </c>
      <c r="C24" s="27" t="s">
        <v>144</v>
      </c>
      <c r="D24" s="31">
        <v>419996</v>
      </c>
      <c r="E24" s="29">
        <v>15342.453879999999</v>
      </c>
      <c r="F24" s="30">
        <v>1.5170148867823801</v>
      </c>
    </row>
    <row r="25" spans="1:6" x14ac:dyDescent="0.2">
      <c r="A25" s="27" t="s">
        <v>232</v>
      </c>
      <c r="B25" s="27" t="s">
        <v>231</v>
      </c>
      <c r="C25" s="27" t="s">
        <v>91</v>
      </c>
      <c r="D25" s="31">
        <v>1000000</v>
      </c>
      <c r="E25" s="29">
        <v>14994.5</v>
      </c>
      <c r="F25" s="30">
        <v>1.4826102719794201</v>
      </c>
    </row>
    <row r="26" spans="1:6" x14ac:dyDescent="0.2">
      <c r="A26" s="27" t="s">
        <v>112</v>
      </c>
      <c r="B26" s="27" t="s">
        <v>111</v>
      </c>
      <c r="C26" s="27" t="s">
        <v>113</v>
      </c>
      <c r="D26" s="31">
        <v>1200000</v>
      </c>
      <c r="E26" s="29">
        <v>14944.8</v>
      </c>
      <c r="F26" s="30">
        <v>1.4776960880774901</v>
      </c>
    </row>
    <row r="27" spans="1:6" x14ac:dyDescent="0.2">
      <c r="A27" s="27" t="s">
        <v>162</v>
      </c>
      <c r="B27" s="27" t="s">
        <v>161</v>
      </c>
      <c r="C27" s="27" t="s">
        <v>144</v>
      </c>
      <c r="D27" s="31">
        <v>1700000</v>
      </c>
      <c r="E27" s="29">
        <v>13711.35</v>
      </c>
      <c r="F27" s="30">
        <v>1.3557363268335001</v>
      </c>
    </row>
    <row r="28" spans="1:6" x14ac:dyDescent="0.2">
      <c r="A28" s="27" t="s">
        <v>222</v>
      </c>
      <c r="B28" s="27" t="s">
        <v>221</v>
      </c>
      <c r="C28" s="27" t="s">
        <v>223</v>
      </c>
      <c r="D28" s="31">
        <v>6500000</v>
      </c>
      <c r="E28" s="29">
        <v>13702</v>
      </c>
      <c r="F28" s="30">
        <v>1.35481182744753</v>
      </c>
    </row>
    <row r="29" spans="1:6" x14ac:dyDescent="0.2">
      <c r="A29" s="27" t="s">
        <v>234</v>
      </c>
      <c r="B29" s="27" t="s">
        <v>233</v>
      </c>
      <c r="C29" s="27" t="s">
        <v>235</v>
      </c>
      <c r="D29" s="31">
        <v>1600000</v>
      </c>
      <c r="E29" s="29">
        <v>13673.6</v>
      </c>
      <c r="F29" s="30">
        <v>1.35200372236072</v>
      </c>
    </row>
    <row r="30" spans="1:6" x14ac:dyDescent="0.2">
      <c r="A30" s="27" t="s">
        <v>156</v>
      </c>
      <c r="B30" s="27" t="s">
        <v>155</v>
      </c>
      <c r="C30" s="27" t="s">
        <v>106</v>
      </c>
      <c r="D30" s="31">
        <v>9200000</v>
      </c>
      <c r="E30" s="29">
        <v>13565.4</v>
      </c>
      <c r="F30" s="30">
        <v>1.3413052374877199</v>
      </c>
    </row>
    <row r="31" spans="1:6" x14ac:dyDescent="0.2">
      <c r="A31" s="27" t="s">
        <v>128</v>
      </c>
      <c r="B31" s="27" t="s">
        <v>127</v>
      </c>
      <c r="C31" s="27" t="s">
        <v>129</v>
      </c>
      <c r="D31" s="31">
        <v>280000</v>
      </c>
      <c r="E31" s="29">
        <v>12027.26</v>
      </c>
      <c r="F31" s="30">
        <v>1.1892186614936899</v>
      </c>
    </row>
    <row r="32" spans="1:6" x14ac:dyDescent="0.2">
      <c r="A32" s="27" t="s">
        <v>167</v>
      </c>
      <c r="B32" s="27" t="s">
        <v>166</v>
      </c>
      <c r="C32" s="27" t="s">
        <v>168</v>
      </c>
      <c r="D32" s="31">
        <v>2300000</v>
      </c>
      <c r="E32" s="29">
        <v>11520.7</v>
      </c>
      <c r="F32" s="30">
        <v>1.1391315589311599</v>
      </c>
    </row>
    <row r="33" spans="1:6" x14ac:dyDescent="0.2">
      <c r="A33" s="27" t="s">
        <v>230</v>
      </c>
      <c r="B33" s="27" t="s">
        <v>229</v>
      </c>
      <c r="C33" s="27" t="s">
        <v>154</v>
      </c>
      <c r="D33" s="31">
        <v>8000000</v>
      </c>
      <c r="E33" s="29">
        <v>9516</v>
      </c>
      <c r="F33" s="30">
        <v>0.94091295796166097</v>
      </c>
    </row>
    <row r="34" spans="1:6" x14ac:dyDescent="0.2">
      <c r="A34" s="27" t="s">
        <v>180</v>
      </c>
      <c r="B34" s="27" t="s">
        <v>179</v>
      </c>
      <c r="C34" s="27" t="s">
        <v>135</v>
      </c>
      <c r="D34" s="31">
        <v>11500000</v>
      </c>
      <c r="E34" s="29">
        <v>9464.5</v>
      </c>
      <c r="F34" s="30">
        <v>0.93582079556832098</v>
      </c>
    </row>
    <row r="35" spans="1:6" x14ac:dyDescent="0.2">
      <c r="A35" s="27" t="s">
        <v>218</v>
      </c>
      <c r="B35" s="27" t="s">
        <v>217</v>
      </c>
      <c r="C35" s="27" t="s">
        <v>144</v>
      </c>
      <c r="D35" s="31">
        <v>4000000</v>
      </c>
      <c r="E35" s="29">
        <v>8260</v>
      </c>
      <c r="F35" s="30">
        <v>0.81672352172796603</v>
      </c>
    </row>
    <row r="36" spans="1:6" x14ac:dyDescent="0.2">
      <c r="A36" s="27" t="s">
        <v>570</v>
      </c>
      <c r="B36" s="27" t="s">
        <v>569</v>
      </c>
      <c r="C36" s="27" t="s">
        <v>132</v>
      </c>
      <c r="D36" s="31">
        <v>7500000</v>
      </c>
      <c r="E36" s="29">
        <v>8073.75</v>
      </c>
      <c r="F36" s="30">
        <v>0.79830769171321603</v>
      </c>
    </row>
    <row r="37" spans="1:6" x14ac:dyDescent="0.2">
      <c r="A37" s="27" t="s">
        <v>237</v>
      </c>
      <c r="B37" s="27" t="s">
        <v>236</v>
      </c>
      <c r="C37" s="27" t="s">
        <v>116</v>
      </c>
      <c r="D37" s="31">
        <v>360000</v>
      </c>
      <c r="E37" s="29">
        <v>7744.86</v>
      </c>
      <c r="F37" s="30">
        <v>0.76578805502300895</v>
      </c>
    </row>
    <row r="38" spans="1:6" x14ac:dyDescent="0.2">
      <c r="A38" s="27" t="s">
        <v>131</v>
      </c>
      <c r="B38" s="27" t="s">
        <v>130</v>
      </c>
      <c r="C38" s="27" t="s">
        <v>132</v>
      </c>
      <c r="D38" s="31">
        <v>900000</v>
      </c>
      <c r="E38" s="29">
        <v>7665.3</v>
      </c>
      <c r="F38" s="30">
        <v>0.75792140570234601</v>
      </c>
    </row>
    <row r="39" spans="1:6" x14ac:dyDescent="0.2">
      <c r="A39" s="27" t="s">
        <v>253</v>
      </c>
      <c r="B39" s="27" t="s">
        <v>252</v>
      </c>
      <c r="C39" s="27" t="s">
        <v>129</v>
      </c>
      <c r="D39" s="31">
        <v>1000000</v>
      </c>
      <c r="E39" s="29">
        <v>7470.5</v>
      </c>
      <c r="F39" s="30">
        <v>0.73866017785336202</v>
      </c>
    </row>
    <row r="40" spans="1:6" x14ac:dyDescent="0.2">
      <c r="A40" s="27" t="s">
        <v>158</v>
      </c>
      <c r="B40" s="27" t="s">
        <v>157</v>
      </c>
      <c r="C40" s="27" t="s">
        <v>147</v>
      </c>
      <c r="D40" s="31">
        <v>1500000</v>
      </c>
      <c r="E40" s="29">
        <v>7190.25</v>
      </c>
      <c r="F40" s="30">
        <v>0.71094991550901998</v>
      </c>
    </row>
    <row r="41" spans="1:6" x14ac:dyDescent="0.2">
      <c r="A41" s="27" t="s">
        <v>174</v>
      </c>
      <c r="B41" s="27" t="s">
        <v>173</v>
      </c>
      <c r="C41" s="27" t="s">
        <v>122</v>
      </c>
      <c r="D41" s="31">
        <v>3000000</v>
      </c>
      <c r="E41" s="29">
        <v>7159.5</v>
      </c>
      <c r="F41" s="30">
        <v>0.70790944961396796</v>
      </c>
    </row>
    <row r="42" spans="1:6" x14ac:dyDescent="0.2">
      <c r="A42" s="27" t="s">
        <v>182</v>
      </c>
      <c r="B42" s="27" t="s">
        <v>181</v>
      </c>
      <c r="C42" s="27" t="s">
        <v>106</v>
      </c>
      <c r="D42" s="31">
        <v>1500000</v>
      </c>
      <c r="E42" s="29">
        <v>7016.25</v>
      </c>
      <c r="F42" s="30">
        <v>0.69374532800530797</v>
      </c>
    </row>
    <row r="43" spans="1:6" x14ac:dyDescent="0.2">
      <c r="A43" s="27" t="s">
        <v>176</v>
      </c>
      <c r="B43" s="27" t="s">
        <v>175</v>
      </c>
      <c r="C43" s="27" t="s">
        <v>129</v>
      </c>
      <c r="D43" s="31">
        <v>2000000</v>
      </c>
      <c r="E43" s="29">
        <v>6970</v>
      </c>
      <c r="F43" s="30">
        <v>0.689172269545269</v>
      </c>
    </row>
    <row r="44" spans="1:6" x14ac:dyDescent="0.2">
      <c r="A44" s="27" t="s">
        <v>572</v>
      </c>
      <c r="B44" s="27" t="s">
        <v>571</v>
      </c>
      <c r="C44" s="27" t="s">
        <v>135</v>
      </c>
      <c r="D44" s="31">
        <v>2344642</v>
      </c>
      <c r="E44" s="29">
        <v>6655.2663169999996</v>
      </c>
      <c r="F44" s="30">
        <v>0.65805236615711205</v>
      </c>
    </row>
    <row r="45" spans="1:6" x14ac:dyDescent="0.2">
      <c r="A45" s="27" t="s">
        <v>115</v>
      </c>
      <c r="B45" s="27" t="s">
        <v>114</v>
      </c>
      <c r="C45" s="27" t="s">
        <v>116</v>
      </c>
      <c r="D45" s="31">
        <v>2000000</v>
      </c>
      <c r="E45" s="29">
        <v>5985</v>
      </c>
      <c r="F45" s="30">
        <v>0.59177848396390698</v>
      </c>
    </row>
    <row r="46" spans="1:6" x14ac:dyDescent="0.2">
      <c r="A46" s="27" t="s">
        <v>170</v>
      </c>
      <c r="B46" s="27" t="s">
        <v>169</v>
      </c>
      <c r="C46" s="27" t="s">
        <v>119</v>
      </c>
      <c r="D46" s="31">
        <v>2300000</v>
      </c>
      <c r="E46" s="29">
        <v>5958.15</v>
      </c>
      <c r="F46" s="30">
        <v>0.58912363813359303</v>
      </c>
    </row>
    <row r="47" spans="1:6" x14ac:dyDescent="0.2">
      <c r="A47" s="27" t="s">
        <v>146</v>
      </c>
      <c r="B47" s="27" t="s">
        <v>145</v>
      </c>
      <c r="C47" s="27" t="s">
        <v>147</v>
      </c>
      <c r="D47" s="31">
        <v>220000</v>
      </c>
      <c r="E47" s="29">
        <v>5800.3</v>
      </c>
      <c r="F47" s="30">
        <v>0.57351591320565598</v>
      </c>
    </row>
    <row r="48" spans="1:6" x14ac:dyDescent="0.2">
      <c r="A48" s="27" t="s">
        <v>187</v>
      </c>
      <c r="B48" s="27" t="s">
        <v>186</v>
      </c>
      <c r="C48" s="27" t="s">
        <v>188</v>
      </c>
      <c r="D48" s="31">
        <v>400000</v>
      </c>
      <c r="E48" s="29">
        <v>5661.8</v>
      </c>
      <c r="F48" s="30">
        <v>0.55982145706046005</v>
      </c>
    </row>
    <row r="49" spans="1:9" x14ac:dyDescent="0.2">
      <c r="A49" s="27" t="s">
        <v>526</v>
      </c>
      <c r="B49" s="27" t="s">
        <v>525</v>
      </c>
      <c r="C49" s="27" t="s">
        <v>113</v>
      </c>
      <c r="D49" s="31">
        <v>350000</v>
      </c>
      <c r="E49" s="29">
        <v>5504.9750000000004</v>
      </c>
      <c r="F49" s="30">
        <v>0.54431508099569104</v>
      </c>
    </row>
    <row r="50" spans="1:9" x14ac:dyDescent="0.2">
      <c r="A50" s="27" t="s">
        <v>160</v>
      </c>
      <c r="B50" s="27" t="s">
        <v>159</v>
      </c>
      <c r="C50" s="27" t="s">
        <v>88</v>
      </c>
      <c r="D50" s="31">
        <v>4000000</v>
      </c>
      <c r="E50" s="29">
        <v>5156</v>
      </c>
      <c r="F50" s="30">
        <v>0.509809500972081</v>
      </c>
    </row>
    <row r="51" spans="1:9" x14ac:dyDescent="0.2">
      <c r="A51" s="27" t="s">
        <v>172</v>
      </c>
      <c r="B51" s="27" t="s">
        <v>171</v>
      </c>
      <c r="C51" s="27" t="s">
        <v>116</v>
      </c>
      <c r="D51" s="31">
        <v>75700</v>
      </c>
      <c r="E51" s="29">
        <v>4997.9411</v>
      </c>
      <c r="F51" s="30">
        <v>0.49418112065144598</v>
      </c>
    </row>
    <row r="52" spans="1:9" x14ac:dyDescent="0.2">
      <c r="A52" s="27" t="s">
        <v>498</v>
      </c>
      <c r="B52" s="27" t="s">
        <v>497</v>
      </c>
      <c r="C52" s="27" t="s">
        <v>165</v>
      </c>
      <c r="D52" s="31">
        <v>33000</v>
      </c>
      <c r="E52" s="29">
        <v>4764.7049999999999</v>
      </c>
      <c r="F52" s="30">
        <v>0.47111944886136198</v>
      </c>
    </row>
    <row r="53" spans="1:9" x14ac:dyDescent="0.2">
      <c r="A53" s="27" t="s">
        <v>255</v>
      </c>
      <c r="B53" s="27" t="s">
        <v>254</v>
      </c>
      <c r="C53" s="27" t="s">
        <v>154</v>
      </c>
      <c r="D53" s="31">
        <v>1000000</v>
      </c>
      <c r="E53" s="29">
        <v>4225.5</v>
      </c>
      <c r="F53" s="30">
        <v>0.41780450860308899</v>
      </c>
    </row>
    <row r="54" spans="1:9" x14ac:dyDescent="0.2">
      <c r="A54" s="27" t="s">
        <v>274</v>
      </c>
      <c r="B54" s="27" t="s">
        <v>273</v>
      </c>
      <c r="C54" s="27" t="s">
        <v>154</v>
      </c>
      <c r="D54" s="31">
        <v>1500000</v>
      </c>
      <c r="E54" s="29">
        <v>4040.25</v>
      </c>
      <c r="F54" s="30">
        <v>0.39948755552801601</v>
      </c>
    </row>
    <row r="55" spans="1:9" x14ac:dyDescent="0.2">
      <c r="A55" s="27" t="s">
        <v>251</v>
      </c>
      <c r="B55" s="27" t="s">
        <v>250</v>
      </c>
      <c r="C55" s="27" t="s">
        <v>240</v>
      </c>
      <c r="D55" s="31">
        <v>3000000</v>
      </c>
      <c r="E55" s="29">
        <v>3958.5</v>
      </c>
      <c r="F55" s="30">
        <v>0.39140436570946202</v>
      </c>
    </row>
    <row r="56" spans="1:9" x14ac:dyDescent="0.2">
      <c r="A56" s="27" t="s">
        <v>414</v>
      </c>
      <c r="B56" s="27" t="s">
        <v>413</v>
      </c>
      <c r="C56" s="27" t="s">
        <v>88</v>
      </c>
      <c r="D56" s="31">
        <v>4500000</v>
      </c>
      <c r="E56" s="29">
        <v>2083.5</v>
      </c>
      <c r="F56" s="30">
        <v>0.20601010381600701</v>
      </c>
    </row>
    <row r="57" spans="1:9" x14ac:dyDescent="0.2">
      <c r="A57" s="26" t="s">
        <v>32</v>
      </c>
      <c r="B57" s="26"/>
      <c r="C57" s="26"/>
      <c r="D57" s="32"/>
      <c r="E57" s="33">
        <f>SUM(E7:E56)</f>
        <v>975962.31129700027</v>
      </c>
      <c r="F57" s="34">
        <f>SUM(F7:F56)</f>
        <v>96.500166580659908</v>
      </c>
      <c r="G57" s="18"/>
      <c r="H57" s="18"/>
      <c r="I57" s="18"/>
    </row>
    <row r="58" spans="1:9" x14ac:dyDescent="0.2">
      <c r="A58" s="27"/>
      <c r="B58" s="27"/>
      <c r="C58" s="27"/>
      <c r="D58" s="28"/>
      <c r="E58" s="29"/>
      <c r="F58" s="30"/>
    </row>
    <row r="59" spans="1:9" x14ac:dyDescent="0.2">
      <c r="A59" s="26" t="s">
        <v>1301</v>
      </c>
      <c r="B59" s="27"/>
      <c r="C59" s="27"/>
      <c r="D59" s="28"/>
      <c r="E59" s="29"/>
      <c r="F59" s="30"/>
    </row>
    <row r="60" spans="1:9" x14ac:dyDescent="0.2">
      <c r="A60" s="27"/>
      <c r="B60" s="27" t="s">
        <v>785</v>
      </c>
      <c r="C60" s="27" t="s">
        <v>132</v>
      </c>
      <c r="D60" s="31">
        <v>73500</v>
      </c>
      <c r="E60" s="29">
        <v>7.3499999999999998E-3</v>
      </c>
      <c r="F60" s="30">
        <v>7.2674550662234197E-7</v>
      </c>
      <c r="I60" s="42"/>
    </row>
    <row r="61" spans="1:9" x14ac:dyDescent="0.2">
      <c r="A61" s="27"/>
      <c r="B61" s="27" t="s">
        <v>792</v>
      </c>
      <c r="C61" s="27"/>
      <c r="D61" s="31">
        <v>45000</v>
      </c>
      <c r="E61" s="29">
        <v>4.4999999999999997E-3</v>
      </c>
      <c r="F61" s="30">
        <v>4.4494622854429098E-7</v>
      </c>
      <c r="I61" s="42"/>
    </row>
    <row r="62" spans="1:9" x14ac:dyDescent="0.2">
      <c r="A62" s="27" t="s">
        <v>546</v>
      </c>
      <c r="B62" s="27" t="s">
        <v>790</v>
      </c>
      <c r="C62" s="27" t="s">
        <v>386</v>
      </c>
      <c r="D62" s="31">
        <v>38000</v>
      </c>
      <c r="E62" s="29">
        <v>3.8E-3</v>
      </c>
      <c r="F62" s="30">
        <v>3.7573237077073498E-7</v>
      </c>
      <c r="I62" s="42"/>
    </row>
    <row r="63" spans="1:9" x14ac:dyDescent="0.2">
      <c r="A63" s="26" t="s">
        <v>32</v>
      </c>
      <c r="B63" s="26"/>
      <c r="C63" s="26"/>
      <c r="D63" s="32"/>
      <c r="E63" s="33">
        <f>SUM(E59:E62)</f>
        <v>1.5650000000000001E-2</v>
      </c>
      <c r="F63" s="34">
        <f>SUM(F59:F62)</f>
        <v>1.5474241059373678E-6</v>
      </c>
      <c r="G63" s="18"/>
      <c r="H63" s="18"/>
      <c r="I63" s="89"/>
    </row>
    <row r="64" spans="1:9" x14ac:dyDescent="0.2">
      <c r="A64" s="27"/>
      <c r="B64" s="27"/>
      <c r="C64" s="27"/>
      <c r="D64" s="28"/>
      <c r="E64" s="29"/>
      <c r="F64" s="30"/>
      <c r="I64" s="96"/>
    </row>
    <row r="65" spans="1:9" x14ac:dyDescent="0.2">
      <c r="A65" s="26" t="s">
        <v>34</v>
      </c>
      <c r="B65" s="26"/>
      <c r="C65" s="26"/>
      <c r="D65" s="32"/>
      <c r="E65" s="33">
        <f>E57+E63</f>
        <v>975962.32694700023</v>
      </c>
      <c r="F65" s="34">
        <f>F57+F63</f>
        <v>96.500168128084013</v>
      </c>
      <c r="G65" s="18"/>
      <c r="H65" s="18"/>
      <c r="I65" s="18"/>
    </row>
    <row r="66" spans="1:9" x14ac:dyDescent="0.2">
      <c r="A66" s="26"/>
      <c r="B66" s="26"/>
      <c r="C66" s="26"/>
      <c r="D66" s="32"/>
      <c r="E66" s="33"/>
      <c r="F66" s="34"/>
      <c r="G66" s="18"/>
      <c r="H66" s="18"/>
      <c r="I66" s="18"/>
    </row>
    <row r="67" spans="1:9" x14ac:dyDescent="0.2">
      <c r="A67" s="26" t="s">
        <v>36</v>
      </c>
      <c r="B67" s="26"/>
      <c r="C67" s="26"/>
      <c r="D67" s="32"/>
      <c r="E67" s="33">
        <f>E69-(E57+E63)</f>
        <v>35395.835301599815</v>
      </c>
      <c r="F67" s="34">
        <f>F69-(F57+F63)</f>
        <v>3.4998318719159869</v>
      </c>
      <c r="G67" s="18"/>
      <c r="H67" s="18"/>
      <c r="I67" s="18"/>
    </row>
    <row r="68" spans="1:9" x14ac:dyDescent="0.2">
      <c r="A68" s="26"/>
      <c r="B68" s="26"/>
      <c r="C68" s="26"/>
      <c r="D68" s="32"/>
      <c r="E68" s="33"/>
      <c r="F68" s="34"/>
      <c r="G68" s="18"/>
      <c r="H68" s="18"/>
      <c r="I68" s="18"/>
    </row>
    <row r="69" spans="1:9" x14ac:dyDescent="0.2">
      <c r="A69" s="35" t="s">
        <v>35</v>
      </c>
      <c r="B69" s="35"/>
      <c r="C69" s="35"/>
      <c r="D69" s="36"/>
      <c r="E69" s="37">
        <v>1011358.1622486</v>
      </c>
      <c r="F69" s="38">
        <v>100</v>
      </c>
      <c r="G69" s="18"/>
      <c r="H69" s="18"/>
      <c r="I69" s="18"/>
    </row>
    <row r="70" spans="1:9" x14ac:dyDescent="0.2">
      <c r="F70" s="20" t="s">
        <v>536</v>
      </c>
    </row>
    <row r="71" spans="1:9" x14ac:dyDescent="0.2">
      <c r="A71" s="18" t="s">
        <v>37</v>
      </c>
      <c r="F71" s="20"/>
    </row>
    <row r="72" spans="1:9" x14ac:dyDescent="0.2">
      <c r="A72" s="18" t="s">
        <v>786</v>
      </c>
      <c r="F72" s="20"/>
    </row>
    <row r="74" spans="1:9" x14ac:dyDescent="0.2">
      <c r="A74" s="18" t="s">
        <v>38</v>
      </c>
    </row>
    <row r="75" spans="1:9" x14ac:dyDescent="0.2">
      <c r="A75" s="18" t="s">
        <v>39</v>
      </c>
    </row>
    <row r="76" spans="1:9" x14ac:dyDescent="0.2">
      <c r="A76" s="18" t="s">
        <v>40</v>
      </c>
      <c r="B76" s="18"/>
      <c r="C76" s="39" t="s">
        <v>42</v>
      </c>
      <c r="D76" s="19" t="s">
        <v>41</v>
      </c>
    </row>
    <row r="77" spans="1:9" x14ac:dyDescent="0.2">
      <c r="A77" s="9" t="s">
        <v>58</v>
      </c>
      <c r="C77" s="40">
        <v>948.65740000000005</v>
      </c>
      <c r="D77" s="40">
        <v>949.67060000000004</v>
      </c>
    </row>
    <row r="78" spans="1:9" x14ac:dyDescent="0.2">
      <c r="A78" s="9" t="s">
        <v>80</v>
      </c>
      <c r="C78" s="40">
        <v>50.240299999999998</v>
      </c>
      <c r="D78" s="40">
        <v>46.706699999999998</v>
      </c>
    </row>
    <row r="79" spans="1:9" x14ac:dyDescent="0.2">
      <c r="A79" s="9" t="s">
        <v>61</v>
      </c>
      <c r="C79" s="40">
        <v>1025.9952000000001</v>
      </c>
      <c r="D79" s="40">
        <v>1030.7494999999999</v>
      </c>
    </row>
    <row r="80" spans="1:9" x14ac:dyDescent="0.2">
      <c r="A80" s="9" t="s">
        <v>81</v>
      </c>
      <c r="C80" s="40">
        <v>55.974899999999998</v>
      </c>
      <c r="D80" s="40">
        <v>52.644500000000001</v>
      </c>
    </row>
    <row r="82" spans="1:4" x14ac:dyDescent="0.2">
      <c r="A82" s="18" t="s">
        <v>44</v>
      </c>
    </row>
    <row r="83" spans="1:4" x14ac:dyDescent="0.2">
      <c r="A83" s="108" t="s">
        <v>55</v>
      </c>
      <c r="B83" s="109"/>
      <c r="C83" s="43" t="s">
        <v>56</v>
      </c>
    </row>
    <row r="84" spans="1:4" x14ac:dyDescent="0.2">
      <c r="A84" s="104" t="s">
        <v>80</v>
      </c>
      <c r="B84" s="105"/>
      <c r="C84" s="44">
        <v>3.5</v>
      </c>
    </row>
    <row r="85" spans="1:4" x14ac:dyDescent="0.2">
      <c r="A85" s="104" t="s">
        <v>81</v>
      </c>
      <c r="B85" s="105"/>
      <c r="C85" s="44">
        <v>3.5</v>
      </c>
    </row>
    <row r="86" spans="1:4" x14ac:dyDescent="0.2">
      <c r="A86" s="9" t="s">
        <v>57</v>
      </c>
    </row>
    <row r="87" spans="1:4" x14ac:dyDescent="0.2">
      <c r="A87" s="9" t="s">
        <v>43</v>
      </c>
    </row>
    <row r="89" spans="1:4" x14ac:dyDescent="0.2">
      <c r="A89" s="18" t="s">
        <v>213</v>
      </c>
      <c r="D89" s="45">
        <v>0.10100905266056617</v>
      </c>
    </row>
    <row r="91" spans="1:4" ht="21.75" customHeight="1" x14ac:dyDescent="0.2">
      <c r="A91" s="110" t="s">
        <v>789</v>
      </c>
      <c r="B91" s="110"/>
      <c r="C91" s="110"/>
      <c r="D91" s="41" t="s">
        <v>45</v>
      </c>
    </row>
    <row r="92" spans="1:4" x14ac:dyDescent="0.2">
      <c r="A92" s="9" t="s">
        <v>787</v>
      </c>
    </row>
    <row r="93" spans="1:4" x14ac:dyDescent="0.2">
      <c r="A93" s="46" t="s">
        <v>788</v>
      </c>
    </row>
    <row r="95" spans="1:4" x14ac:dyDescent="0.2">
      <c r="A95" s="54" t="s">
        <v>1225</v>
      </c>
    </row>
    <row r="97" spans="1:1" x14ac:dyDescent="0.2">
      <c r="A97" s="18" t="s">
        <v>1226</v>
      </c>
    </row>
    <row r="98" spans="1:1" x14ac:dyDescent="0.2">
      <c r="A98" s="18"/>
    </row>
    <row r="99" spans="1:1" x14ac:dyDescent="0.2">
      <c r="A99" s="47" t="s">
        <v>781</v>
      </c>
    </row>
    <row r="100" spans="1:1" x14ac:dyDescent="0.2">
      <c r="A100" s="48"/>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row r="108" spans="1:1" x14ac:dyDescent="0.2">
      <c r="A108" s="49"/>
    </row>
    <row r="109" spans="1:1" x14ac:dyDescent="0.2">
      <c r="A109" s="49"/>
    </row>
    <row r="110" spans="1:1" x14ac:dyDescent="0.2">
      <c r="A110" s="49"/>
    </row>
    <row r="111" spans="1:1" x14ac:dyDescent="0.2">
      <c r="A111" s="49"/>
    </row>
    <row r="112" spans="1:1" x14ac:dyDescent="0.2">
      <c r="A112" s="49"/>
    </row>
    <row r="113" spans="1:1" x14ac:dyDescent="0.2">
      <c r="A113" s="47" t="s">
        <v>756</v>
      </c>
    </row>
    <row r="114" spans="1:1" x14ac:dyDescent="0.2">
      <c r="A114" s="49"/>
    </row>
    <row r="115" spans="1:1" x14ac:dyDescent="0.2">
      <c r="A115" s="47" t="s">
        <v>782</v>
      </c>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9"/>
    </row>
    <row r="122" spans="1:1" x14ac:dyDescent="0.2">
      <c r="A122" s="49"/>
    </row>
    <row r="123" spans="1:1" x14ac:dyDescent="0.2">
      <c r="A123" s="49"/>
    </row>
    <row r="124" spans="1:1" x14ac:dyDescent="0.2">
      <c r="A124" s="49"/>
    </row>
    <row r="125" spans="1:1" x14ac:dyDescent="0.2">
      <c r="A125" s="49"/>
    </row>
    <row r="126" spans="1:1" x14ac:dyDescent="0.2">
      <c r="A126" s="49"/>
    </row>
    <row r="127" spans="1:1" x14ac:dyDescent="0.2">
      <c r="A127" s="49"/>
    </row>
    <row r="129" spans="1:1" x14ac:dyDescent="0.2">
      <c r="A129" s="18" t="s">
        <v>757</v>
      </c>
    </row>
  </sheetData>
  <mergeCells count="5">
    <mergeCell ref="A1:F1"/>
    <mergeCell ref="A83:B83"/>
    <mergeCell ref="A84:B84"/>
    <mergeCell ref="A85:B85"/>
    <mergeCell ref="A91:C91"/>
  </mergeCells>
  <conditionalFormatting sqref="F2:F3 F5:F65542">
    <cfRule type="cellIs" dxfId="37" priority="1" stopIfTrue="1" operator="between">
      <formula>0.009</formula>
      <formula>-0.009</formula>
    </cfRule>
  </conditionalFormatting>
  <hyperlinks>
    <hyperlink ref="A93" r:id="rId1" xr:uid="{00000000-0004-0000-1A00-000000000000}"/>
  </hyperlinks>
  <pageMargins left="0.7" right="0.7" top="0.75" bottom="0.75" header="0.3" footer="0.3"/>
  <pageSetup paperSize="9" scale="51"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120"/>
  <sheetViews>
    <sheetView view="pageBreakPreview" zoomScaleNormal="100" zoomScaleSheetLayoutView="100" workbookViewId="0">
      <selection sqref="A1:F1"/>
    </sheetView>
  </sheetViews>
  <sheetFormatPr defaultColWidth="9.21875" defaultRowHeight="10.199999999999999" x14ac:dyDescent="0.2"/>
  <cols>
    <col min="1" max="1" width="38.77734375" style="9" bestFit="1" customWidth="1"/>
    <col min="2" max="2" width="34.21875" style="9" bestFit="1" customWidth="1"/>
    <col min="3" max="3" width="24.77734375" style="9" bestFit="1" customWidth="1"/>
    <col min="4" max="4" width="15.44140625" style="10" bestFit="1" customWidth="1"/>
    <col min="5" max="5" width="23" style="13" bestFit="1" customWidth="1"/>
    <col min="6" max="6" width="13.5546875" style="14" bestFit="1" customWidth="1"/>
    <col min="7" max="16384" width="9.21875" style="9"/>
  </cols>
  <sheetData>
    <row r="1" spans="1:6" s="1" customFormat="1" ht="13.8" x14ac:dyDescent="0.2">
      <c r="A1" s="106" t="s">
        <v>17</v>
      </c>
      <c r="B1" s="107"/>
      <c r="C1" s="107"/>
      <c r="D1" s="107"/>
      <c r="E1" s="107"/>
      <c r="F1" s="107"/>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259</v>
      </c>
      <c r="D4" s="16" t="s">
        <v>1</v>
      </c>
      <c r="E4" s="15" t="s">
        <v>3</v>
      </c>
      <c r="F4" s="15" t="s">
        <v>4</v>
      </c>
    </row>
    <row r="5" spans="1:6" x14ac:dyDescent="0.2">
      <c r="A5" s="21" t="s">
        <v>85</v>
      </c>
      <c r="B5" s="22"/>
      <c r="C5" s="22"/>
      <c r="D5" s="23"/>
      <c r="E5" s="24"/>
      <c r="F5" s="25"/>
    </row>
    <row r="6" spans="1:6" x14ac:dyDescent="0.2">
      <c r="A6" s="26" t="s">
        <v>31</v>
      </c>
      <c r="B6" s="27"/>
      <c r="C6" s="27"/>
      <c r="D6" s="28"/>
      <c r="E6" s="29"/>
      <c r="F6" s="30"/>
    </row>
    <row r="7" spans="1:6" x14ac:dyDescent="0.2">
      <c r="A7" s="27" t="s">
        <v>93</v>
      </c>
      <c r="B7" s="27" t="s">
        <v>92</v>
      </c>
      <c r="C7" s="27" t="s">
        <v>88</v>
      </c>
      <c r="D7" s="31">
        <v>1075000</v>
      </c>
      <c r="E7" s="29">
        <v>15806.262500000001</v>
      </c>
      <c r="F7" s="30">
        <v>5.7908000373986299</v>
      </c>
    </row>
    <row r="8" spans="1:6" x14ac:dyDescent="0.2">
      <c r="A8" s="27" t="s">
        <v>108</v>
      </c>
      <c r="B8" s="27" t="s">
        <v>107</v>
      </c>
      <c r="C8" s="27" t="s">
        <v>91</v>
      </c>
      <c r="D8" s="31">
        <v>1000000</v>
      </c>
      <c r="E8" s="29">
        <v>11637.5</v>
      </c>
      <c r="F8" s="30">
        <v>4.2635275375963504</v>
      </c>
    </row>
    <row r="9" spans="1:6" x14ac:dyDescent="0.2">
      <c r="A9" s="27" t="s">
        <v>87</v>
      </c>
      <c r="B9" s="27" t="s">
        <v>86</v>
      </c>
      <c r="C9" s="27" t="s">
        <v>88</v>
      </c>
      <c r="D9" s="31">
        <v>1525000</v>
      </c>
      <c r="E9" s="29">
        <v>11137.075000000001</v>
      </c>
      <c r="F9" s="30">
        <v>4.0801912739657098</v>
      </c>
    </row>
    <row r="10" spans="1:6" x14ac:dyDescent="0.2">
      <c r="A10" s="27" t="s">
        <v>90</v>
      </c>
      <c r="B10" s="27" t="s">
        <v>89</v>
      </c>
      <c r="C10" s="27" t="s">
        <v>91</v>
      </c>
      <c r="D10" s="31">
        <v>575000</v>
      </c>
      <c r="E10" s="29">
        <v>10964.387500000001</v>
      </c>
      <c r="F10" s="30">
        <v>4.0169252880023398</v>
      </c>
    </row>
    <row r="11" spans="1:6" x14ac:dyDescent="0.2">
      <c r="A11" s="27" t="s">
        <v>126</v>
      </c>
      <c r="B11" s="27" t="s">
        <v>125</v>
      </c>
      <c r="C11" s="27" t="s">
        <v>106</v>
      </c>
      <c r="D11" s="31">
        <v>600000</v>
      </c>
      <c r="E11" s="29">
        <v>8937.2999999999993</v>
      </c>
      <c r="F11" s="30">
        <v>3.27427924053791</v>
      </c>
    </row>
    <row r="12" spans="1:6" x14ac:dyDescent="0.2">
      <c r="A12" s="27" t="s">
        <v>174</v>
      </c>
      <c r="B12" s="27" t="s">
        <v>173</v>
      </c>
      <c r="C12" s="27" t="s">
        <v>122</v>
      </c>
      <c r="D12" s="31">
        <v>3700000</v>
      </c>
      <c r="E12" s="29">
        <v>8830.0499999999993</v>
      </c>
      <c r="F12" s="30">
        <v>3.23498701038476</v>
      </c>
    </row>
    <row r="13" spans="1:6" x14ac:dyDescent="0.2">
      <c r="A13" s="27" t="s">
        <v>473</v>
      </c>
      <c r="B13" s="27" t="s">
        <v>472</v>
      </c>
      <c r="C13" s="27" t="s">
        <v>147</v>
      </c>
      <c r="D13" s="31">
        <v>3617530</v>
      </c>
      <c r="E13" s="29">
        <v>8627.8090499999998</v>
      </c>
      <c r="F13" s="30">
        <v>3.1608937893703999</v>
      </c>
    </row>
    <row r="14" spans="1:6" x14ac:dyDescent="0.2">
      <c r="A14" s="27" t="s">
        <v>475</v>
      </c>
      <c r="B14" s="27" t="s">
        <v>474</v>
      </c>
      <c r="C14" s="27" t="s">
        <v>129</v>
      </c>
      <c r="D14" s="31">
        <v>700000</v>
      </c>
      <c r="E14" s="29">
        <v>7460.25</v>
      </c>
      <c r="F14" s="30">
        <v>2.7331455477854498</v>
      </c>
    </row>
    <row r="15" spans="1:6" x14ac:dyDescent="0.2">
      <c r="A15" s="27" t="s">
        <v>477</v>
      </c>
      <c r="B15" s="27" t="s">
        <v>476</v>
      </c>
      <c r="C15" s="27" t="s">
        <v>144</v>
      </c>
      <c r="D15" s="31">
        <v>5994713</v>
      </c>
      <c r="E15" s="29">
        <v>7028.8009929999998</v>
      </c>
      <c r="F15" s="30">
        <v>2.57507940622471</v>
      </c>
    </row>
    <row r="16" spans="1:6" x14ac:dyDescent="0.2">
      <c r="A16" s="27" t="s">
        <v>502</v>
      </c>
      <c r="B16" s="27" t="s">
        <v>501</v>
      </c>
      <c r="C16" s="27" t="s">
        <v>168</v>
      </c>
      <c r="D16" s="31">
        <v>900000</v>
      </c>
      <c r="E16" s="29">
        <v>6785.1</v>
      </c>
      <c r="F16" s="30">
        <v>2.48579683740881</v>
      </c>
    </row>
    <row r="17" spans="1:6" x14ac:dyDescent="0.2">
      <c r="A17" s="27" t="s">
        <v>574</v>
      </c>
      <c r="B17" s="27" t="s">
        <v>573</v>
      </c>
      <c r="C17" s="27" t="s">
        <v>116</v>
      </c>
      <c r="D17" s="31">
        <v>450000</v>
      </c>
      <c r="E17" s="29">
        <v>6730.2</v>
      </c>
      <c r="F17" s="30">
        <v>2.4656836119038399</v>
      </c>
    </row>
    <row r="18" spans="1:6" x14ac:dyDescent="0.2">
      <c r="A18" s="27" t="s">
        <v>100</v>
      </c>
      <c r="B18" s="27" t="s">
        <v>99</v>
      </c>
      <c r="C18" s="27" t="s">
        <v>101</v>
      </c>
      <c r="D18" s="31">
        <v>850000</v>
      </c>
      <c r="E18" s="29">
        <v>6417.0749999999998</v>
      </c>
      <c r="F18" s="30">
        <v>2.35096678610708</v>
      </c>
    </row>
    <row r="19" spans="1:6" x14ac:dyDescent="0.2">
      <c r="A19" s="27" t="s">
        <v>112</v>
      </c>
      <c r="B19" s="27" t="s">
        <v>111</v>
      </c>
      <c r="C19" s="27" t="s">
        <v>113</v>
      </c>
      <c r="D19" s="31">
        <v>500000</v>
      </c>
      <c r="E19" s="29">
        <v>6227</v>
      </c>
      <c r="F19" s="30">
        <v>2.28133069616434</v>
      </c>
    </row>
    <row r="20" spans="1:6" x14ac:dyDescent="0.2">
      <c r="A20" s="27" t="s">
        <v>516</v>
      </c>
      <c r="B20" s="27" t="s">
        <v>515</v>
      </c>
      <c r="C20" s="27" t="s">
        <v>165</v>
      </c>
      <c r="D20" s="31">
        <v>282387</v>
      </c>
      <c r="E20" s="29">
        <v>6032.3510939999996</v>
      </c>
      <c r="F20" s="30">
        <v>2.2100189048952501</v>
      </c>
    </row>
    <row r="21" spans="1:6" x14ac:dyDescent="0.2">
      <c r="A21" s="27" t="s">
        <v>208</v>
      </c>
      <c r="B21" s="27" t="s">
        <v>207</v>
      </c>
      <c r="C21" s="27" t="s">
        <v>106</v>
      </c>
      <c r="D21" s="31">
        <v>1060000</v>
      </c>
      <c r="E21" s="29">
        <v>5683.72</v>
      </c>
      <c r="F21" s="30">
        <v>2.0822940267228498</v>
      </c>
    </row>
    <row r="22" spans="1:6" x14ac:dyDescent="0.2">
      <c r="A22" s="27" t="s">
        <v>110</v>
      </c>
      <c r="B22" s="27" t="s">
        <v>109</v>
      </c>
      <c r="C22" s="27" t="s">
        <v>88</v>
      </c>
      <c r="D22" s="31">
        <v>310000</v>
      </c>
      <c r="E22" s="29">
        <v>5436.9350000000004</v>
      </c>
      <c r="F22" s="30">
        <v>1.99188159764738</v>
      </c>
    </row>
    <row r="23" spans="1:6" x14ac:dyDescent="0.2">
      <c r="A23" s="27" t="s">
        <v>481</v>
      </c>
      <c r="B23" s="27" t="s">
        <v>480</v>
      </c>
      <c r="C23" s="27" t="s">
        <v>194</v>
      </c>
      <c r="D23" s="31">
        <v>120000</v>
      </c>
      <c r="E23" s="29">
        <v>5419.32</v>
      </c>
      <c r="F23" s="30">
        <v>1.98542814651314</v>
      </c>
    </row>
    <row r="24" spans="1:6" x14ac:dyDescent="0.2">
      <c r="A24" s="27" t="s">
        <v>97</v>
      </c>
      <c r="B24" s="27" t="s">
        <v>96</v>
      </c>
      <c r="C24" s="27" t="s">
        <v>98</v>
      </c>
      <c r="D24" s="31">
        <v>300000</v>
      </c>
      <c r="E24" s="29">
        <v>5302.95</v>
      </c>
      <c r="F24" s="30">
        <v>1.9427947029427799</v>
      </c>
    </row>
    <row r="25" spans="1:6" x14ac:dyDescent="0.2">
      <c r="A25" s="27" t="s">
        <v>228</v>
      </c>
      <c r="B25" s="27" t="s">
        <v>227</v>
      </c>
      <c r="C25" s="27" t="s">
        <v>106</v>
      </c>
      <c r="D25" s="31">
        <v>700000</v>
      </c>
      <c r="E25" s="29">
        <v>5231.1000000000004</v>
      </c>
      <c r="F25" s="30">
        <v>1.91647165644857</v>
      </c>
    </row>
    <row r="26" spans="1:6" x14ac:dyDescent="0.2">
      <c r="A26" s="27" t="s">
        <v>131</v>
      </c>
      <c r="B26" s="27" t="s">
        <v>130</v>
      </c>
      <c r="C26" s="27" t="s">
        <v>132</v>
      </c>
      <c r="D26" s="31">
        <v>600000</v>
      </c>
      <c r="E26" s="29">
        <v>5110.2</v>
      </c>
      <c r="F26" s="30">
        <v>1.8721785970032101</v>
      </c>
    </row>
    <row r="27" spans="1:6" x14ac:dyDescent="0.2">
      <c r="A27" s="27" t="s">
        <v>170</v>
      </c>
      <c r="B27" s="27" t="s">
        <v>169</v>
      </c>
      <c r="C27" s="27" t="s">
        <v>119</v>
      </c>
      <c r="D27" s="31">
        <v>1965841</v>
      </c>
      <c r="E27" s="29">
        <v>5092.5111109999998</v>
      </c>
      <c r="F27" s="30">
        <v>1.86569807581215</v>
      </c>
    </row>
    <row r="28" spans="1:6" x14ac:dyDescent="0.2">
      <c r="A28" s="27" t="s">
        <v>576</v>
      </c>
      <c r="B28" s="27" t="s">
        <v>575</v>
      </c>
      <c r="C28" s="27" t="s">
        <v>188</v>
      </c>
      <c r="D28" s="31">
        <v>1450000</v>
      </c>
      <c r="E28" s="29">
        <v>5040.9250000000002</v>
      </c>
      <c r="F28" s="30">
        <v>1.8467989303937999</v>
      </c>
    </row>
    <row r="29" spans="1:6" x14ac:dyDescent="0.2">
      <c r="A29" s="27" t="s">
        <v>578</v>
      </c>
      <c r="B29" s="27" t="s">
        <v>577</v>
      </c>
      <c r="C29" s="27" t="s">
        <v>132</v>
      </c>
      <c r="D29" s="31">
        <v>3150000</v>
      </c>
      <c r="E29" s="29">
        <v>5013.2250000000004</v>
      </c>
      <c r="F29" s="30">
        <v>1.83665072736124</v>
      </c>
    </row>
    <row r="30" spans="1:6" x14ac:dyDescent="0.2">
      <c r="A30" s="27" t="s">
        <v>218</v>
      </c>
      <c r="B30" s="27" t="s">
        <v>217</v>
      </c>
      <c r="C30" s="27" t="s">
        <v>144</v>
      </c>
      <c r="D30" s="31">
        <v>2415915</v>
      </c>
      <c r="E30" s="29">
        <v>4988.8644750000003</v>
      </c>
      <c r="F30" s="30">
        <v>1.8277259781309301</v>
      </c>
    </row>
    <row r="31" spans="1:6" x14ac:dyDescent="0.2">
      <c r="A31" s="27" t="s">
        <v>212</v>
      </c>
      <c r="B31" s="27" t="s">
        <v>211</v>
      </c>
      <c r="C31" s="27" t="s">
        <v>88</v>
      </c>
      <c r="D31" s="31">
        <v>5000000</v>
      </c>
      <c r="E31" s="29">
        <v>4870</v>
      </c>
      <c r="F31" s="30">
        <v>1.7841786559049799</v>
      </c>
    </row>
    <row r="32" spans="1:6" x14ac:dyDescent="0.2">
      <c r="A32" s="27" t="s">
        <v>134</v>
      </c>
      <c r="B32" s="27" t="s">
        <v>133</v>
      </c>
      <c r="C32" s="27" t="s">
        <v>135</v>
      </c>
      <c r="D32" s="31">
        <v>1600000</v>
      </c>
      <c r="E32" s="29">
        <v>4833.6000000000004</v>
      </c>
      <c r="F32" s="30">
        <v>1.7708431111257299</v>
      </c>
    </row>
    <row r="33" spans="1:6" x14ac:dyDescent="0.2">
      <c r="A33" s="27" t="s">
        <v>580</v>
      </c>
      <c r="B33" s="27" t="s">
        <v>579</v>
      </c>
      <c r="C33" s="27" t="s">
        <v>132</v>
      </c>
      <c r="D33" s="31">
        <v>1300000</v>
      </c>
      <c r="E33" s="29">
        <v>4666.3500000000004</v>
      </c>
      <c r="F33" s="30">
        <v>1.7095692137540499</v>
      </c>
    </row>
    <row r="34" spans="1:6" x14ac:dyDescent="0.2">
      <c r="A34" s="27" t="s">
        <v>160</v>
      </c>
      <c r="B34" s="27" t="s">
        <v>159</v>
      </c>
      <c r="C34" s="27" t="s">
        <v>88</v>
      </c>
      <c r="D34" s="31">
        <v>3500000</v>
      </c>
      <c r="E34" s="29">
        <v>4511.5</v>
      </c>
      <c r="F34" s="30">
        <v>1.6528381942741901</v>
      </c>
    </row>
    <row r="35" spans="1:6" x14ac:dyDescent="0.2">
      <c r="A35" s="27" t="s">
        <v>582</v>
      </c>
      <c r="B35" s="27" t="s">
        <v>581</v>
      </c>
      <c r="C35" s="27" t="s">
        <v>88</v>
      </c>
      <c r="D35" s="31">
        <v>350000</v>
      </c>
      <c r="E35" s="29">
        <v>4361.875</v>
      </c>
      <c r="F35" s="30">
        <v>1.5980214116479601</v>
      </c>
    </row>
    <row r="36" spans="1:6" x14ac:dyDescent="0.2">
      <c r="A36" s="27" t="s">
        <v>128</v>
      </c>
      <c r="B36" s="27" t="s">
        <v>127</v>
      </c>
      <c r="C36" s="27" t="s">
        <v>129</v>
      </c>
      <c r="D36" s="31">
        <v>100000</v>
      </c>
      <c r="E36" s="29">
        <v>4295.45</v>
      </c>
      <c r="F36" s="30">
        <v>1.5736858742314299</v>
      </c>
    </row>
    <row r="37" spans="1:6" x14ac:dyDescent="0.2">
      <c r="A37" s="27" t="s">
        <v>560</v>
      </c>
      <c r="B37" s="27" t="s">
        <v>559</v>
      </c>
      <c r="C37" s="27" t="s">
        <v>168</v>
      </c>
      <c r="D37" s="31">
        <v>375000</v>
      </c>
      <c r="E37" s="29">
        <v>4205.4375</v>
      </c>
      <c r="F37" s="30">
        <v>1.54070879388961</v>
      </c>
    </row>
    <row r="38" spans="1:6" x14ac:dyDescent="0.2">
      <c r="A38" s="27" t="s">
        <v>237</v>
      </c>
      <c r="B38" s="27" t="s">
        <v>236</v>
      </c>
      <c r="C38" s="27" t="s">
        <v>116</v>
      </c>
      <c r="D38" s="31">
        <v>195000</v>
      </c>
      <c r="E38" s="29">
        <v>4195.1324999999997</v>
      </c>
      <c r="F38" s="30">
        <v>1.53693344254483</v>
      </c>
    </row>
    <row r="39" spans="1:6" x14ac:dyDescent="0.2">
      <c r="A39" s="27" t="s">
        <v>584</v>
      </c>
      <c r="B39" s="27" t="s">
        <v>583</v>
      </c>
      <c r="C39" s="27" t="s">
        <v>129</v>
      </c>
      <c r="D39" s="31">
        <v>140000</v>
      </c>
      <c r="E39" s="29">
        <v>3908.73</v>
      </c>
      <c r="F39" s="30">
        <v>1.43200670178552</v>
      </c>
    </row>
    <row r="40" spans="1:6" x14ac:dyDescent="0.2">
      <c r="A40" s="27" t="s">
        <v>586</v>
      </c>
      <c r="B40" s="27" t="s">
        <v>585</v>
      </c>
      <c r="C40" s="27" t="s">
        <v>91</v>
      </c>
      <c r="D40" s="31">
        <v>85000</v>
      </c>
      <c r="E40" s="29">
        <v>3788.875</v>
      </c>
      <c r="F40" s="30">
        <v>1.3880964897108801</v>
      </c>
    </row>
    <row r="41" spans="1:6" x14ac:dyDescent="0.2">
      <c r="A41" s="27" t="s">
        <v>490</v>
      </c>
      <c r="B41" s="27" t="s">
        <v>489</v>
      </c>
      <c r="C41" s="27" t="s">
        <v>425</v>
      </c>
      <c r="D41" s="31">
        <v>491969</v>
      </c>
      <c r="E41" s="29">
        <v>3306.7696340000002</v>
      </c>
      <c r="F41" s="30">
        <v>1.21147182771613</v>
      </c>
    </row>
    <row r="42" spans="1:6" x14ac:dyDescent="0.2">
      <c r="A42" s="27" t="s">
        <v>180</v>
      </c>
      <c r="B42" s="27" t="s">
        <v>179</v>
      </c>
      <c r="C42" s="27" t="s">
        <v>135</v>
      </c>
      <c r="D42" s="31">
        <v>4000000</v>
      </c>
      <c r="E42" s="29">
        <v>3292</v>
      </c>
      <c r="F42" s="30">
        <v>1.2060608080573301</v>
      </c>
    </row>
    <row r="43" spans="1:6" x14ac:dyDescent="0.2">
      <c r="A43" s="27" t="s">
        <v>588</v>
      </c>
      <c r="B43" s="27" t="s">
        <v>587</v>
      </c>
      <c r="C43" s="27" t="s">
        <v>165</v>
      </c>
      <c r="D43" s="31">
        <v>2000000</v>
      </c>
      <c r="E43" s="29">
        <v>2789</v>
      </c>
      <c r="F43" s="30">
        <v>1.0217811645418899</v>
      </c>
    </row>
    <row r="44" spans="1:6" x14ac:dyDescent="0.2">
      <c r="A44" s="27" t="s">
        <v>303</v>
      </c>
      <c r="B44" s="27" t="s">
        <v>302</v>
      </c>
      <c r="C44" s="27" t="s">
        <v>91</v>
      </c>
      <c r="D44" s="31">
        <v>220063</v>
      </c>
      <c r="E44" s="29">
        <v>2772.903832</v>
      </c>
      <c r="F44" s="30">
        <v>1.01588415440073</v>
      </c>
    </row>
    <row r="45" spans="1:6" x14ac:dyDescent="0.2">
      <c r="A45" s="27" t="s">
        <v>307</v>
      </c>
      <c r="B45" s="27" t="s">
        <v>306</v>
      </c>
      <c r="C45" s="27" t="s">
        <v>91</v>
      </c>
      <c r="D45" s="31">
        <v>80000</v>
      </c>
      <c r="E45" s="29">
        <v>2701.48</v>
      </c>
      <c r="F45" s="30">
        <v>0.98971723929244204</v>
      </c>
    </row>
    <row r="46" spans="1:6" x14ac:dyDescent="0.2">
      <c r="A46" s="27" t="s">
        <v>383</v>
      </c>
      <c r="B46" s="27" t="s">
        <v>382</v>
      </c>
      <c r="C46" s="27" t="s">
        <v>165</v>
      </c>
      <c r="D46" s="31">
        <v>150123</v>
      </c>
      <c r="E46" s="29">
        <v>2439.0483810000001</v>
      </c>
      <c r="F46" s="30">
        <v>0.89357249735108901</v>
      </c>
    </row>
    <row r="47" spans="1:6" x14ac:dyDescent="0.2">
      <c r="A47" s="27" t="s">
        <v>590</v>
      </c>
      <c r="B47" s="27" t="s">
        <v>589</v>
      </c>
      <c r="C47" s="27" t="s">
        <v>129</v>
      </c>
      <c r="D47" s="31">
        <v>400000</v>
      </c>
      <c r="E47" s="29">
        <v>2360.4</v>
      </c>
      <c r="F47" s="30">
        <v>0.86475878837743803</v>
      </c>
    </row>
    <row r="48" spans="1:6" x14ac:dyDescent="0.2">
      <c r="A48" s="27" t="s">
        <v>272</v>
      </c>
      <c r="B48" s="27" t="s">
        <v>271</v>
      </c>
      <c r="C48" s="27" t="s">
        <v>106</v>
      </c>
      <c r="D48" s="31">
        <v>150000</v>
      </c>
      <c r="E48" s="29">
        <v>2313.375</v>
      </c>
      <c r="F48" s="30">
        <v>0.84753065669490502</v>
      </c>
    </row>
    <row r="49" spans="1:9" x14ac:dyDescent="0.2">
      <c r="A49" s="27" t="s">
        <v>592</v>
      </c>
      <c r="B49" s="27" t="s">
        <v>591</v>
      </c>
      <c r="C49" s="27" t="s">
        <v>129</v>
      </c>
      <c r="D49" s="31">
        <v>60000</v>
      </c>
      <c r="E49" s="29">
        <v>2172.42</v>
      </c>
      <c r="F49" s="30">
        <v>0.795890224981746</v>
      </c>
    </row>
    <row r="50" spans="1:9" x14ac:dyDescent="0.2">
      <c r="A50" s="27" t="s">
        <v>409</v>
      </c>
      <c r="B50" s="27" t="s">
        <v>408</v>
      </c>
      <c r="C50" s="27" t="s">
        <v>132</v>
      </c>
      <c r="D50" s="31">
        <v>300000</v>
      </c>
      <c r="E50" s="29">
        <v>2155.35</v>
      </c>
      <c r="F50" s="30">
        <v>0.78963644065807104</v>
      </c>
    </row>
    <row r="51" spans="1:9" x14ac:dyDescent="0.2">
      <c r="A51" s="27" t="s">
        <v>222</v>
      </c>
      <c r="B51" s="27" t="s">
        <v>221</v>
      </c>
      <c r="C51" s="27" t="s">
        <v>223</v>
      </c>
      <c r="D51" s="31">
        <v>1000000</v>
      </c>
      <c r="E51" s="29">
        <v>2108</v>
      </c>
      <c r="F51" s="30">
        <v>0.77228924161143797</v>
      </c>
    </row>
    <row r="52" spans="1:9" x14ac:dyDescent="0.2">
      <c r="A52" s="27" t="s">
        <v>594</v>
      </c>
      <c r="B52" s="27" t="s">
        <v>593</v>
      </c>
      <c r="C52" s="27" t="s">
        <v>165</v>
      </c>
      <c r="D52" s="31">
        <v>3000000</v>
      </c>
      <c r="E52" s="29">
        <v>1933.5</v>
      </c>
      <c r="F52" s="30">
        <v>0.70835922611751201</v>
      </c>
    </row>
    <row r="53" spans="1:9" x14ac:dyDescent="0.2">
      <c r="A53" s="27" t="s">
        <v>190</v>
      </c>
      <c r="B53" s="27" t="s">
        <v>189</v>
      </c>
      <c r="C53" s="27" t="s">
        <v>191</v>
      </c>
      <c r="D53" s="31">
        <v>257205</v>
      </c>
      <c r="E53" s="29">
        <v>1785.7743149999999</v>
      </c>
      <c r="F53" s="30">
        <v>0.65423827866249296</v>
      </c>
    </row>
    <row r="54" spans="1:9" x14ac:dyDescent="0.2">
      <c r="A54" s="27" t="s">
        <v>494</v>
      </c>
      <c r="B54" s="27" t="s">
        <v>493</v>
      </c>
      <c r="C54" s="27" t="s">
        <v>194</v>
      </c>
      <c r="D54" s="31">
        <v>500000</v>
      </c>
      <c r="E54" s="29">
        <v>1738.25</v>
      </c>
      <c r="F54" s="30">
        <v>0.63682721737717396</v>
      </c>
    </row>
    <row r="55" spans="1:9" x14ac:dyDescent="0.2">
      <c r="A55" s="27" t="s">
        <v>485</v>
      </c>
      <c r="B55" s="27" t="s">
        <v>484</v>
      </c>
      <c r="C55" s="27" t="s">
        <v>486</v>
      </c>
      <c r="D55" s="31">
        <v>209774</v>
      </c>
      <c r="E55" s="29">
        <v>1677.3529040000001</v>
      </c>
      <c r="F55" s="30">
        <v>0.61451688906304702</v>
      </c>
    </row>
    <row r="56" spans="1:9" x14ac:dyDescent="0.2">
      <c r="A56" s="27" t="s">
        <v>554</v>
      </c>
      <c r="B56" s="27" t="s">
        <v>553</v>
      </c>
      <c r="C56" s="27" t="s">
        <v>425</v>
      </c>
      <c r="D56" s="31">
        <v>80000</v>
      </c>
      <c r="E56" s="29">
        <v>1611.32</v>
      </c>
      <c r="F56" s="30">
        <v>0.59032500037634805</v>
      </c>
    </row>
    <row r="57" spans="1:9" x14ac:dyDescent="0.2">
      <c r="A57" s="27" t="s">
        <v>552</v>
      </c>
      <c r="B57" s="27" t="s">
        <v>551</v>
      </c>
      <c r="C57" s="27" t="s">
        <v>144</v>
      </c>
      <c r="D57" s="31">
        <v>20000</v>
      </c>
      <c r="E57" s="29">
        <v>1512.26</v>
      </c>
      <c r="F57" s="30">
        <v>0.55403326779853601</v>
      </c>
    </row>
    <row r="58" spans="1:9" x14ac:dyDescent="0.2">
      <c r="A58" s="27" t="s">
        <v>596</v>
      </c>
      <c r="B58" s="27" t="s">
        <v>595</v>
      </c>
      <c r="C58" s="27" t="s">
        <v>240</v>
      </c>
      <c r="D58" s="31">
        <v>309028</v>
      </c>
      <c r="E58" s="29">
        <v>531.064618</v>
      </c>
      <c r="F58" s="30">
        <v>0.194561428406968</v>
      </c>
    </row>
    <row r="59" spans="1:9" x14ac:dyDescent="0.2">
      <c r="A59" s="26" t="s">
        <v>32</v>
      </c>
      <c r="B59" s="26"/>
      <c r="C59" s="26"/>
      <c r="D59" s="32"/>
      <c r="E59" s="33">
        <f>SUM(E7:E58)</f>
        <v>257778.13040700014</v>
      </c>
      <c r="F59" s="34">
        <f>SUM(F7:F58)</f>
        <v>94.439884647076084</v>
      </c>
      <c r="G59" s="18"/>
      <c r="H59" s="18"/>
      <c r="I59" s="18"/>
    </row>
    <row r="60" spans="1:9" x14ac:dyDescent="0.2">
      <c r="A60" s="27"/>
      <c r="B60" s="27"/>
      <c r="C60" s="27"/>
      <c r="D60" s="28"/>
      <c r="E60" s="29"/>
      <c r="F60" s="30"/>
    </row>
    <row r="61" spans="1:9" x14ac:dyDescent="0.2">
      <c r="A61" s="26" t="s">
        <v>281</v>
      </c>
      <c r="B61" s="27"/>
      <c r="C61" s="27"/>
      <c r="D61" s="28"/>
      <c r="E61" s="29"/>
      <c r="F61" s="30"/>
    </row>
    <row r="62" spans="1:9" x14ac:dyDescent="0.2">
      <c r="A62" s="27" t="s">
        <v>319</v>
      </c>
      <c r="B62" s="27" t="s">
        <v>318</v>
      </c>
      <c r="C62" s="27" t="s">
        <v>91</v>
      </c>
      <c r="D62" s="31">
        <v>275000</v>
      </c>
      <c r="E62" s="29">
        <v>5677.0543500000003</v>
      </c>
      <c r="F62" s="30">
        <v>2.0798519917212599</v>
      </c>
    </row>
    <row r="63" spans="1:9" x14ac:dyDescent="0.2">
      <c r="A63" s="27" t="s">
        <v>323</v>
      </c>
      <c r="B63" s="27" t="s">
        <v>322</v>
      </c>
      <c r="C63" s="27" t="s">
        <v>91</v>
      </c>
      <c r="D63" s="31">
        <v>200000</v>
      </c>
      <c r="E63" s="29">
        <v>3022.3058000000001</v>
      </c>
      <c r="F63" s="30">
        <v>1.1072553388044799</v>
      </c>
    </row>
    <row r="64" spans="1:9" x14ac:dyDescent="0.2">
      <c r="A64" s="26" t="s">
        <v>32</v>
      </c>
      <c r="B64" s="26"/>
      <c r="C64" s="26"/>
      <c r="D64" s="32"/>
      <c r="E64" s="33">
        <f>SUM(E61:E63)</f>
        <v>8699.3601500000004</v>
      </c>
      <c r="F64" s="34">
        <f>SUM(F61:F63)</f>
        <v>3.1871073305257398</v>
      </c>
      <c r="G64" s="18"/>
      <c r="H64" s="18"/>
      <c r="I64" s="18"/>
    </row>
    <row r="65" spans="1:9" x14ac:dyDescent="0.2">
      <c r="A65" s="27"/>
      <c r="B65" s="27"/>
      <c r="C65" s="27"/>
      <c r="D65" s="28"/>
      <c r="E65" s="29"/>
      <c r="F65" s="30"/>
    </row>
    <row r="66" spans="1:9" x14ac:dyDescent="0.2">
      <c r="A66" s="26" t="s">
        <v>34</v>
      </c>
      <c r="B66" s="26"/>
      <c r="C66" s="26"/>
      <c r="D66" s="32"/>
      <c r="E66" s="33">
        <f>E59+E64</f>
        <v>266477.49055700016</v>
      </c>
      <c r="F66" s="34">
        <f>F59+F64</f>
        <v>97.626991977601818</v>
      </c>
      <c r="G66" s="18"/>
      <c r="H66" s="18"/>
      <c r="I66" s="18"/>
    </row>
    <row r="67" spans="1:9" x14ac:dyDescent="0.2">
      <c r="A67" s="26"/>
      <c r="B67" s="26"/>
      <c r="C67" s="26"/>
      <c r="D67" s="32"/>
      <c r="E67" s="33"/>
      <c r="F67" s="34"/>
      <c r="G67" s="18"/>
      <c r="H67" s="18"/>
      <c r="I67" s="18"/>
    </row>
    <row r="68" spans="1:9" x14ac:dyDescent="0.2">
      <c r="A68" s="26" t="s">
        <v>36</v>
      </c>
      <c r="B68" s="26"/>
      <c r="C68" s="26"/>
      <c r="D68" s="32"/>
      <c r="E68" s="33">
        <f>E70-(E59+E64)</f>
        <v>6477.2375965998508</v>
      </c>
      <c r="F68" s="34">
        <f>F70-(F59+F64)</f>
        <v>2.3730080223981815</v>
      </c>
      <c r="G68" s="18"/>
      <c r="H68" s="18"/>
      <c r="I68" s="18"/>
    </row>
    <row r="69" spans="1:9" x14ac:dyDescent="0.2">
      <c r="A69" s="26"/>
      <c r="B69" s="26"/>
      <c r="C69" s="26"/>
      <c r="D69" s="32"/>
      <c r="E69" s="33"/>
      <c r="F69" s="34"/>
      <c r="G69" s="18"/>
      <c r="H69" s="18"/>
      <c r="I69" s="18"/>
    </row>
    <row r="70" spans="1:9" x14ac:dyDescent="0.2">
      <c r="A70" s="35" t="s">
        <v>35</v>
      </c>
      <c r="B70" s="35"/>
      <c r="C70" s="35"/>
      <c r="D70" s="36"/>
      <c r="E70" s="37">
        <v>272954.72815360001</v>
      </c>
      <c r="F70" s="38">
        <v>100</v>
      </c>
      <c r="G70" s="18"/>
      <c r="H70" s="18"/>
      <c r="I70" s="18"/>
    </row>
    <row r="73" spans="1:9" x14ac:dyDescent="0.2">
      <c r="A73" s="18" t="s">
        <v>38</v>
      </c>
    </row>
    <row r="74" spans="1:9" x14ac:dyDescent="0.2">
      <c r="A74" s="18" t="s">
        <v>39</v>
      </c>
    </row>
    <row r="75" spans="1:9" x14ac:dyDescent="0.2">
      <c r="A75" s="18" t="s">
        <v>40</v>
      </c>
      <c r="B75" s="18"/>
      <c r="C75" s="39" t="s">
        <v>42</v>
      </c>
      <c r="D75" s="19" t="s">
        <v>41</v>
      </c>
    </row>
    <row r="76" spans="1:9" x14ac:dyDescent="0.2">
      <c r="A76" s="9" t="s">
        <v>58</v>
      </c>
      <c r="C76" s="40">
        <v>122.0882</v>
      </c>
      <c r="D76" s="40">
        <v>119.41070000000001</v>
      </c>
    </row>
    <row r="77" spans="1:9" x14ac:dyDescent="0.2">
      <c r="A77" s="9" t="s">
        <v>80</v>
      </c>
      <c r="C77" s="40">
        <v>19.5473</v>
      </c>
      <c r="D77" s="40">
        <v>17.584599999999998</v>
      </c>
    </row>
    <row r="78" spans="1:9" x14ac:dyDescent="0.2">
      <c r="A78" s="9" t="s">
        <v>61</v>
      </c>
      <c r="C78" s="40">
        <v>130.4195</v>
      </c>
      <c r="D78" s="40">
        <v>128.01560000000001</v>
      </c>
    </row>
    <row r="79" spans="1:9" x14ac:dyDescent="0.2">
      <c r="A79" s="9" t="s">
        <v>81</v>
      </c>
      <c r="C79" s="40">
        <v>21.571000000000002</v>
      </c>
      <c r="D79" s="40">
        <v>19.6386</v>
      </c>
    </row>
    <row r="81" spans="1:4" x14ac:dyDescent="0.2">
      <c r="A81" s="18" t="s">
        <v>44</v>
      </c>
    </row>
    <row r="82" spans="1:4" x14ac:dyDescent="0.2">
      <c r="A82" s="108" t="s">
        <v>55</v>
      </c>
      <c r="B82" s="109"/>
      <c r="C82" s="43" t="s">
        <v>56</v>
      </c>
    </row>
    <row r="83" spans="1:4" x14ac:dyDescent="0.2">
      <c r="A83" s="104" t="s">
        <v>80</v>
      </c>
      <c r="B83" s="105"/>
      <c r="C83" s="44">
        <v>1.5</v>
      </c>
    </row>
    <row r="84" spans="1:4" x14ac:dyDescent="0.2">
      <c r="A84" s="104" t="s">
        <v>81</v>
      </c>
      <c r="B84" s="105"/>
      <c r="C84" s="44">
        <v>1.5</v>
      </c>
    </row>
    <row r="85" spans="1:4" x14ac:dyDescent="0.2">
      <c r="A85" s="9" t="s">
        <v>57</v>
      </c>
    </row>
    <row r="86" spans="1:4" x14ac:dyDescent="0.2">
      <c r="A86" s="9" t="s">
        <v>43</v>
      </c>
    </row>
    <row r="88" spans="1:4" x14ac:dyDescent="0.2">
      <c r="A88" s="18" t="s">
        <v>213</v>
      </c>
      <c r="D88" s="45">
        <v>0.51426922656524798</v>
      </c>
    </row>
    <row r="90" spans="1:4" x14ac:dyDescent="0.2">
      <c r="A90" s="18" t="s">
        <v>759</v>
      </c>
    </row>
    <row r="91" spans="1:4" x14ac:dyDescent="0.2">
      <c r="A91" s="46"/>
    </row>
    <row r="92" spans="1:4" x14ac:dyDescent="0.2">
      <c r="A92" s="47" t="s">
        <v>781</v>
      </c>
    </row>
    <row r="93" spans="1:4" x14ac:dyDescent="0.2">
      <c r="A93" s="48"/>
    </row>
    <row r="94" spans="1:4" x14ac:dyDescent="0.2">
      <c r="A94" s="49"/>
    </row>
    <row r="95" spans="1:4" x14ac:dyDescent="0.2">
      <c r="A95" s="49"/>
    </row>
    <row r="96" spans="1:4"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7" t="s">
        <v>760</v>
      </c>
    </row>
    <row r="107" spans="1:1" x14ac:dyDescent="0.2">
      <c r="A107" s="49"/>
    </row>
    <row r="108" spans="1:1" x14ac:dyDescent="0.2">
      <c r="A108" s="47" t="s">
        <v>782</v>
      </c>
    </row>
    <row r="109" spans="1:1" x14ac:dyDescent="0.2">
      <c r="A109" s="49"/>
    </row>
    <row r="110" spans="1:1" x14ac:dyDescent="0.2">
      <c r="A110" s="49"/>
    </row>
    <row r="111" spans="1:1" x14ac:dyDescent="0.2">
      <c r="A111" s="49"/>
    </row>
    <row r="112" spans="1:1"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sheetData>
  <mergeCells count="4">
    <mergeCell ref="A1:F1"/>
    <mergeCell ref="A82:B82"/>
    <mergeCell ref="A83:B83"/>
    <mergeCell ref="A84:B84"/>
  </mergeCells>
  <conditionalFormatting sqref="F2:F3 F5:F65534">
    <cfRule type="cellIs" dxfId="36" priority="1" stopIfTrue="1" operator="between">
      <formula>0.009</formula>
      <formula>-0.009</formula>
    </cfRule>
  </conditionalFormatting>
  <hyperlinks>
    <hyperlink ref="A91" r:id="rId1" tooltip="https://www.franklintempletonindia.com/downloadsServlet/pdf/product-labels-jg9o5k7l" display="https://www.franklintempletonindia.com/downloadsServlet/pdf/product-labels-jg9o5k7l" xr:uid="{00000000-0004-0000-1B00-000000000000}"/>
  </hyperlinks>
  <pageMargins left="0.7" right="0.7" top="0.75" bottom="0.75" header="0.3" footer="0.3"/>
  <pageSetup paperSize="9" scale="54" orientation="portrait" r:id="rId2"/>
  <headerFooter>
    <oddFooter>&amp;C&amp;1#&amp;"Calibri"&amp;10&amp;K000000PUBLIC</oddFooter>
    <evenFooter>&amp;LPUBLIC</evenFooter>
    <firstFooter>&amp;LPUBLIC</first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102"/>
  <sheetViews>
    <sheetView view="pageBreakPreview" zoomScaleNormal="100" zoomScaleSheetLayoutView="100" workbookViewId="0">
      <selection sqref="A1:F1"/>
    </sheetView>
  </sheetViews>
  <sheetFormatPr defaultColWidth="9.21875" defaultRowHeight="10.199999999999999" x14ac:dyDescent="0.2"/>
  <cols>
    <col min="1" max="1" width="38.77734375" style="9" bestFit="1" customWidth="1"/>
    <col min="2" max="2" width="26.77734375" style="9" bestFit="1" customWidth="1"/>
    <col min="3" max="3" width="24.77734375" style="9" bestFit="1" customWidth="1"/>
    <col min="4" max="4" width="15.44140625" style="10" bestFit="1" customWidth="1"/>
    <col min="5" max="5" width="23" style="13" bestFit="1" customWidth="1"/>
    <col min="6" max="6" width="13.5546875" style="14" bestFit="1" customWidth="1"/>
    <col min="7" max="16384" width="9.21875" style="9"/>
  </cols>
  <sheetData>
    <row r="1" spans="1:6" s="1" customFormat="1" ht="13.8" x14ac:dyDescent="0.2">
      <c r="A1" s="106" t="s">
        <v>18</v>
      </c>
      <c r="B1" s="107"/>
      <c r="C1" s="107"/>
      <c r="D1" s="107"/>
      <c r="E1" s="107"/>
      <c r="F1" s="107"/>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259</v>
      </c>
      <c r="D4" s="16" t="s">
        <v>1</v>
      </c>
      <c r="E4" s="15" t="s">
        <v>3</v>
      </c>
      <c r="F4" s="15" t="s">
        <v>4</v>
      </c>
    </row>
    <row r="5" spans="1:6" x14ac:dyDescent="0.2">
      <c r="A5" s="21" t="s">
        <v>85</v>
      </c>
      <c r="B5" s="22"/>
      <c r="C5" s="22"/>
      <c r="D5" s="23"/>
      <c r="E5" s="24"/>
      <c r="F5" s="25"/>
    </row>
    <row r="6" spans="1:6" x14ac:dyDescent="0.2">
      <c r="A6" s="26" t="s">
        <v>31</v>
      </c>
      <c r="B6" s="27"/>
      <c r="C6" s="27"/>
      <c r="D6" s="28"/>
      <c r="E6" s="29"/>
      <c r="F6" s="30"/>
    </row>
    <row r="7" spans="1:6" x14ac:dyDescent="0.2">
      <c r="A7" s="27" t="s">
        <v>87</v>
      </c>
      <c r="B7" s="27" t="s">
        <v>86</v>
      </c>
      <c r="C7" s="27" t="s">
        <v>88</v>
      </c>
      <c r="D7" s="31">
        <v>7300000</v>
      </c>
      <c r="E7" s="29">
        <v>53311.9</v>
      </c>
      <c r="F7" s="30">
        <v>8.1774110947117098</v>
      </c>
    </row>
    <row r="8" spans="1:6" x14ac:dyDescent="0.2">
      <c r="A8" s="27" t="s">
        <v>93</v>
      </c>
      <c r="B8" s="27" t="s">
        <v>92</v>
      </c>
      <c r="C8" s="27" t="s">
        <v>88</v>
      </c>
      <c r="D8" s="31">
        <v>3500000</v>
      </c>
      <c r="E8" s="29">
        <v>51462.25</v>
      </c>
      <c r="F8" s="30">
        <v>7.8936967939395801</v>
      </c>
    </row>
    <row r="9" spans="1:6" x14ac:dyDescent="0.2">
      <c r="A9" s="27" t="s">
        <v>108</v>
      </c>
      <c r="B9" s="27" t="s">
        <v>107</v>
      </c>
      <c r="C9" s="27" t="s">
        <v>91</v>
      </c>
      <c r="D9" s="31">
        <v>3400000</v>
      </c>
      <c r="E9" s="29">
        <v>39567.5</v>
      </c>
      <c r="F9" s="30">
        <v>6.0691836811294602</v>
      </c>
    </row>
    <row r="10" spans="1:6" x14ac:dyDescent="0.2">
      <c r="A10" s="27" t="s">
        <v>110</v>
      </c>
      <c r="B10" s="27" t="s">
        <v>109</v>
      </c>
      <c r="C10" s="27" t="s">
        <v>88</v>
      </c>
      <c r="D10" s="31">
        <v>2000000</v>
      </c>
      <c r="E10" s="29">
        <v>35077</v>
      </c>
      <c r="F10" s="30">
        <v>5.3803944141777498</v>
      </c>
    </row>
    <row r="11" spans="1:6" x14ac:dyDescent="0.2">
      <c r="A11" s="27" t="s">
        <v>90</v>
      </c>
      <c r="B11" s="27" t="s">
        <v>89</v>
      </c>
      <c r="C11" s="27" t="s">
        <v>91</v>
      </c>
      <c r="D11" s="31">
        <v>1725000</v>
      </c>
      <c r="E11" s="29">
        <v>32893.162499999999</v>
      </c>
      <c r="F11" s="30">
        <v>5.0454197274465002</v>
      </c>
    </row>
    <row r="12" spans="1:6" x14ac:dyDescent="0.2">
      <c r="A12" s="27" t="s">
        <v>103</v>
      </c>
      <c r="B12" s="27" t="s">
        <v>102</v>
      </c>
      <c r="C12" s="27" t="s">
        <v>88</v>
      </c>
      <c r="D12" s="31">
        <v>5200000</v>
      </c>
      <c r="E12" s="29">
        <v>25664.6</v>
      </c>
      <c r="F12" s="30">
        <v>3.9366442535594901</v>
      </c>
    </row>
    <row r="13" spans="1:6" x14ac:dyDescent="0.2">
      <c r="A13" s="27" t="s">
        <v>97</v>
      </c>
      <c r="B13" s="27" t="s">
        <v>96</v>
      </c>
      <c r="C13" s="27" t="s">
        <v>98</v>
      </c>
      <c r="D13" s="31">
        <v>1450000</v>
      </c>
      <c r="E13" s="29">
        <v>25630.924999999999</v>
      </c>
      <c r="F13" s="30">
        <v>3.9314789092627298</v>
      </c>
    </row>
    <row r="14" spans="1:6" x14ac:dyDescent="0.2">
      <c r="A14" s="27" t="s">
        <v>100</v>
      </c>
      <c r="B14" s="27" t="s">
        <v>99</v>
      </c>
      <c r="C14" s="27" t="s">
        <v>101</v>
      </c>
      <c r="D14" s="31">
        <v>3200000</v>
      </c>
      <c r="E14" s="29">
        <v>24158.400000000001</v>
      </c>
      <c r="F14" s="30">
        <v>3.70561109603078</v>
      </c>
    </row>
    <row r="15" spans="1:6" x14ac:dyDescent="0.2">
      <c r="A15" s="27" t="s">
        <v>560</v>
      </c>
      <c r="B15" s="27" t="s">
        <v>559</v>
      </c>
      <c r="C15" s="27" t="s">
        <v>168</v>
      </c>
      <c r="D15" s="31">
        <v>2000000</v>
      </c>
      <c r="E15" s="29">
        <v>22429</v>
      </c>
      <c r="F15" s="30">
        <v>3.4403417143881398</v>
      </c>
    </row>
    <row r="16" spans="1:6" x14ac:dyDescent="0.2">
      <c r="A16" s="27" t="s">
        <v>131</v>
      </c>
      <c r="B16" s="27" t="s">
        <v>130</v>
      </c>
      <c r="C16" s="27" t="s">
        <v>132</v>
      </c>
      <c r="D16" s="31">
        <v>2500000</v>
      </c>
      <c r="E16" s="29">
        <v>21292.5</v>
      </c>
      <c r="F16" s="30">
        <v>3.26601613775065</v>
      </c>
    </row>
    <row r="17" spans="1:6" x14ac:dyDescent="0.2">
      <c r="A17" s="27" t="s">
        <v>265</v>
      </c>
      <c r="B17" s="27" t="s">
        <v>264</v>
      </c>
      <c r="C17" s="27" t="s">
        <v>91</v>
      </c>
      <c r="D17" s="31">
        <v>548414</v>
      </c>
      <c r="E17" s="29">
        <v>20510.409390000001</v>
      </c>
      <c r="F17" s="30">
        <v>3.1460527443753699</v>
      </c>
    </row>
    <row r="18" spans="1:6" x14ac:dyDescent="0.2">
      <c r="A18" s="27" t="s">
        <v>208</v>
      </c>
      <c r="B18" s="27" t="s">
        <v>207</v>
      </c>
      <c r="C18" s="27" t="s">
        <v>106</v>
      </c>
      <c r="D18" s="31">
        <v>3500000</v>
      </c>
      <c r="E18" s="29">
        <v>18767</v>
      </c>
      <c r="F18" s="30">
        <v>2.87863448900629</v>
      </c>
    </row>
    <row r="19" spans="1:6" x14ac:dyDescent="0.2">
      <c r="A19" s="27" t="s">
        <v>598</v>
      </c>
      <c r="B19" s="27" t="s">
        <v>597</v>
      </c>
      <c r="C19" s="27" t="s">
        <v>168</v>
      </c>
      <c r="D19" s="31">
        <v>3200000</v>
      </c>
      <c r="E19" s="29">
        <v>17222.400000000001</v>
      </c>
      <c r="F19" s="30">
        <v>2.6417112284042199</v>
      </c>
    </row>
    <row r="20" spans="1:6" x14ac:dyDescent="0.2">
      <c r="A20" s="27" t="s">
        <v>600</v>
      </c>
      <c r="B20" s="27" t="s">
        <v>599</v>
      </c>
      <c r="C20" s="27" t="s">
        <v>154</v>
      </c>
      <c r="D20" s="31">
        <v>650000</v>
      </c>
      <c r="E20" s="29">
        <v>17125.875</v>
      </c>
      <c r="F20" s="30">
        <v>2.6269054419678501</v>
      </c>
    </row>
    <row r="21" spans="1:6" x14ac:dyDescent="0.2">
      <c r="A21" s="27" t="s">
        <v>149</v>
      </c>
      <c r="B21" s="27" t="s">
        <v>148</v>
      </c>
      <c r="C21" s="27" t="s">
        <v>144</v>
      </c>
      <c r="D21" s="31">
        <v>400000</v>
      </c>
      <c r="E21" s="29">
        <v>14612</v>
      </c>
      <c r="F21" s="30">
        <v>2.2413069298960901</v>
      </c>
    </row>
    <row r="22" spans="1:6" x14ac:dyDescent="0.2">
      <c r="A22" s="27" t="s">
        <v>128</v>
      </c>
      <c r="B22" s="27" t="s">
        <v>127</v>
      </c>
      <c r="C22" s="27" t="s">
        <v>129</v>
      </c>
      <c r="D22" s="31">
        <v>325000</v>
      </c>
      <c r="E22" s="29">
        <v>13960.2125</v>
      </c>
      <c r="F22" s="30">
        <v>2.14133048310102</v>
      </c>
    </row>
    <row r="23" spans="1:6" x14ac:dyDescent="0.2">
      <c r="A23" s="27" t="s">
        <v>481</v>
      </c>
      <c r="B23" s="27" t="s">
        <v>480</v>
      </c>
      <c r="C23" s="27" t="s">
        <v>194</v>
      </c>
      <c r="D23" s="31">
        <v>300000</v>
      </c>
      <c r="E23" s="29">
        <v>13548.3</v>
      </c>
      <c r="F23" s="30">
        <v>2.0781480070018601</v>
      </c>
    </row>
    <row r="24" spans="1:6" x14ac:dyDescent="0.2">
      <c r="A24" s="27" t="s">
        <v>307</v>
      </c>
      <c r="B24" s="27" t="s">
        <v>306</v>
      </c>
      <c r="C24" s="27" t="s">
        <v>91</v>
      </c>
      <c r="D24" s="31">
        <v>400000</v>
      </c>
      <c r="E24" s="29">
        <v>13507.4</v>
      </c>
      <c r="F24" s="30">
        <v>2.0718744336763302</v>
      </c>
    </row>
    <row r="25" spans="1:6" x14ac:dyDescent="0.2">
      <c r="A25" s="27" t="s">
        <v>242</v>
      </c>
      <c r="B25" s="27" t="s">
        <v>241</v>
      </c>
      <c r="C25" s="27" t="s">
        <v>122</v>
      </c>
      <c r="D25" s="31">
        <v>6000000</v>
      </c>
      <c r="E25" s="29">
        <v>13008</v>
      </c>
      <c r="F25" s="30">
        <v>1.99527241610241</v>
      </c>
    </row>
    <row r="26" spans="1:6" x14ac:dyDescent="0.2">
      <c r="A26" s="27" t="s">
        <v>237</v>
      </c>
      <c r="B26" s="27" t="s">
        <v>236</v>
      </c>
      <c r="C26" s="27" t="s">
        <v>116</v>
      </c>
      <c r="D26" s="31">
        <v>600000</v>
      </c>
      <c r="E26" s="29">
        <v>12908.1</v>
      </c>
      <c r="F26" s="30">
        <v>1.97994894482561</v>
      </c>
    </row>
    <row r="27" spans="1:6" x14ac:dyDescent="0.2">
      <c r="A27" s="27" t="s">
        <v>180</v>
      </c>
      <c r="B27" s="27" t="s">
        <v>179</v>
      </c>
      <c r="C27" s="27" t="s">
        <v>135</v>
      </c>
      <c r="D27" s="31">
        <v>15000000</v>
      </c>
      <c r="E27" s="29">
        <v>12345</v>
      </c>
      <c r="F27" s="30">
        <v>1.89357610522634</v>
      </c>
    </row>
    <row r="28" spans="1:6" x14ac:dyDescent="0.2">
      <c r="A28" s="27" t="s">
        <v>228</v>
      </c>
      <c r="B28" s="27" t="s">
        <v>227</v>
      </c>
      <c r="C28" s="27" t="s">
        <v>106</v>
      </c>
      <c r="D28" s="31">
        <v>1600000</v>
      </c>
      <c r="E28" s="29">
        <v>11956.8</v>
      </c>
      <c r="F28" s="30">
        <v>1.8340308444690401</v>
      </c>
    </row>
    <row r="29" spans="1:6" x14ac:dyDescent="0.2">
      <c r="A29" s="27" t="s">
        <v>139</v>
      </c>
      <c r="B29" s="27" t="s">
        <v>138</v>
      </c>
      <c r="C29" s="27" t="s">
        <v>106</v>
      </c>
      <c r="D29" s="31">
        <v>1300000</v>
      </c>
      <c r="E29" s="29">
        <v>11548.55</v>
      </c>
      <c r="F29" s="30">
        <v>1.77141015228932</v>
      </c>
    </row>
    <row r="30" spans="1:6" x14ac:dyDescent="0.2">
      <c r="A30" s="27" t="s">
        <v>552</v>
      </c>
      <c r="B30" s="27" t="s">
        <v>551</v>
      </c>
      <c r="C30" s="27" t="s">
        <v>144</v>
      </c>
      <c r="D30" s="31">
        <v>150000</v>
      </c>
      <c r="E30" s="29">
        <v>11341.95</v>
      </c>
      <c r="F30" s="30">
        <v>1.73972017064981</v>
      </c>
    </row>
    <row r="31" spans="1:6" x14ac:dyDescent="0.2">
      <c r="A31" s="27" t="s">
        <v>299</v>
      </c>
      <c r="B31" s="27" t="s">
        <v>298</v>
      </c>
      <c r="C31" s="27" t="s">
        <v>135</v>
      </c>
      <c r="D31" s="31">
        <v>250000</v>
      </c>
      <c r="E31" s="29">
        <v>11273.625</v>
      </c>
      <c r="F31" s="30">
        <v>1.7292399286579401</v>
      </c>
    </row>
    <row r="32" spans="1:6" x14ac:dyDescent="0.2">
      <c r="A32" s="27" t="s">
        <v>477</v>
      </c>
      <c r="B32" s="27" t="s">
        <v>476</v>
      </c>
      <c r="C32" s="27" t="s">
        <v>144</v>
      </c>
      <c r="D32" s="31">
        <v>9084137</v>
      </c>
      <c r="E32" s="29">
        <v>10651.15063</v>
      </c>
      <c r="F32" s="30">
        <v>1.63375976720409</v>
      </c>
    </row>
    <row r="33" spans="1:9" x14ac:dyDescent="0.2">
      <c r="A33" s="27" t="s">
        <v>172</v>
      </c>
      <c r="B33" s="27" t="s">
        <v>171</v>
      </c>
      <c r="C33" s="27" t="s">
        <v>116</v>
      </c>
      <c r="D33" s="31">
        <v>150000</v>
      </c>
      <c r="E33" s="29">
        <v>9903.4500000000007</v>
      </c>
      <c r="F33" s="30">
        <v>1.51907138754992</v>
      </c>
    </row>
    <row r="34" spans="1:9" x14ac:dyDescent="0.2">
      <c r="A34" s="27" t="s">
        <v>95</v>
      </c>
      <c r="B34" s="27" t="s">
        <v>94</v>
      </c>
      <c r="C34" s="27" t="s">
        <v>88</v>
      </c>
      <c r="D34" s="31">
        <v>1300000</v>
      </c>
      <c r="E34" s="29">
        <v>9894.9500000000007</v>
      </c>
      <c r="F34" s="30">
        <v>1.5177675886925399</v>
      </c>
    </row>
    <row r="35" spans="1:9" x14ac:dyDescent="0.2">
      <c r="A35" s="27" t="s">
        <v>588</v>
      </c>
      <c r="B35" s="27" t="s">
        <v>587</v>
      </c>
      <c r="C35" s="27" t="s">
        <v>165</v>
      </c>
      <c r="D35" s="31">
        <v>7000000</v>
      </c>
      <c r="E35" s="29">
        <v>9761.5</v>
      </c>
      <c r="F35" s="30">
        <v>1.4972979466315799</v>
      </c>
    </row>
    <row r="36" spans="1:9" x14ac:dyDescent="0.2">
      <c r="A36" s="27" t="s">
        <v>548</v>
      </c>
      <c r="B36" s="27" t="s">
        <v>547</v>
      </c>
      <c r="C36" s="27" t="s">
        <v>129</v>
      </c>
      <c r="D36" s="31">
        <v>900000</v>
      </c>
      <c r="E36" s="29">
        <v>9162.4500000000007</v>
      </c>
      <c r="F36" s="30">
        <v>1.40541080480608</v>
      </c>
    </row>
    <row r="37" spans="1:9" x14ac:dyDescent="0.2">
      <c r="A37" s="27" t="s">
        <v>554</v>
      </c>
      <c r="B37" s="27" t="s">
        <v>553</v>
      </c>
      <c r="C37" s="27" t="s">
        <v>425</v>
      </c>
      <c r="D37" s="31">
        <v>450000</v>
      </c>
      <c r="E37" s="29">
        <v>9063.6749999999993</v>
      </c>
      <c r="F37" s="30">
        <v>1.39025989514276</v>
      </c>
    </row>
    <row r="38" spans="1:9" x14ac:dyDescent="0.2">
      <c r="A38" s="27" t="s">
        <v>126</v>
      </c>
      <c r="B38" s="27" t="s">
        <v>125</v>
      </c>
      <c r="C38" s="27" t="s">
        <v>106</v>
      </c>
      <c r="D38" s="31">
        <v>600000</v>
      </c>
      <c r="E38" s="29">
        <v>8937.2999999999993</v>
      </c>
      <c r="F38" s="30">
        <v>1.3708754738954501</v>
      </c>
    </row>
    <row r="39" spans="1:9" x14ac:dyDescent="0.2">
      <c r="A39" s="27" t="s">
        <v>602</v>
      </c>
      <c r="B39" s="27" t="s">
        <v>601</v>
      </c>
      <c r="C39" s="27" t="s">
        <v>129</v>
      </c>
      <c r="D39" s="31">
        <v>150000</v>
      </c>
      <c r="E39" s="29">
        <v>4908.9750000000004</v>
      </c>
      <c r="F39" s="30">
        <v>0.75297835246281597</v>
      </c>
    </row>
    <row r="40" spans="1:9" x14ac:dyDescent="0.2">
      <c r="A40" s="27" t="s">
        <v>594</v>
      </c>
      <c r="B40" s="27" t="s">
        <v>593</v>
      </c>
      <c r="C40" s="27" t="s">
        <v>165</v>
      </c>
      <c r="D40" s="31">
        <v>6000000</v>
      </c>
      <c r="E40" s="29">
        <v>3867</v>
      </c>
      <c r="F40" s="30">
        <v>0.59315178605996399</v>
      </c>
    </row>
    <row r="41" spans="1:9" x14ac:dyDescent="0.2">
      <c r="A41" s="27" t="s">
        <v>582</v>
      </c>
      <c r="B41" s="27" t="s">
        <v>581</v>
      </c>
      <c r="C41" s="27" t="s">
        <v>88</v>
      </c>
      <c r="D41" s="31">
        <v>98150</v>
      </c>
      <c r="E41" s="29">
        <v>1223.194375</v>
      </c>
      <c r="F41" s="30">
        <v>0.18762346217474801</v>
      </c>
    </row>
    <row r="42" spans="1:9" x14ac:dyDescent="0.2">
      <c r="A42" s="26" t="s">
        <v>32</v>
      </c>
      <c r="B42" s="26"/>
      <c r="C42" s="26"/>
      <c r="D42" s="32"/>
      <c r="E42" s="33">
        <f>SUM(E7:E41)</f>
        <v>622496.50439499994</v>
      </c>
      <c r="F42" s="34">
        <f>SUM(F7:F41)</f>
        <v>95.483556606666212</v>
      </c>
      <c r="G42" s="18"/>
      <c r="H42" s="18"/>
      <c r="I42" s="18"/>
    </row>
    <row r="43" spans="1:9" x14ac:dyDescent="0.2">
      <c r="A43" s="27"/>
      <c r="B43" s="27"/>
      <c r="C43" s="27"/>
      <c r="D43" s="28"/>
      <c r="E43" s="29"/>
      <c r="F43" s="30"/>
    </row>
    <row r="44" spans="1:9" x14ac:dyDescent="0.2">
      <c r="A44" s="26" t="s">
        <v>281</v>
      </c>
      <c r="B44" s="27"/>
      <c r="C44" s="27"/>
      <c r="D44" s="28"/>
      <c r="E44" s="29"/>
      <c r="F44" s="30"/>
    </row>
    <row r="45" spans="1:9" x14ac:dyDescent="0.2">
      <c r="A45" s="27" t="s">
        <v>323</v>
      </c>
      <c r="B45" s="27" t="s">
        <v>322</v>
      </c>
      <c r="C45" s="27" t="s">
        <v>91</v>
      </c>
      <c r="D45" s="31">
        <v>680000</v>
      </c>
      <c r="E45" s="29">
        <v>10275.83972</v>
      </c>
      <c r="F45" s="30">
        <v>1.57619153948382</v>
      </c>
    </row>
    <row r="46" spans="1:9" x14ac:dyDescent="0.2">
      <c r="A46" s="26" t="s">
        <v>32</v>
      </c>
      <c r="B46" s="26"/>
      <c r="C46" s="26"/>
      <c r="D46" s="32"/>
      <c r="E46" s="33">
        <f>SUM(E44:E45)</f>
        <v>10275.83972</v>
      </c>
      <c r="F46" s="34">
        <f>SUM(F44:F45)</f>
        <v>1.57619153948382</v>
      </c>
      <c r="G46" s="18"/>
      <c r="H46" s="18"/>
      <c r="I46" s="18"/>
    </row>
    <row r="47" spans="1:9" x14ac:dyDescent="0.2">
      <c r="A47" s="27"/>
      <c r="B47" s="27"/>
      <c r="C47" s="27"/>
      <c r="D47" s="28"/>
      <c r="E47" s="29"/>
      <c r="F47" s="30"/>
    </row>
    <row r="48" spans="1:9" x14ac:dyDescent="0.2">
      <c r="A48" s="26" t="s">
        <v>34</v>
      </c>
      <c r="B48" s="26"/>
      <c r="C48" s="26"/>
      <c r="D48" s="32"/>
      <c r="E48" s="33">
        <f>E42+E46</f>
        <v>632772.34411499999</v>
      </c>
      <c r="F48" s="34">
        <f>F42+F46</f>
        <v>97.059748146150028</v>
      </c>
      <c r="G48" s="18"/>
      <c r="H48" s="18"/>
      <c r="I48" s="18"/>
    </row>
    <row r="49" spans="1:9" x14ac:dyDescent="0.2">
      <c r="A49" s="26"/>
      <c r="B49" s="26"/>
      <c r="C49" s="26"/>
      <c r="D49" s="32"/>
      <c r="E49" s="33"/>
      <c r="F49" s="34"/>
      <c r="G49" s="18"/>
      <c r="H49" s="18"/>
      <c r="I49" s="18"/>
    </row>
    <row r="50" spans="1:9" x14ac:dyDescent="0.2">
      <c r="A50" s="26" t="s">
        <v>36</v>
      </c>
      <c r="B50" s="26"/>
      <c r="C50" s="26"/>
      <c r="D50" s="32"/>
      <c r="E50" s="33">
        <f>E52-(E42+E46)</f>
        <v>19168.708897200064</v>
      </c>
      <c r="F50" s="34">
        <f>F52-(F42+F46)</f>
        <v>2.940251853849972</v>
      </c>
      <c r="G50" s="18"/>
      <c r="H50" s="18"/>
      <c r="I50" s="18"/>
    </row>
    <row r="51" spans="1:9" x14ac:dyDescent="0.2">
      <c r="A51" s="26"/>
      <c r="B51" s="26"/>
      <c r="C51" s="26"/>
      <c r="D51" s="32"/>
      <c r="E51" s="33"/>
      <c r="F51" s="34"/>
      <c r="G51" s="18"/>
      <c r="H51" s="18"/>
      <c r="I51" s="18"/>
    </row>
    <row r="52" spans="1:9" x14ac:dyDescent="0.2">
      <c r="A52" s="35" t="s">
        <v>35</v>
      </c>
      <c r="B52" s="35"/>
      <c r="C52" s="35"/>
      <c r="D52" s="36"/>
      <c r="E52" s="37">
        <v>651941.05301220005</v>
      </c>
      <c r="F52" s="38">
        <v>100</v>
      </c>
      <c r="G52" s="18"/>
      <c r="H52" s="18"/>
      <c r="I52" s="18"/>
    </row>
    <row r="55" spans="1:9" x14ac:dyDescent="0.2">
      <c r="A55" s="18" t="s">
        <v>38</v>
      </c>
    </row>
    <row r="56" spans="1:9" x14ac:dyDescent="0.2">
      <c r="A56" s="18" t="s">
        <v>39</v>
      </c>
    </row>
    <row r="57" spans="1:9" x14ac:dyDescent="0.2">
      <c r="A57" s="18" t="s">
        <v>40</v>
      </c>
      <c r="B57" s="18"/>
      <c r="C57" s="39" t="s">
        <v>42</v>
      </c>
      <c r="D57" s="19" t="s">
        <v>41</v>
      </c>
    </row>
    <row r="58" spans="1:9" x14ac:dyDescent="0.2">
      <c r="A58" s="9" t="s">
        <v>58</v>
      </c>
      <c r="C58" s="40">
        <v>711.86249999999995</v>
      </c>
      <c r="D58" s="40">
        <v>683.74480000000005</v>
      </c>
    </row>
    <row r="59" spans="1:9" x14ac:dyDescent="0.2">
      <c r="A59" s="9" t="s">
        <v>80</v>
      </c>
      <c r="C59" s="40">
        <v>47.976399999999998</v>
      </c>
      <c r="D59" s="40">
        <v>42.145200000000003</v>
      </c>
    </row>
    <row r="60" spans="1:9" x14ac:dyDescent="0.2">
      <c r="A60" s="9" t="s">
        <v>61</v>
      </c>
      <c r="C60" s="40">
        <v>764.32460000000003</v>
      </c>
      <c r="D60" s="40">
        <v>736.79970000000003</v>
      </c>
    </row>
    <row r="61" spans="1:9" x14ac:dyDescent="0.2">
      <c r="A61" s="9" t="s">
        <v>81</v>
      </c>
      <c r="C61" s="40">
        <v>53.392200000000003</v>
      </c>
      <c r="D61" s="40">
        <v>47.527099999999997</v>
      </c>
    </row>
    <row r="63" spans="1:9" x14ac:dyDescent="0.2">
      <c r="A63" s="18" t="s">
        <v>44</v>
      </c>
    </row>
    <row r="64" spans="1:9" x14ac:dyDescent="0.2">
      <c r="A64" s="108" t="s">
        <v>55</v>
      </c>
      <c r="B64" s="109"/>
      <c r="C64" s="43" t="s">
        <v>56</v>
      </c>
    </row>
    <row r="65" spans="1:4" x14ac:dyDescent="0.2">
      <c r="A65" s="104" t="s">
        <v>80</v>
      </c>
      <c r="B65" s="105"/>
      <c r="C65" s="44">
        <v>4.25</v>
      </c>
    </row>
    <row r="66" spans="1:4" x14ac:dyDescent="0.2">
      <c r="A66" s="104" t="s">
        <v>81</v>
      </c>
      <c r="B66" s="105"/>
      <c r="C66" s="44">
        <v>4.25</v>
      </c>
    </row>
    <row r="67" spans="1:4" x14ac:dyDescent="0.2">
      <c r="A67" s="9" t="s">
        <v>57</v>
      </c>
    </row>
    <row r="68" spans="1:4" x14ac:dyDescent="0.2">
      <c r="A68" s="9" t="s">
        <v>43</v>
      </c>
    </row>
    <row r="70" spans="1:4" x14ac:dyDescent="0.2">
      <c r="A70" s="18" t="s">
        <v>213</v>
      </c>
      <c r="D70" s="45">
        <v>0.53926700492020418</v>
      </c>
    </row>
    <row r="72" spans="1:4" x14ac:dyDescent="0.2">
      <c r="A72" s="18" t="s">
        <v>759</v>
      </c>
    </row>
    <row r="73" spans="1:4" x14ac:dyDescent="0.2">
      <c r="A73" s="46"/>
    </row>
    <row r="74" spans="1:4" x14ac:dyDescent="0.2">
      <c r="A74" s="47" t="s">
        <v>781</v>
      </c>
    </row>
    <row r="75" spans="1:4" x14ac:dyDescent="0.2">
      <c r="A75" s="48"/>
    </row>
    <row r="76" spans="1:4" x14ac:dyDescent="0.2">
      <c r="A76" s="49"/>
    </row>
    <row r="77" spans="1:4" x14ac:dyDescent="0.2">
      <c r="A77" s="49"/>
    </row>
    <row r="78" spans="1:4" x14ac:dyDescent="0.2">
      <c r="A78" s="49"/>
    </row>
    <row r="79" spans="1:4" x14ac:dyDescent="0.2">
      <c r="A79" s="49"/>
    </row>
    <row r="80" spans="1:4"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7" t="s">
        <v>761</v>
      </c>
    </row>
    <row r="89" spans="1:1" x14ac:dyDescent="0.2">
      <c r="A89" s="49"/>
    </row>
    <row r="90" spans="1:1" x14ac:dyDescent="0.2">
      <c r="A90" s="47" t="s">
        <v>782</v>
      </c>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sheetData>
  <mergeCells count="4">
    <mergeCell ref="A1:F1"/>
    <mergeCell ref="A64:B64"/>
    <mergeCell ref="A65:B65"/>
    <mergeCell ref="A66:B66"/>
  </mergeCells>
  <conditionalFormatting sqref="F2:F3 F5:F65534">
    <cfRule type="cellIs" dxfId="35" priority="1" stopIfTrue="1" operator="between">
      <formula>0.009</formula>
      <formula>-0.009</formula>
    </cfRule>
  </conditionalFormatting>
  <hyperlinks>
    <hyperlink ref="A73" r:id="rId1" tooltip="https://www.franklintempletonindia.com/downloadsServlet/pdf/product-labels-jg9o5k7l" display="https://www.franklintempletonindia.com/downloadsServlet/pdf/product-labels-jg9o5k7l" xr:uid="{00000000-0004-0000-1C00-000000000000}"/>
  </hyperlinks>
  <pageMargins left="0.7" right="0.7" top="0.75" bottom="0.75" header="0.3" footer="0.3"/>
  <pageSetup paperSize="9" scale="61"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98"/>
  <sheetViews>
    <sheetView view="pageBreakPreview" zoomScaleNormal="100" zoomScaleSheetLayoutView="100" workbookViewId="0">
      <selection sqref="A1:G1"/>
    </sheetView>
  </sheetViews>
  <sheetFormatPr defaultColWidth="9.21875" defaultRowHeight="10.199999999999999" x14ac:dyDescent="0.2"/>
  <cols>
    <col min="1" max="1" width="33.44140625" style="9" bestFit="1" customWidth="1"/>
    <col min="2" max="2" width="49" style="9" bestFit="1" customWidth="1"/>
    <col min="3" max="3" width="24.7773437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9" s="1" customFormat="1" ht="13.8" x14ac:dyDescent="0.2">
      <c r="A1" s="106" t="s">
        <v>882</v>
      </c>
      <c r="B1" s="107"/>
      <c r="C1" s="107"/>
      <c r="D1" s="107"/>
      <c r="E1" s="107"/>
      <c r="F1" s="107"/>
      <c r="G1" s="107"/>
    </row>
    <row r="2" spans="1:9" s="1" customFormat="1" ht="11.4" x14ac:dyDescent="0.2">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804</v>
      </c>
      <c r="D4" s="16" t="s">
        <v>1</v>
      </c>
      <c r="E4" s="15" t="s">
        <v>3</v>
      </c>
      <c r="F4" s="15" t="s">
        <v>4</v>
      </c>
      <c r="G4" s="15" t="s">
        <v>6</v>
      </c>
    </row>
    <row r="5" spans="1:9" x14ac:dyDescent="0.2">
      <c r="A5" s="21" t="s">
        <v>48</v>
      </c>
      <c r="B5" s="22"/>
      <c r="C5" s="22"/>
      <c r="D5" s="23"/>
      <c r="E5" s="24"/>
      <c r="F5" s="25"/>
      <c r="G5" s="24"/>
    </row>
    <row r="6" spans="1:9" x14ac:dyDescent="0.2">
      <c r="A6" s="26" t="s">
        <v>808</v>
      </c>
      <c r="B6" s="27"/>
      <c r="C6" s="27"/>
      <c r="D6" s="28"/>
      <c r="E6" s="29"/>
      <c r="F6" s="30"/>
      <c r="G6" s="29"/>
    </row>
    <row r="7" spans="1:9" x14ac:dyDescent="0.2">
      <c r="A7" s="27" t="s">
        <v>883</v>
      </c>
      <c r="B7" s="27" t="s">
        <v>884</v>
      </c>
      <c r="C7" s="27" t="s">
        <v>49</v>
      </c>
      <c r="D7" s="31">
        <v>1000</v>
      </c>
      <c r="E7" s="29">
        <v>4920.71</v>
      </c>
      <c r="F7" s="30">
        <v>5.6255378615769898</v>
      </c>
      <c r="G7" s="29">
        <v>4.2619999999999996</v>
      </c>
    </row>
    <row r="8" spans="1:9" x14ac:dyDescent="0.2">
      <c r="A8" s="27" t="s">
        <v>885</v>
      </c>
      <c r="B8" s="27" t="s">
        <v>886</v>
      </c>
      <c r="C8" s="27" t="s">
        <v>49</v>
      </c>
      <c r="D8" s="31">
        <v>1000</v>
      </c>
      <c r="E8" s="29">
        <v>4846.4750000000004</v>
      </c>
      <c r="F8" s="30">
        <v>5.5406696610217496</v>
      </c>
      <c r="G8" s="29">
        <v>4.6249000000000002</v>
      </c>
    </row>
    <row r="9" spans="1:9" x14ac:dyDescent="0.2">
      <c r="A9" s="27" t="s">
        <v>887</v>
      </c>
      <c r="B9" s="27" t="s">
        <v>888</v>
      </c>
      <c r="C9" s="27" t="s">
        <v>49</v>
      </c>
      <c r="D9" s="31">
        <v>1000</v>
      </c>
      <c r="E9" s="29">
        <v>4809.8500000000004</v>
      </c>
      <c r="F9" s="30">
        <v>5.4987986049789699</v>
      </c>
      <c r="G9" s="29">
        <v>4.6849999999999996</v>
      </c>
    </row>
    <row r="10" spans="1:9" x14ac:dyDescent="0.2">
      <c r="A10" s="27" t="s">
        <v>889</v>
      </c>
      <c r="B10" s="27" t="s">
        <v>890</v>
      </c>
      <c r="C10" s="27" t="s">
        <v>49</v>
      </c>
      <c r="D10" s="31">
        <v>1000</v>
      </c>
      <c r="E10" s="29">
        <v>4807.09</v>
      </c>
      <c r="F10" s="30">
        <v>5.4956432707898104</v>
      </c>
      <c r="G10" s="29">
        <v>4.6500000000000004</v>
      </c>
    </row>
    <row r="11" spans="1:9" x14ac:dyDescent="0.2">
      <c r="A11" s="27" t="s">
        <v>891</v>
      </c>
      <c r="B11" s="27" t="s">
        <v>892</v>
      </c>
      <c r="C11" s="27" t="s">
        <v>49</v>
      </c>
      <c r="D11" s="31">
        <v>1000</v>
      </c>
      <c r="E11" s="29">
        <v>4786.3649999999998</v>
      </c>
      <c r="F11" s="30">
        <v>5.4719496834454597</v>
      </c>
      <c r="G11" s="29">
        <v>4.6950000000000003</v>
      </c>
    </row>
    <row r="12" spans="1:9" x14ac:dyDescent="0.2">
      <c r="A12" s="26" t="s">
        <v>32</v>
      </c>
      <c r="B12" s="26"/>
      <c r="C12" s="26"/>
      <c r="D12" s="32"/>
      <c r="E12" s="33">
        <f>SUM(E6:E11)</f>
        <v>24170.489999999998</v>
      </c>
      <c r="F12" s="34">
        <f>SUM(F6:F11)</f>
        <v>27.632599081812977</v>
      </c>
      <c r="G12" s="33"/>
      <c r="H12" s="18"/>
      <c r="I12" s="18"/>
    </row>
    <row r="13" spans="1:9" x14ac:dyDescent="0.2">
      <c r="A13" s="27"/>
      <c r="B13" s="27"/>
      <c r="C13" s="27"/>
      <c r="D13" s="28"/>
      <c r="E13" s="29"/>
      <c r="F13" s="30"/>
      <c r="G13" s="29"/>
    </row>
    <row r="14" spans="1:9" x14ac:dyDescent="0.2">
      <c r="A14" s="26" t="s">
        <v>50</v>
      </c>
      <c r="B14" s="27"/>
      <c r="C14" s="27"/>
      <c r="D14" s="28"/>
      <c r="E14" s="29"/>
      <c r="F14" s="30"/>
      <c r="G14" s="29"/>
    </row>
    <row r="15" spans="1:9" x14ac:dyDescent="0.2">
      <c r="A15" s="27" t="s">
        <v>893</v>
      </c>
      <c r="B15" s="27" t="s">
        <v>894</v>
      </c>
      <c r="C15" s="27" t="s">
        <v>49</v>
      </c>
      <c r="D15" s="31">
        <v>1000</v>
      </c>
      <c r="E15" s="29">
        <v>4992.1049999999996</v>
      </c>
      <c r="F15" s="30">
        <v>5.7071592689810604</v>
      </c>
      <c r="G15" s="29">
        <v>4.1245000000000003</v>
      </c>
    </row>
    <row r="16" spans="1:9" x14ac:dyDescent="0.2">
      <c r="A16" s="27" t="s">
        <v>895</v>
      </c>
      <c r="B16" s="27" t="s">
        <v>896</v>
      </c>
      <c r="C16" s="27" t="s">
        <v>811</v>
      </c>
      <c r="D16" s="31">
        <v>1000</v>
      </c>
      <c r="E16" s="29">
        <v>4903.66</v>
      </c>
      <c r="F16" s="30">
        <v>5.6060456702997303</v>
      </c>
      <c r="G16" s="29">
        <v>4.5101000000000004</v>
      </c>
    </row>
    <row r="17" spans="1:9" x14ac:dyDescent="0.2">
      <c r="A17" s="27" t="s">
        <v>897</v>
      </c>
      <c r="B17" s="27" t="s">
        <v>898</v>
      </c>
      <c r="C17" s="27" t="s">
        <v>49</v>
      </c>
      <c r="D17" s="31">
        <v>1000</v>
      </c>
      <c r="E17" s="29">
        <v>4777.4650000000001</v>
      </c>
      <c r="F17" s="30">
        <v>5.4617748739224403</v>
      </c>
      <c r="G17" s="29">
        <v>5.0599999999999996</v>
      </c>
    </row>
    <row r="18" spans="1:9" x14ac:dyDescent="0.2">
      <c r="A18" s="27" t="s">
        <v>899</v>
      </c>
      <c r="B18" s="27" t="s">
        <v>900</v>
      </c>
      <c r="C18" s="27" t="s">
        <v>49</v>
      </c>
      <c r="D18" s="31">
        <v>1000</v>
      </c>
      <c r="E18" s="29">
        <v>4758.0050000000001</v>
      </c>
      <c r="F18" s="30">
        <v>5.4395274814147996</v>
      </c>
      <c r="G18" s="29">
        <v>5.2</v>
      </c>
    </row>
    <row r="19" spans="1:9" x14ac:dyDescent="0.2">
      <c r="A19" s="27" t="s">
        <v>842</v>
      </c>
      <c r="B19" s="27" t="s">
        <v>843</v>
      </c>
      <c r="C19" s="27" t="s">
        <v>49</v>
      </c>
      <c r="D19" s="31">
        <v>900</v>
      </c>
      <c r="E19" s="29">
        <v>4459.4549999999999</v>
      </c>
      <c r="F19" s="30">
        <v>5.0982140675835002</v>
      </c>
      <c r="G19" s="29">
        <v>4.3098000000000001</v>
      </c>
    </row>
    <row r="20" spans="1:9" x14ac:dyDescent="0.2">
      <c r="A20" s="27" t="s">
        <v>901</v>
      </c>
      <c r="B20" s="27" t="s">
        <v>902</v>
      </c>
      <c r="C20" s="27" t="s">
        <v>49</v>
      </c>
      <c r="D20" s="31">
        <v>700</v>
      </c>
      <c r="E20" s="29">
        <v>3421.5859999999998</v>
      </c>
      <c r="F20" s="30">
        <v>3.9116837996227698</v>
      </c>
      <c r="G20" s="29">
        <v>4.78</v>
      </c>
    </row>
    <row r="21" spans="1:9" x14ac:dyDescent="0.2">
      <c r="A21" s="26" t="s">
        <v>32</v>
      </c>
      <c r="B21" s="26"/>
      <c r="C21" s="26"/>
      <c r="D21" s="32"/>
      <c r="E21" s="33">
        <f>SUM(E14:E20)</f>
        <v>27312.276000000002</v>
      </c>
      <c r="F21" s="34">
        <f>SUM(F14:F20)</f>
        <v>31.224405161824301</v>
      </c>
      <c r="G21" s="33"/>
      <c r="H21" s="18"/>
      <c r="I21" s="18"/>
    </row>
    <row r="22" spans="1:9" x14ac:dyDescent="0.2">
      <c r="A22" s="27"/>
      <c r="B22" s="27"/>
      <c r="C22" s="27"/>
      <c r="D22" s="28"/>
      <c r="E22" s="29"/>
      <c r="F22" s="30"/>
      <c r="G22" s="29"/>
    </row>
    <row r="23" spans="1:9" x14ac:dyDescent="0.2">
      <c r="A23" s="26" t="s">
        <v>51</v>
      </c>
      <c r="B23" s="27"/>
      <c r="C23" s="27"/>
      <c r="D23" s="28"/>
      <c r="E23" s="29"/>
      <c r="F23" s="30"/>
      <c r="G23" s="29"/>
    </row>
    <row r="24" spans="1:9" x14ac:dyDescent="0.2">
      <c r="A24" s="27" t="s">
        <v>903</v>
      </c>
      <c r="B24" s="27" t="s">
        <v>904</v>
      </c>
      <c r="C24" s="27" t="s">
        <v>69</v>
      </c>
      <c r="D24" s="31">
        <v>10000000</v>
      </c>
      <c r="E24" s="29">
        <v>9813.23</v>
      </c>
      <c r="F24" s="30">
        <v>11.2188478714176</v>
      </c>
      <c r="G24" s="29">
        <v>4.1597999999999997</v>
      </c>
    </row>
    <row r="25" spans="1:9" x14ac:dyDescent="0.2">
      <c r="A25" s="27" t="s">
        <v>53</v>
      </c>
      <c r="B25" s="27" t="s">
        <v>52</v>
      </c>
      <c r="C25" s="27" t="s">
        <v>69</v>
      </c>
      <c r="D25" s="31">
        <v>7500000</v>
      </c>
      <c r="E25" s="29">
        <v>7431.9750000000004</v>
      </c>
      <c r="F25" s="30">
        <v>8.49650898931122</v>
      </c>
      <c r="G25" s="29">
        <v>3.7121</v>
      </c>
    </row>
    <row r="26" spans="1:9" x14ac:dyDescent="0.2">
      <c r="A26" s="27" t="s">
        <v>905</v>
      </c>
      <c r="B26" s="27" t="s">
        <v>906</v>
      </c>
      <c r="C26" s="27" t="s">
        <v>69</v>
      </c>
      <c r="D26" s="31">
        <v>6955100</v>
      </c>
      <c r="E26" s="29">
        <v>6818.856546</v>
      </c>
      <c r="F26" s="30">
        <v>7.7955692719516199</v>
      </c>
      <c r="G26" s="29">
        <v>4.1913</v>
      </c>
    </row>
    <row r="27" spans="1:9" x14ac:dyDescent="0.2">
      <c r="A27" s="27" t="s">
        <v>907</v>
      </c>
      <c r="B27" s="27" t="s">
        <v>908</v>
      </c>
      <c r="C27" s="27" t="s">
        <v>69</v>
      </c>
      <c r="D27" s="31">
        <v>4677200</v>
      </c>
      <c r="E27" s="29">
        <v>4519.66255</v>
      </c>
      <c r="F27" s="30">
        <v>5.1670455679315799</v>
      </c>
      <c r="G27" s="29">
        <v>4.4484000000000004</v>
      </c>
    </row>
    <row r="28" spans="1:9" x14ac:dyDescent="0.2">
      <c r="A28" s="27" t="s">
        <v>909</v>
      </c>
      <c r="B28" s="27" t="s">
        <v>910</v>
      </c>
      <c r="C28" s="27" t="s">
        <v>69</v>
      </c>
      <c r="D28" s="31">
        <v>3727600</v>
      </c>
      <c r="E28" s="29">
        <v>3592.1688370000002</v>
      </c>
      <c r="F28" s="30">
        <v>4.1067004147207404</v>
      </c>
      <c r="G28" s="29">
        <v>4.4824999999999999</v>
      </c>
    </row>
    <row r="29" spans="1:9" x14ac:dyDescent="0.2">
      <c r="A29" s="26" t="s">
        <v>32</v>
      </c>
      <c r="B29" s="26"/>
      <c r="C29" s="26"/>
      <c r="D29" s="32"/>
      <c r="E29" s="33">
        <f>SUM(E23:E28)</f>
        <v>32175.892933000003</v>
      </c>
      <c r="F29" s="34">
        <f>SUM(F23:F28)</f>
        <v>36.784672115332761</v>
      </c>
      <c r="G29" s="33"/>
      <c r="H29" s="18"/>
      <c r="I29" s="18"/>
    </row>
    <row r="30" spans="1:9" x14ac:dyDescent="0.2">
      <c r="A30" s="27"/>
      <c r="B30" s="27"/>
      <c r="C30" s="27"/>
      <c r="D30" s="28"/>
      <c r="E30" s="29"/>
      <c r="F30" s="30"/>
      <c r="G30" s="29"/>
    </row>
    <row r="31" spans="1:9" x14ac:dyDescent="0.2">
      <c r="A31" s="26" t="s">
        <v>34</v>
      </c>
      <c r="B31" s="26"/>
      <c r="C31" s="26"/>
      <c r="D31" s="32"/>
      <c r="E31" s="33">
        <f>E12+E21+E29</f>
        <v>83658.658932999999</v>
      </c>
      <c r="F31" s="34">
        <f>F12+F21+F29</f>
        <v>95.641676358970045</v>
      </c>
      <c r="G31" s="33"/>
      <c r="H31" s="18"/>
      <c r="I31" s="18"/>
    </row>
    <row r="32" spans="1:9" x14ac:dyDescent="0.2">
      <c r="A32" s="26"/>
      <c r="B32" s="26"/>
      <c r="C32" s="26"/>
      <c r="D32" s="32"/>
      <c r="E32" s="33"/>
      <c r="F32" s="34"/>
      <c r="G32" s="33"/>
      <c r="H32" s="18"/>
      <c r="I32" s="18"/>
    </row>
    <row r="33" spans="1:9" x14ac:dyDescent="0.2">
      <c r="A33" s="26" t="s">
        <v>36</v>
      </c>
      <c r="B33" s="26"/>
      <c r="C33" s="26"/>
      <c r="D33" s="32"/>
      <c r="E33" s="33">
        <f>E35-(E12+E21+E29)</f>
        <v>3812.2660004000063</v>
      </c>
      <c r="F33" s="34">
        <f>F35-(F12+F21+F29)</f>
        <v>4.3583236410299548</v>
      </c>
      <c r="G33" s="33"/>
      <c r="H33" s="18"/>
      <c r="I33" s="18"/>
    </row>
    <row r="34" spans="1:9" x14ac:dyDescent="0.2">
      <c r="A34" s="26"/>
      <c r="B34" s="26"/>
      <c r="C34" s="26"/>
      <c r="D34" s="32"/>
      <c r="E34" s="33"/>
      <c r="F34" s="34"/>
      <c r="G34" s="33"/>
      <c r="H34" s="18"/>
      <c r="I34" s="18"/>
    </row>
    <row r="35" spans="1:9" x14ac:dyDescent="0.2">
      <c r="A35" s="35" t="s">
        <v>35</v>
      </c>
      <c r="B35" s="35"/>
      <c r="C35" s="35"/>
      <c r="D35" s="36"/>
      <c r="E35" s="37">
        <v>87470.924933400005</v>
      </c>
      <c r="F35" s="38">
        <v>100</v>
      </c>
      <c r="G35" s="37"/>
      <c r="H35" s="18"/>
      <c r="I35" s="18"/>
    </row>
    <row r="37" spans="1:9" x14ac:dyDescent="0.2">
      <c r="A37" s="18" t="s">
        <v>54</v>
      </c>
    </row>
    <row r="38" spans="1:9" x14ac:dyDescent="0.2">
      <c r="A38" s="18" t="s">
        <v>37</v>
      </c>
    </row>
    <row r="40" spans="1:9" x14ac:dyDescent="0.2">
      <c r="A40" s="18" t="s">
        <v>38</v>
      </c>
    </row>
    <row r="41" spans="1:9" x14ac:dyDescent="0.2">
      <c r="A41" s="18" t="s">
        <v>39</v>
      </c>
    </row>
    <row r="42" spans="1:9" x14ac:dyDescent="0.2">
      <c r="A42" s="18" t="s">
        <v>40</v>
      </c>
      <c r="B42" s="18"/>
      <c r="C42" s="39" t="s">
        <v>42</v>
      </c>
      <c r="D42" s="19" t="s">
        <v>41</v>
      </c>
    </row>
    <row r="43" spans="1:9" x14ac:dyDescent="0.2">
      <c r="A43" s="9" t="s">
        <v>911</v>
      </c>
      <c r="C43" s="40">
        <v>39.650799999999997</v>
      </c>
      <c r="D43" s="40">
        <v>40.369100000000003</v>
      </c>
    </row>
    <row r="44" spans="1:9" x14ac:dyDescent="0.2">
      <c r="A44" s="9" t="s">
        <v>912</v>
      </c>
      <c r="C44" s="40">
        <v>10.1068</v>
      </c>
      <c r="D44" s="40">
        <v>10.103899999999999</v>
      </c>
    </row>
    <row r="45" spans="1:9" x14ac:dyDescent="0.2">
      <c r="A45" s="9" t="s">
        <v>913</v>
      </c>
      <c r="C45" s="40">
        <v>10.134600000000001</v>
      </c>
      <c r="D45" s="40">
        <v>10.136699999999999</v>
      </c>
    </row>
    <row r="46" spans="1:9" x14ac:dyDescent="0.2">
      <c r="A46" s="9" t="s">
        <v>914</v>
      </c>
      <c r="C46" s="40">
        <v>10.338100000000001</v>
      </c>
      <c r="D46" s="40">
        <v>10.324</v>
      </c>
    </row>
    <row r="47" spans="1:9" x14ac:dyDescent="0.2">
      <c r="A47" s="9" t="s">
        <v>915</v>
      </c>
      <c r="C47" s="40">
        <v>40.723599999999998</v>
      </c>
      <c r="D47" s="40">
        <v>41.494999999999997</v>
      </c>
    </row>
    <row r="48" spans="1:9" x14ac:dyDescent="0.2">
      <c r="A48" s="9" t="s">
        <v>916</v>
      </c>
      <c r="C48" s="40">
        <v>10.116899999999999</v>
      </c>
      <c r="D48" s="40">
        <v>10.1142</v>
      </c>
    </row>
    <row r="49" spans="1:5" x14ac:dyDescent="0.2">
      <c r="A49" s="9" t="s">
        <v>917</v>
      </c>
      <c r="C49" s="40">
        <v>10.4953</v>
      </c>
      <c r="D49" s="40">
        <v>10.511799999999999</v>
      </c>
    </row>
    <row r="50" spans="1:5" x14ac:dyDescent="0.2">
      <c r="A50" s="9" t="s">
        <v>918</v>
      </c>
      <c r="C50" s="40">
        <v>10.7498</v>
      </c>
      <c r="D50" s="40">
        <v>10.7514</v>
      </c>
    </row>
    <row r="52" spans="1:5" x14ac:dyDescent="0.2">
      <c r="A52" s="18" t="s">
        <v>44</v>
      </c>
    </row>
    <row r="53" spans="1:5" x14ac:dyDescent="0.2">
      <c r="A53" s="108" t="s">
        <v>55</v>
      </c>
      <c r="B53" s="109"/>
      <c r="C53" s="43" t="s">
        <v>56</v>
      </c>
    </row>
    <row r="54" spans="1:5" x14ac:dyDescent="0.2">
      <c r="A54" s="104" t="s">
        <v>912</v>
      </c>
      <c r="B54" s="105"/>
      <c r="C54" s="44">
        <v>0.18438019</v>
      </c>
    </row>
    <row r="55" spans="1:5" x14ac:dyDescent="0.2">
      <c r="A55" s="104" t="s">
        <v>913</v>
      </c>
      <c r="B55" s="105"/>
      <c r="C55" s="44">
        <v>0.18</v>
      </c>
    </row>
    <row r="56" spans="1:5" x14ac:dyDescent="0.2">
      <c r="A56" s="104" t="s">
        <v>914</v>
      </c>
      <c r="B56" s="105"/>
      <c r="C56" s="44">
        <v>0.2</v>
      </c>
    </row>
    <row r="57" spans="1:5" x14ac:dyDescent="0.2">
      <c r="A57" s="104" t="s">
        <v>916</v>
      </c>
      <c r="B57" s="105"/>
      <c r="C57" s="44">
        <v>0.19203518999999999</v>
      </c>
    </row>
    <row r="58" spans="1:5" x14ac:dyDescent="0.2">
      <c r="A58" s="104" t="s">
        <v>917</v>
      </c>
      <c r="B58" s="105"/>
      <c r="C58" s="44">
        <v>0.18</v>
      </c>
    </row>
    <row r="59" spans="1:5" x14ac:dyDescent="0.2">
      <c r="A59" s="104" t="s">
        <v>918</v>
      </c>
      <c r="B59" s="105"/>
      <c r="C59" s="44">
        <v>0.2</v>
      </c>
    </row>
    <row r="60" spans="1:5" x14ac:dyDescent="0.2">
      <c r="A60" s="9" t="s">
        <v>57</v>
      </c>
    </row>
    <row r="61" spans="1:5" x14ac:dyDescent="0.2">
      <c r="A61" s="9" t="s">
        <v>43</v>
      </c>
    </row>
    <row r="63" spans="1:5" x14ac:dyDescent="0.2">
      <c r="A63" s="18" t="s">
        <v>866</v>
      </c>
      <c r="D63" s="42">
        <v>0.55176132747945195</v>
      </c>
      <c r="E63" s="13" t="s">
        <v>46</v>
      </c>
    </row>
    <row r="65" spans="1:4" x14ac:dyDescent="0.2">
      <c r="A65" s="18" t="s">
        <v>789</v>
      </c>
      <c r="D65" s="41" t="s">
        <v>45</v>
      </c>
    </row>
    <row r="67" spans="1:4" x14ac:dyDescent="0.2">
      <c r="A67" s="18" t="s">
        <v>867</v>
      </c>
    </row>
    <row r="68" spans="1:4" x14ac:dyDescent="0.2">
      <c r="A68" s="47"/>
    </row>
    <row r="69" spans="1:4" x14ac:dyDescent="0.2">
      <c r="A69" s="47" t="s">
        <v>781</v>
      </c>
    </row>
    <row r="70" spans="1:4" x14ac:dyDescent="0.2">
      <c r="A70" s="49"/>
    </row>
    <row r="71" spans="1:4" x14ac:dyDescent="0.2">
      <c r="A71" s="49"/>
    </row>
    <row r="72" spans="1:4" x14ac:dyDescent="0.2">
      <c r="A72" s="49"/>
    </row>
    <row r="73" spans="1:4" x14ac:dyDescent="0.2">
      <c r="A73" s="49"/>
    </row>
    <row r="74" spans="1:4" x14ac:dyDescent="0.2">
      <c r="A74" s="49"/>
    </row>
    <row r="75" spans="1:4" x14ac:dyDescent="0.2">
      <c r="A75" s="49"/>
    </row>
    <row r="76" spans="1:4" x14ac:dyDescent="0.2">
      <c r="A76" s="49"/>
    </row>
    <row r="77" spans="1:4" x14ac:dyDescent="0.2">
      <c r="A77" s="49"/>
    </row>
    <row r="78" spans="1:4" x14ac:dyDescent="0.2">
      <c r="A78" s="49"/>
    </row>
    <row r="79" spans="1:4" x14ac:dyDescent="0.2">
      <c r="A79" s="49"/>
    </row>
    <row r="80" spans="1:4" x14ac:dyDescent="0.2">
      <c r="A80" s="49"/>
    </row>
    <row r="81" spans="1:1" x14ac:dyDescent="0.2">
      <c r="A81" s="49"/>
    </row>
    <row r="82" spans="1:1" x14ac:dyDescent="0.2">
      <c r="A82" s="49"/>
    </row>
    <row r="83" spans="1:1" x14ac:dyDescent="0.2">
      <c r="A83" s="47" t="s">
        <v>919</v>
      </c>
    </row>
    <row r="84" spans="1:1" x14ac:dyDescent="0.2">
      <c r="A84" s="49"/>
    </row>
    <row r="85" spans="1:1" x14ac:dyDescent="0.2">
      <c r="A85" s="47" t="s">
        <v>782</v>
      </c>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sheetData>
  <mergeCells count="8">
    <mergeCell ref="A58:B58"/>
    <mergeCell ref="A59:B59"/>
    <mergeCell ref="A1:G1"/>
    <mergeCell ref="A53:B53"/>
    <mergeCell ref="A54:B54"/>
    <mergeCell ref="A55:B55"/>
    <mergeCell ref="A56:B56"/>
    <mergeCell ref="A57:B57"/>
  </mergeCells>
  <conditionalFormatting sqref="F2:F3 F5:F66">
    <cfRule type="cellIs" dxfId="78" priority="2" stopIfTrue="1" operator="between">
      <formula>0.009</formula>
      <formula>-0.009</formula>
    </cfRule>
  </conditionalFormatting>
  <conditionalFormatting sqref="F67:F100">
    <cfRule type="cellIs" dxfId="77" priority="1" stopIfTrue="1" operator="between">
      <formula>0.009</formula>
      <formula>-0.009</formula>
    </cfRule>
  </conditionalFormatting>
  <hyperlinks>
    <hyperlink ref="A68" r:id="rId1" tooltip="https://www.franklintempletonindia.com/downloadsServlet/pdf/product-labels-jg9o5k7l" display="https://www.franklintempletonindia.com/downloadsServlet/pdf/product-labels-jg9o5k7l" xr:uid="{00000000-0004-0000-0200-000000000000}"/>
  </hyperlinks>
  <pageMargins left="0.7" right="0.7" top="0.75" bottom="0.75" header="0.3" footer="0.3"/>
  <pageSetup paperSize="9" scale="50"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97"/>
  <sheetViews>
    <sheetView view="pageBreakPreview" zoomScaleNormal="100" zoomScaleSheetLayoutView="100" workbookViewId="0">
      <selection sqref="A1:F1"/>
    </sheetView>
  </sheetViews>
  <sheetFormatPr defaultColWidth="9.21875" defaultRowHeight="10.199999999999999" x14ac:dyDescent="0.2"/>
  <cols>
    <col min="1" max="1" width="38.77734375" style="9" bestFit="1" customWidth="1"/>
    <col min="2" max="2" width="28" style="9" bestFit="1" customWidth="1"/>
    <col min="3" max="3" width="24.77734375" style="9" bestFit="1" customWidth="1"/>
    <col min="4" max="4" width="15.44140625" style="10" bestFit="1" customWidth="1"/>
    <col min="5" max="5" width="23" style="13" bestFit="1" customWidth="1"/>
    <col min="6" max="6" width="13.5546875" style="14" bestFit="1" customWidth="1"/>
    <col min="7" max="16384" width="9.21875" style="9"/>
  </cols>
  <sheetData>
    <row r="1" spans="1:6" s="1" customFormat="1" ht="13.8" x14ac:dyDescent="0.2">
      <c r="A1" s="106" t="s">
        <v>19</v>
      </c>
      <c r="B1" s="107"/>
      <c r="C1" s="107"/>
      <c r="D1" s="107"/>
      <c r="E1" s="107"/>
      <c r="F1" s="107"/>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259</v>
      </c>
      <c r="D4" s="16" t="s">
        <v>1</v>
      </c>
      <c r="E4" s="15" t="s">
        <v>3</v>
      </c>
      <c r="F4" s="15" t="s">
        <v>4</v>
      </c>
    </row>
    <row r="5" spans="1:6" x14ac:dyDescent="0.2">
      <c r="A5" s="21" t="s">
        <v>85</v>
      </c>
      <c r="B5" s="22"/>
      <c r="C5" s="22"/>
      <c r="D5" s="23"/>
      <c r="E5" s="24"/>
      <c r="F5" s="25"/>
    </row>
    <row r="6" spans="1:6" x14ac:dyDescent="0.2">
      <c r="A6" s="26" t="s">
        <v>31</v>
      </c>
      <c r="B6" s="27"/>
      <c r="C6" s="27"/>
      <c r="D6" s="28"/>
      <c r="E6" s="29"/>
      <c r="F6" s="30"/>
    </row>
    <row r="7" spans="1:6" x14ac:dyDescent="0.2">
      <c r="A7" s="27" t="s">
        <v>97</v>
      </c>
      <c r="B7" s="27" t="s">
        <v>96</v>
      </c>
      <c r="C7" s="27" t="s">
        <v>98</v>
      </c>
      <c r="D7" s="31">
        <v>550000</v>
      </c>
      <c r="E7" s="29">
        <v>9722.0750000000007</v>
      </c>
      <c r="F7" s="30">
        <v>8.92517353470096</v>
      </c>
    </row>
    <row r="8" spans="1:6" x14ac:dyDescent="0.2">
      <c r="A8" s="27" t="s">
        <v>87</v>
      </c>
      <c r="B8" s="27" t="s">
        <v>86</v>
      </c>
      <c r="C8" s="27" t="s">
        <v>88</v>
      </c>
      <c r="D8" s="31">
        <v>975000</v>
      </c>
      <c r="E8" s="29">
        <v>7120.4250000000002</v>
      </c>
      <c r="F8" s="30">
        <v>6.5367762299532801</v>
      </c>
    </row>
    <row r="9" spans="1:6" x14ac:dyDescent="0.2">
      <c r="A9" s="27" t="s">
        <v>100</v>
      </c>
      <c r="B9" s="27" t="s">
        <v>99</v>
      </c>
      <c r="C9" s="27" t="s">
        <v>101</v>
      </c>
      <c r="D9" s="31">
        <v>825000</v>
      </c>
      <c r="E9" s="29">
        <v>6228.3374999999996</v>
      </c>
      <c r="F9" s="30">
        <v>5.7178115803658702</v>
      </c>
    </row>
    <row r="10" spans="1:6" x14ac:dyDescent="0.2">
      <c r="A10" s="27" t="s">
        <v>600</v>
      </c>
      <c r="B10" s="27" t="s">
        <v>599</v>
      </c>
      <c r="C10" s="27" t="s">
        <v>154</v>
      </c>
      <c r="D10" s="31">
        <v>230000</v>
      </c>
      <c r="E10" s="29">
        <v>6059.9250000000002</v>
      </c>
      <c r="F10" s="30">
        <v>5.5632035581162196</v>
      </c>
    </row>
    <row r="11" spans="1:6" x14ac:dyDescent="0.2">
      <c r="A11" s="27" t="s">
        <v>550</v>
      </c>
      <c r="B11" s="27" t="s">
        <v>549</v>
      </c>
      <c r="C11" s="27" t="s">
        <v>240</v>
      </c>
      <c r="D11" s="31">
        <v>446302</v>
      </c>
      <c r="E11" s="29">
        <v>5627.8682200000003</v>
      </c>
      <c r="F11" s="30">
        <v>5.1665617158814996</v>
      </c>
    </row>
    <row r="12" spans="1:6" x14ac:dyDescent="0.2">
      <c r="A12" s="27" t="s">
        <v>95</v>
      </c>
      <c r="B12" s="27" t="s">
        <v>94</v>
      </c>
      <c r="C12" s="27" t="s">
        <v>88</v>
      </c>
      <c r="D12" s="31">
        <v>650000</v>
      </c>
      <c r="E12" s="29">
        <v>4947.4750000000004</v>
      </c>
      <c r="F12" s="30">
        <v>4.5419391368195203</v>
      </c>
    </row>
    <row r="13" spans="1:6" x14ac:dyDescent="0.2">
      <c r="A13" s="27" t="s">
        <v>103</v>
      </c>
      <c r="B13" s="27" t="s">
        <v>102</v>
      </c>
      <c r="C13" s="27" t="s">
        <v>88</v>
      </c>
      <c r="D13" s="31">
        <v>965000</v>
      </c>
      <c r="E13" s="29">
        <v>4762.7574999999997</v>
      </c>
      <c r="F13" s="30">
        <v>4.3723626068713202</v>
      </c>
    </row>
    <row r="14" spans="1:6" x14ac:dyDescent="0.2">
      <c r="A14" s="27" t="s">
        <v>242</v>
      </c>
      <c r="B14" s="27" t="s">
        <v>241</v>
      </c>
      <c r="C14" s="27" t="s">
        <v>122</v>
      </c>
      <c r="D14" s="31">
        <v>1850000</v>
      </c>
      <c r="E14" s="29">
        <v>4010.8</v>
      </c>
      <c r="F14" s="30">
        <v>3.68204174653853</v>
      </c>
    </row>
    <row r="15" spans="1:6" x14ac:dyDescent="0.2">
      <c r="A15" s="27" t="s">
        <v>396</v>
      </c>
      <c r="B15" s="27" t="s">
        <v>395</v>
      </c>
      <c r="C15" s="27" t="s">
        <v>367</v>
      </c>
      <c r="D15" s="31">
        <v>540000</v>
      </c>
      <c r="E15" s="29">
        <v>3821.85</v>
      </c>
      <c r="F15" s="30">
        <v>3.5085796472046198</v>
      </c>
    </row>
    <row r="16" spans="1:6" x14ac:dyDescent="0.2">
      <c r="A16" s="27" t="s">
        <v>237</v>
      </c>
      <c r="B16" s="27" t="s">
        <v>236</v>
      </c>
      <c r="C16" s="27" t="s">
        <v>116</v>
      </c>
      <c r="D16" s="31">
        <v>175000</v>
      </c>
      <c r="E16" s="29">
        <v>3764.8625000000002</v>
      </c>
      <c r="F16" s="30">
        <v>3.4562633127998001</v>
      </c>
    </row>
    <row r="17" spans="1:6" x14ac:dyDescent="0.2">
      <c r="A17" s="27" t="s">
        <v>153</v>
      </c>
      <c r="B17" s="27" t="s">
        <v>152</v>
      </c>
      <c r="C17" s="27" t="s">
        <v>154</v>
      </c>
      <c r="D17" s="31">
        <v>1000000</v>
      </c>
      <c r="E17" s="29">
        <v>3593.5</v>
      </c>
      <c r="F17" s="30">
        <v>3.2989470968849601</v>
      </c>
    </row>
    <row r="18" spans="1:6" x14ac:dyDescent="0.2">
      <c r="A18" s="27" t="s">
        <v>121</v>
      </c>
      <c r="B18" s="27" t="s">
        <v>120</v>
      </c>
      <c r="C18" s="27" t="s">
        <v>122</v>
      </c>
      <c r="D18" s="31">
        <v>2600000</v>
      </c>
      <c r="E18" s="29">
        <v>3510</v>
      </c>
      <c r="F18" s="30">
        <v>3.2222914456842102</v>
      </c>
    </row>
    <row r="19" spans="1:6" x14ac:dyDescent="0.2">
      <c r="A19" s="27" t="s">
        <v>554</v>
      </c>
      <c r="B19" s="27" t="s">
        <v>553</v>
      </c>
      <c r="C19" s="27" t="s">
        <v>425</v>
      </c>
      <c r="D19" s="31">
        <v>150000</v>
      </c>
      <c r="E19" s="29">
        <v>3021.2249999999999</v>
      </c>
      <c r="F19" s="30">
        <v>2.7735804766345602</v>
      </c>
    </row>
    <row r="20" spans="1:6" x14ac:dyDescent="0.2">
      <c r="A20" s="27" t="s">
        <v>118</v>
      </c>
      <c r="B20" s="27" t="s">
        <v>117</v>
      </c>
      <c r="C20" s="27" t="s">
        <v>119</v>
      </c>
      <c r="D20" s="31">
        <v>1800000</v>
      </c>
      <c r="E20" s="29">
        <v>2801.7</v>
      </c>
      <c r="F20" s="30">
        <v>2.5720495565166601</v>
      </c>
    </row>
    <row r="21" spans="1:6" x14ac:dyDescent="0.2">
      <c r="A21" s="27" t="s">
        <v>433</v>
      </c>
      <c r="B21" s="27" t="s">
        <v>432</v>
      </c>
      <c r="C21" s="27" t="s">
        <v>116</v>
      </c>
      <c r="D21" s="31">
        <v>569386</v>
      </c>
      <c r="E21" s="29">
        <v>2703.729421</v>
      </c>
      <c r="F21" s="30">
        <v>2.4821094543398998</v>
      </c>
    </row>
    <row r="22" spans="1:6" x14ac:dyDescent="0.2">
      <c r="A22" s="27" t="s">
        <v>490</v>
      </c>
      <c r="B22" s="27" t="s">
        <v>489</v>
      </c>
      <c r="C22" s="27" t="s">
        <v>425</v>
      </c>
      <c r="D22" s="31">
        <v>400000</v>
      </c>
      <c r="E22" s="29">
        <v>2688.6</v>
      </c>
      <c r="F22" s="30">
        <v>2.4682201654890501</v>
      </c>
    </row>
    <row r="23" spans="1:6" x14ac:dyDescent="0.2">
      <c r="A23" s="27" t="s">
        <v>269</v>
      </c>
      <c r="B23" s="27" t="s">
        <v>268</v>
      </c>
      <c r="C23" s="27" t="s">
        <v>270</v>
      </c>
      <c r="D23" s="31">
        <v>1400000</v>
      </c>
      <c r="E23" s="29">
        <v>2294.6</v>
      </c>
      <c r="F23" s="30">
        <v>2.10651565563162</v>
      </c>
    </row>
    <row r="24" spans="1:6" x14ac:dyDescent="0.2">
      <c r="A24" s="27" t="s">
        <v>564</v>
      </c>
      <c r="B24" s="27" t="s">
        <v>563</v>
      </c>
      <c r="C24" s="27" t="s">
        <v>113</v>
      </c>
      <c r="D24" s="31">
        <v>350000</v>
      </c>
      <c r="E24" s="29">
        <v>2269.0500000000002</v>
      </c>
      <c r="F24" s="30">
        <v>2.0830599443959499</v>
      </c>
    </row>
    <row r="25" spans="1:6" x14ac:dyDescent="0.2">
      <c r="A25" s="27" t="s">
        <v>477</v>
      </c>
      <c r="B25" s="27" t="s">
        <v>476</v>
      </c>
      <c r="C25" s="27" t="s">
        <v>144</v>
      </c>
      <c r="D25" s="31">
        <v>1850000</v>
      </c>
      <c r="E25" s="29">
        <v>2169.125</v>
      </c>
      <c r="F25" s="30">
        <v>1.99132562168654</v>
      </c>
    </row>
    <row r="26" spans="1:6" x14ac:dyDescent="0.2">
      <c r="A26" s="27" t="s">
        <v>407</v>
      </c>
      <c r="B26" s="27" t="s">
        <v>406</v>
      </c>
      <c r="C26" s="27" t="s">
        <v>240</v>
      </c>
      <c r="D26" s="31">
        <v>250000</v>
      </c>
      <c r="E26" s="29">
        <v>2114.375</v>
      </c>
      <c r="F26" s="30">
        <v>1.94106338332438</v>
      </c>
    </row>
    <row r="27" spans="1:6" x14ac:dyDescent="0.2">
      <c r="A27" s="27" t="s">
        <v>510</v>
      </c>
      <c r="B27" s="27" t="s">
        <v>509</v>
      </c>
      <c r="C27" s="27" t="s">
        <v>240</v>
      </c>
      <c r="D27" s="31">
        <v>300000</v>
      </c>
      <c r="E27" s="29">
        <v>2101.8000000000002</v>
      </c>
      <c r="F27" s="30">
        <v>1.9295191340567199</v>
      </c>
    </row>
    <row r="28" spans="1:6" x14ac:dyDescent="0.2">
      <c r="A28" s="27" t="s">
        <v>246</v>
      </c>
      <c r="B28" s="27" t="s">
        <v>245</v>
      </c>
      <c r="C28" s="27" t="s">
        <v>119</v>
      </c>
      <c r="D28" s="31">
        <v>550000</v>
      </c>
      <c r="E28" s="29">
        <v>2052.3249999999998</v>
      </c>
      <c r="F28" s="30">
        <v>1.88409951318059</v>
      </c>
    </row>
    <row r="29" spans="1:6" x14ac:dyDescent="0.2">
      <c r="A29" s="27" t="s">
        <v>604</v>
      </c>
      <c r="B29" s="27" t="s">
        <v>603</v>
      </c>
      <c r="C29" s="27" t="s">
        <v>367</v>
      </c>
      <c r="D29" s="31">
        <v>1850000</v>
      </c>
      <c r="E29" s="29">
        <v>1973.95</v>
      </c>
      <c r="F29" s="30">
        <v>1.8121487747032401</v>
      </c>
    </row>
    <row r="30" spans="1:6" x14ac:dyDescent="0.2">
      <c r="A30" s="27" t="s">
        <v>424</v>
      </c>
      <c r="B30" s="27" t="s">
        <v>423</v>
      </c>
      <c r="C30" s="27" t="s">
        <v>425</v>
      </c>
      <c r="D30" s="31">
        <v>2904000</v>
      </c>
      <c r="E30" s="29">
        <v>1936.9680000000001</v>
      </c>
      <c r="F30" s="30">
        <v>1.77819812449119</v>
      </c>
    </row>
    <row r="31" spans="1:6" x14ac:dyDescent="0.2">
      <c r="A31" s="27" t="s">
        <v>552</v>
      </c>
      <c r="B31" s="27" t="s">
        <v>551</v>
      </c>
      <c r="C31" s="27" t="s">
        <v>144</v>
      </c>
      <c r="D31" s="31">
        <v>25000</v>
      </c>
      <c r="E31" s="29">
        <v>1890.325</v>
      </c>
      <c r="F31" s="30">
        <v>1.73537836953362</v>
      </c>
    </row>
    <row r="32" spans="1:6" x14ac:dyDescent="0.2">
      <c r="A32" s="27" t="s">
        <v>445</v>
      </c>
      <c r="B32" s="27" t="s">
        <v>444</v>
      </c>
      <c r="C32" s="27" t="s">
        <v>240</v>
      </c>
      <c r="D32" s="31">
        <v>105084</v>
      </c>
      <c r="E32" s="29">
        <v>1747.7570880000001</v>
      </c>
      <c r="F32" s="30">
        <v>1.6044964996570801</v>
      </c>
    </row>
    <row r="33" spans="1:9" x14ac:dyDescent="0.2">
      <c r="A33" s="27" t="s">
        <v>239</v>
      </c>
      <c r="B33" s="27" t="s">
        <v>238</v>
      </c>
      <c r="C33" s="27" t="s">
        <v>240</v>
      </c>
      <c r="D33" s="31">
        <v>425000</v>
      </c>
      <c r="E33" s="29">
        <v>1605.0125</v>
      </c>
      <c r="F33" s="30">
        <v>1.4734524356029199</v>
      </c>
    </row>
    <row r="34" spans="1:9" x14ac:dyDescent="0.2">
      <c r="A34" s="27" t="s">
        <v>251</v>
      </c>
      <c r="B34" s="27" t="s">
        <v>250</v>
      </c>
      <c r="C34" s="27" t="s">
        <v>240</v>
      </c>
      <c r="D34" s="31">
        <v>1200000</v>
      </c>
      <c r="E34" s="29">
        <v>1583.4</v>
      </c>
      <c r="F34" s="30">
        <v>1.4536114743864299</v>
      </c>
    </row>
    <row r="35" spans="1:9" x14ac:dyDescent="0.2">
      <c r="A35" s="27" t="s">
        <v>187</v>
      </c>
      <c r="B35" s="27" t="s">
        <v>186</v>
      </c>
      <c r="C35" s="27" t="s">
        <v>188</v>
      </c>
      <c r="D35" s="31">
        <v>100000</v>
      </c>
      <c r="E35" s="29">
        <v>1415.45</v>
      </c>
      <c r="F35" s="30">
        <v>1.29942804182157</v>
      </c>
    </row>
    <row r="36" spans="1:9" x14ac:dyDescent="0.2">
      <c r="A36" s="27" t="s">
        <v>606</v>
      </c>
      <c r="B36" s="27" t="s">
        <v>605</v>
      </c>
      <c r="C36" s="27" t="s">
        <v>240</v>
      </c>
      <c r="D36" s="31">
        <v>1200000</v>
      </c>
      <c r="E36" s="29">
        <v>1380</v>
      </c>
      <c r="F36" s="30">
        <v>1.26688381625191</v>
      </c>
    </row>
    <row r="37" spans="1:9" x14ac:dyDescent="0.2">
      <c r="A37" s="27" t="s">
        <v>566</v>
      </c>
      <c r="B37" s="27" t="s">
        <v>565</v>
      </c>
      <c r="C37" s="27" t="s">
        <v>367</v>
      </c>
      <c r="D37" s="31">
        <v>2100000</v>
      </c>
      <c r="E37" s="29">
        <v>1325.1</v>
      </c>
      <c r="F37" s="30">
        <v>1.2164838731271099</v>
      </c>
    </row>
    <row r="38" spans="1:9" x14ac:dyDescent="0.2">
      <c r="A38" s="27" t="s">
        <v>222</v>
      </c>
      <c r="B38" s="27" t="s">
        <v>221</v>
      </c>
      <c r="C38" s="27" t="s">
        <v>223</v>
      </c>
      <c r="D38" s="31">
        <v>500000</v>
      </c>
      <c r="E38" s="29">
        <v>1054</v>
      </c>
      <c r="F38" s="30">
        <v>0.96760546545617199</v>
      </c>
    </row>
    <row r="39" spans="1:9" x14ac:dyDescent="0.2">
      <c r="A39" s="27" t="s">
        <v>492</v>
      </c>
      <c r="B39" s="27" t="s">
        <v>491</v>
      </c>
      <c r="C39" s="27" t="s">
        <v>290</v>
      </c>
      <c r="D39" s="31">
        <v>510210</v>
      </c>
      <c r="E39" s="29">
        <v>966.59284500000001</v>
      </c>
      <c r="F39" s="30">
        <v>0.887362921909706</v>
      </c>
    </row>
    <row r="40" spans="1:9" x14ac:dyDescent="0.2">
      <c r="A40" s="27" t="s">
        <v>558</v>
      </c>
      <c r="B40" s="27" t="s">
        <v>557</v>
      </c>
      <c r="C40" s="27" t="s">
        <v>240</v>
      </c>
      <c r="D40" s="31">
        <v>65000</v>
      </c>
      <c r="E40" s="29">
        <v>728.84500000000003</v>
      </c>
      <c r="F40" s="30">
        <v>0.66910285148994597</v>
      </c>
    </row>
    <row r="41" spans="1:9" x14ac:dyDescent="0.2">
      <c r="A41" s="26" t="s">
        <v>32</v>
      </c>
      <c r="B41" s="26"/>
      <c r="C41" s="26"/>
      <c r="D41" s="32"/>
      <c r="E41" s="33">
        <f>SUM(E7:E40)</f>
        <v>104993.805574</v>
      </c>
      <c r="F41" s="34">
        <f>SUM(F7:F40)</f>
        <v>96.387647165507673</v>
      </c>
      <c r="G41" s="18"/>
      <c r="H41" s="18"/>
      <c r="I41" s="18"/>
    </row>
    <row r="42" spans="1:9" x14ac:dyDescent="0.2">
      <c r="A42" s="27"/>
      <c r="B42" s="27"/>
      <c r="C42" s="27"/>
      <c r="D42" s="28"/>
      <c r="E42" s="29"/>
      <c r="F42" s="30"/>
    </row>
    <row r="43" spans="1:9" x14ac:dyDescent="0.2">
      <c r="A43" s="26" t="s">
        <v>34</v>
      </c>
      <c r="B43" s="26"/>
      <c r="C43" s="26"/>
      <c r="D43" s="32"/>
      <c r="E43" s="33">
        <f>E41</f>
        <v>104993.805574</v>
      </c>
      <c r="F43" s="34">
        <f>F41</f>
        <v>96.387647165507673</v>
      </c>
      <c r="G43" s="18"/>
      <c r="H43" s="18"/>
      <c r="I43" s="18"/>
    </row>
    <row r="44" spans="1:9" x14ac:dyDescent="0.2">
      <c r="A44" s="26"/>
      <c r="B44" s="26"/>
      <c r="C44" s="26"/>
      <c r="D44" s="32"/>
      <c r="E44" s="33"/>
      <c r="F44" s="34"/>
      <c r="G44" s="18"/>
      <c r="H44" s="18"/>
      <c r="I44" s="18"/>
    </row>
    <row r="45" spans="1:9" x14ac:dyDescent="0.2">
      <c r="A45" s="26" t="s">
        <v>36</v>
      </c>
      <c r="B45" s="26"/>
      <c r="C45" s="26"/>
      <c r="D45" s="32"/>
      <c r="E45" s="33">
        <f>E47-(E41)</f>
        <v>3934.8887780000077</v>
      </c>
      <c r="F45" s="34">
        <f>F47-(F41)</f>
        <v>3.6123528344923272</v>
      </c>
      <c r="G45" s="18"/>
      <c r="H45" s="18"/>
      <c r="I45" s="18"/>
    </row>
    <row r="46" spans="1:9" x14ac:dyDescent="0.2">
      <c r="A46" s="26"/>
      <c r="B46" s="26"/>
      <c r="C46" s="26"/>
      <c r="D46" s="32"/>
      <c r="E46" s="33"/>
      <c r="F46" s="34"/>
      <c r="G46" s="18"/>
      <c r="H46" s="18"/>
      <c r="I46" s="18"/>
    </row>
    <row r="47" spans="1:9" x14ac:dyDescent="0.2">
      <c r="A47" s="35" t="s">
        <v>35</v>
      </c>
      <c r="B47" s="35"/>
      <c r="C47" s="35"/>
      <c r="D47" s="36"/>
      <c r="E47" s="37">
        <v>108928.69435200001</v>
      </c>
      <c r="F47" s="38">
        <v>100</v>
      </c>
      <c r="G47" s="18"/>
      <c r="H47" s="18"/>
      <c r="I47" s="18"/>
    </row>
    <row r="50" spans="1:4" x14ac:dyDescent="0.2">
      <c r="A50" s="18" t="s">
        <v>38</v>
      </c>
    </row>
    <row r="51" spans="1:4" x14ac:dyDescent="0.2">
      <c r="A51" s="18" t="s">
        <v>39</v>
      </c>
    </row>
    <row r="52" spans="1:4" x14ac:dyDescent="0.2">
      <c r="A52" s="18" t="s">
        <v>40</v>
      </c>
      <c r="B52" s="18"/>
      <c r="C52" s="39" t="s">
        <v>42</v>
      </c>
      <c r="D52" s="19" t="s">
        <v>41</v>
      </c>
    </row>
    <row r="53" spans="1:4" x14ac:dyDescent="0.2">
      <c r="A53" s="9" t="s">
        <v>58</v>
      </c>
      <c r="C53" s="40">
        <v>64.1126</v>
      </c>
      <c r="D53" s="40">
        <v>62.676299999999998</v>
      </c>
    </row>
    <row r="54" spans="1:4" x14ac:dyDescent="0.2">
      <c r="A54" s="9" t="s">
        <v>80</v>
      </c>
      <c r="C54" s="40">
        <v>28.130400000000002</v>
      </c>
      <c r="D54" s="40">
        <v>25.2531</v>
      </c>
    </row>
    <row r="55" spans="1:4" x14ac:dyDescent="0.2">
      <c r="A55" s="9" t="s">
        <v>61</v>
      </c>
      <c r="C55" s="40">
        <v>70.876599999999996</v>
      </c>
      <c r="D55" s="40">
        <v>69.637699999999995</v>
      </c>
    </row>
    <row r="56" spans="1:4" x14ac:dyDescent="0.2">
      <c r="A56" s="9" t="s">
        <v>81</v>
      </c>
      <c r="C56" s="40">
        <v>32.450000000000003</v>
      </c>
      <c r="D56" s="40">
        <v>29.6282</v>
      </c>
    </row>
    <row r="58" spans="1:4" x14ac:dyDescent="0.2">
      <c r="A58" s="18" t="s">
        <v>44</v>
      </c>
    </row>
    <row r="59" spans="1:4" x14ac:dyDescent="0.2">
      <c r="A59" s="108" t="s">
        <v>55</v>
      </c>
      <c r="B59" s="109"/>
      <c r="C59" s="43" t="s">
        <v>56</v>
      </c>
    </row>
    <row r="60" spans="1:4" x14ac:dyDescent="0.2">
      <c r="A60" s="104" t="s">
        <v>80</v>
      </c>
      <c r="B60" s="105"/>
      <c r="C60" s="44">
        <v>2.35</v>
      </c>
    </row>
    <row r="61" spans="1:4" x14ac:dyDescent="0.2">
      <c r="A61" s="104" t="s">
        <v>81</v>
      </c>
      <c r="B61" s="105"/>
      <c r="C61" s="44">
        <v>2.35</v>
      </c>
    </row>
    <row r="62" spans="1:4" x14ac:dyDescent="0.2">
      <c r="A62" s="9" t="s">
        <v>57</v>
      </c>
    </row>
    <row r="63" spans="1:4" x14ac:dyDescent="0.2">
      <c r="A63" s="9" t="s">
        <v>43</v>
      </c>
    </row>
    <row r="65" spans="1:4" x14ac:dyDescent="0.2">
      <c r="A65" s="18" t="s">
        <v>213</v>
      </c>
      <c r="D65" s="45">
        <v>0.2744546166438061</v>
      </c>
    </row>
    <row r="67" spans="1:4" x14ac:dyDescent="0.2">
      <c r="A67" s="18" t="s">
        <v>759</v>
      </c>
    </row>
    <row r="68" spans="1:4" x14ac:dyDescent="0.2">
      <c r="A68" s="46"/>
    </row>
    <row r="69" spans="1:4" x14ac:dyDescent="0.2">
      <c r="A69" s="47" t="s">
        <v>781</v>
      </c>
    </row>
    <row r="70" spans="1:4" x14ac:dyDescent="0.2">
      <c r="A70" s="48"/>
    </row>
    <row r="71" spans="1:4" x14ac:dyDescent="0.2">
      <c r="A71" s="49"/>
    </row>
    <row r="72" spans="1:4" x14ac:dyDescent="0.2">
      <c r="A72" s="49"/>
    </row>
    <row r="73" spans="1:4" x14ac:dyDescent="0.2">
      <c r="A73" s="49"/>
    </row>
    <row r="74" spans="1:4" x14ac:dyDescent="0.2">
      <c r="A74" s="49"/>
    </row>
    <row r="75" spans="1:4" x14ac:dyDescent="0.2">
      <c r="A75" s="49"/>
    </row>
    <row r="76" spans="1:4" x14ac:dyDescent="0.2">
      <c r="A76" s="49"/>
    </row>
    <row r="77" spans="1:4" x14ac:dyDescent="0.2">
      <c r="A77" s="49"/>
    </row>
    <row r="78" spans="1:4" x14ac:dyDescent="0.2">
      <c r="A78" s="49"/>
    </row>
    <row r="79" spans="1:4" x14ac:dyDescent="0.2">
      <c r="A79" s="49"/>
    </row>
    <row r="80" spans="1:4" x14ac:dyDescent="0.2">
      <c r="A80" s="49"/>
    </row>
    <row r="81" spans="1:1" x14ac:dyDescent="0.2">
      <c r="A81" s="49"/>
    </row>
    <row r="82" spans="1:1" x14ac:dyDescent="0.2">
      <c r="A82" s="49"/>
    </row>
    <row r="83" spans="1:1" x14ac:dyDescent="0.2">
      <c r="A83" s="47" t="s">
        <v>762</v>
      </c>
    </row>
    <row r="84" spans="1:1" x14ac:dyDescent="0.2">
      <c r="A84" s="49"/>
    </row>
    <row r="85" spans="1:1" x14ac:dyDescent="0.2">
      <c r="A85" s="47" t="s">
        <v>782</v>
      </c>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sheetData>
  <mergeCells count="4">
    <mergeCell ref="A1:F1"/>
    <mergeCell ref="A59:B59"/>
    <mergeCell ref="A60:B60"/>
    <mergeCell ref="A61:B61"/>
  </mergeCells>
  <conditionalFormatting sqref="F2:F3 F5:F65536">
    <cfRule type="cellIs" dxfId="34" priority="1" stopIfTrue="1" operator="between">
      <formula>0.009</formula>
      <formula>-0.009</formula>
    </cfRule>
  </conditionalFormatting>
  <hyperlinks>
    <hyperlink ref="A68" r:id="rId1" tooltip="https://www.franklintempletonindia.com/downloadsServlet/pdf/product-labels-jg9o5k7l" display="https://www.franklintempletonindia.com/downloadsServlet/pdf/product-labels-jg9o5k7l" xr:uid="{00000000-0004-0000-1D00-000000000000}"/>
  </hyperlinks>
  <pageMargins left="0.7" right="0.7" top="0.75" bottom="0.75" header="0.3" footer="0.3"/>
  <pageSetup paperSize="9" scale="60"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123"/>
  <sheetViews>
    <sheetView view="pageBreakPreview" zoomScaleNormal="100" zoomScaleSheetLayoutView="100" workbookViewId="0">
      <selection sqref="A1:F1"/>
    </sheetView>
  </sheetViews>
  <sheetFormatPr defaultColWidth="9.21875" defaultRowHeight="10.199999999999999" x14ac:dyDescent="0.2"/>
  <cols>
    <col min="1" max="1" width="38.77734375" style="9" bestFit="1" customWidth="1"/>
    <col min="2" max="2" width="39.5546875" style="9" bestFit="1" customWidth="1"/>
    <col min="3" max="3" width="26.77734375" style="9" bestFit="1" customWidth="1"/>
    <col min="4" max="4" width="15.44140625" style="10" bestFit="1" customWidth="1"/>
    <col min="5" max="5" width="23" style="13" bestFit="1" customWidth="1"/>
    <col min="6" max="6" width="14.77734375" style="14" bestFit="1" customWidth="1"/>
    <col min="7" max="16384" width="9.21875" style="9"/>
  </cols>
  <sheetData>
    <row r="1" spans="1:6" s="1" customFormat="1" ht="13.8" x14ac:dyDescent="0.2">
      <c r="A1" s="106" t="s">
        <v>20</v>
      </c>
      <c r="B1" s="107"/>
      <c r="C1" s="107"/>
      <c r="D1" s="107"/>
      <c r="E1" s="107"/>
      <c r="F1" s="107"/>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259</v>
      </c>
      <c r="D4" s="16" t="s">
        <v>1</v>
      </c>
      <c r="E4" s="15" t="s">
        <v>3</v>
      </c>
      <c r="F4" s="15" t="s">
        <v>4</v>
      </c>
    </row>
    <row r="5" spans="1:6" x14ac:dyDescent="0.2">
      <c r="A5" s="21" t="s">
        <v>85</v>
      </c>
      <c r="B5" s="22"/>
      <c r="C5" s="22"/>
      <c r="D5" s="23"/>
      <c r="E5" s="24"/>
      <c r="F5" s="25"/>
    </row>
    <row r="6" spans="1:6" x14ac:dyDescent="0.2">
      <c r="A6" s="26" t="s">
        <v>31</v>
      </c>
      <c r="B6" s="27"/>
      <c r="C6" s="27"/>
      <c r="D6" s="28"/>
      <c r="E6" s="29"/>
      <c r="F6" s="30"/>
    </row>
    <row r="7" spans="1:6" x14ac:dyDescent="0.2">
      <c r="A7" s="27" t="s">
        <v>87</v>
      </c>
      <c r="B7" s="27" t="s">
        <v>86</v>
      </c>
      <c r="C7" s="27" t="s">
        <v>88</v>
      </c>
      <c r="D7" s="31">
        <v>146845</v>
      </c>
      <c r="E7" s="29">
        <v>1072.4090349999999</v>
      </c>
      <c r="F7" s="30">
        <v>3.4348410054707501</v>
      </c>
    </row>
    <row r="8" spans="1:6" x14ac:dyDescent="0.2">
      <c r="A8" s="27" t="s">
        <v>110</v>
      </c>
      <c r="B8" s="27" t="s">
        <v>109</v>
      </c>
      <c r="C8" s="27" t="s">
        <v>88</v>
      </c>
      <c r="D8" s="31">
        <v>36549</v>
      </c>
      <c r="E8" s="29">
        <v>641.01463650000005</v>
      </c>
      <c r="F8" s="30">
        <v>2.05311899349778</v>
      </c>
    </row>
    <row r="9" spans="1:6" x14ac:dyDescent="0.2">
      <c r="A9" s="27" t="s">
        <v>93</v>
      </c>
      <c r="B9" s="27" t="s">
        <v>92</v>
      </c>
      <c r="C9" s="27" t="s">
        <v>88</v>
      </c>
      <c r="D9" s="31">
        <v>36163</v>
      </c>
      <c r="E9" s="29">
        <v>531.72267050000005</v>
      </c>
      <c r="F9" s="30">
        <v>1.70306550258765</v>
      </c>
    </row>
    <row r="10" spans="1:6" x14ac:dyDescent="0.2">
      <c r="A10" s="27" t="s">
        <v>97</v>
      </c>
      <c r="B10" s="27" t="s">
        <v>96</v>
      </c>
      <c r="C10" s="27" t="s">
        <v>98</v>
      </c>
      <c r="D10" s="31">
        <v>29029</v>
      </c>
      <c r="E10" s="29">
        <v>513.13111849999996</v>
      </c>
      <c r="F10" s="30">
        <v>1.6435182374296899</v>
      </c>
    </row>
    <row r="11" spans="1:6" x14ac:dyDescent="0.2">
      <c r="A11" s="27" t="s">
        <v>473</v>
      </c>
      <c r="B11" s="27" t="s">
        <v>472</v>
      </c>
      <c r="C11" s="27" t="s">
        <v>147</v>
      </c>
      <c r="D11" s="31">
        <v>177343</v>
      </c>
      <c r="E11" s="29">
        <v>422.963055</v>
      </c>
      <c r="F11" s="30">
        <v>1.35471708806816</v>
      </c>
    </row>
    <row r="12" spans="1:6" x14ac:dyDescent="0.2">
      <c r="A12" s="27" t="s">
        <v>608</v>
      </c>
      <c r="B12" s="27" t="s">
        <v>607</v>
      </c>
      <c r="C12" s="27" t="s">
        <v>106</v>
      </c>
      <c r="D12" s="31">
        <v>41584</v>
      </c>
      <c r="E12" s="29">
        <v>323.27401600000002</v>
      </c>
      <c r="F12" s="30">
        <v>1.0354210100067001</v>
      </c>
    </row>
    <row r="13" spans="1:6" x14ac:dyDescent="0.2">
      <c r="A13" s="27" t="s">
        <v>610</v>
      </c>
      <c r="B13" s="27" t="s">
        <v>609</v>
      </c>
      <c r="C13" s="27" t="s">
        <v>188</v>
      </c>
      <c r="D13" s="31">
        <v>32972</v>
      </c>
      <c r="E13" s="29">
        <v>286.83991400000002</v>
      </c>
      <c r="F13" s="30">
        <v>0.91872547363693502</v>
      </c>
    </row>
    <row r="14" spans="1:6" x14ac:dyDescent="0.2">
      <c r="A14" s="27" t="s">
        <v>139</v>
      </c>
      <c r="B14" s="27" t="s">
        <v>138</v>
      </c>
      <c r="C14" s="27" t="s">
        <v>106</v>
      </c>
      <c r="D14" s="31">
        <v>31928</v>
      </c>
      <c r="E14" s="29">
        <v>283.63238799999999</v>
      </c>
      <c r="F14" s="30">
        <v>0.90845202248971202</v>
      </c>
    </row>
    <row r="15" spans="1:6" x14ac:dyDescent="0.2">
      <c r="A15" s="27" t="s">
        <v>469</v>
      </c>
      <c r="B15" s="27" t="s">
        <v>468</v>
      </c>
      <c r="C15" s="27" t="s">
        <v>367</v>
      </c>
      <c r="D15" s="31">
        <v>27579</v>
      </c>
      <c r="E15" s="29">
        <v>259.20123150000001</v>
      </c>
      <c r="F15" s="30">
        <v>0.83020096769766305</v>
      </c>
    </row>
    <row r="16" spans="1:6" x14ac:dyDescent="0.2">
      <c r="A16" s="27" t="s">
        <v>598</v>
      </c>
      <c r="B16" s="27" t="s">
        <v>597</v>
      </c>
      <c r="C16" s="27" t="s">
        <v>168</v>
      </c>
      <c r="D16" s="31">
        <v>48121</v>
      </c>
      <c r="E16" s="29">
        <v>258.98722199999997</v>
      </c>
      <c r="F16" s="30">
        <v>0.82951551225839504</v>
      </c>
    </row>
    <row r="17" spans="1:9" x14ac:dyDescent="0.2">
      <c r="A17" s="27" t="s">
        <v>612</v>
      </c>
      <c r="B17" s="27" t="s">
        <v>611</v>
      </c>
      <c r="C17" s="27" t="s">
        <v>367</v>
      </c>
      <c r="D17" s="31">
        <v>15153</v>
      </c>
      <c r="E17" s="29">
        <v>253.38846599999999</v>
      </c>
      <c r="F17" s="30">
        <v>0.81158314124995301</v>
      </c>
    </row>
    <row r="18" spans="1:9" x14ac:dyDescent="0.2">
      <c r="A18" s="27" t="s">
        <v>299</v>
      </c>
      <c r="B18" s="27" t="s">
        <v>298</v>
      </c>
      <c r="C18" s="27" t="s">
        <v>135</v>
      </c>
      <c r="D18" s="31">
        <v>3461</v>
      </c>
      <c r="E18" s="29">
        <v>156.07206450000001</v>
      </c>
      <c r="F18" s="30">
        <v>0.499886432748187</v>
      </c>
    </row>
    <row r="19" spans="1:9" x14ac:dyDescent="0.2">
      <c r="A19" s="27" t="s">
        <v>180</v>
      </c>
      <c r="B19" s="27" t="s">
        <v>179</v>
      </c>
      <c r="C19" s="27" t="s">
        <v>135</v>
      </c>
      <c r="D19" s="31">
        <v>134031</v>
      </c>
      <c r="E19" s="29">
        <v>110.307513</v>
      </c>
      <c r="F19" s="30">
        <v>0.35330620733151302</v>
      </c>
    </row>
    <row r="20" spans="1:9" x14ac:dyDescent="0.2">
      <c r="A20" s="27" t="s">
        <v>265</v>
      </c>
      <c r="B20" s="27" t="s">
        <v>264</v>
      </c>
      <c r="C20" s="27" t="s">
        <v>91</v>
      </c>
      <c r="D20" s="31">
        <v>1977</v>
      </c>
      <c r="E20" s="29">
        <v>73.9388115</v>
      </c>
      <c r="F20" s="30">
        <v>0.23682014357140499</v>
      </c>
    </row>
    <row r="21" spans="1:9" x14ac:dyDescent="0.2">
      <c r="A21" s="26" t="s">
        <v>32</v>
      </c>
      <c r="B21" s="26"/>
      <c r="C21" s="26"/>
      <c r="D21" s="32"/>
      <c r="E21" s="33">
        <f>SUM(E7:E20)</f>
        <v>5186.8821420000004</v>
      </c>
      <c r="F21" s="34">
        <f>SUM(F7:F20)</f>
        <v>16.613171738044493</v>
      </c>
      <c r="G21" s="18"/>
      <c r="H21" s="18"/>
      <c r="I21" s="18"/>
    </row>
    <row r="22" spans="1:9" x14ac:dyDescent="0.2">
      <c r="A22" s="27"/>
      <c r="B22" s="27"/>
      <c r="C22" s="27"/>
      <c r="D22" s="28"/>
      <c r="E22" s="29"/>
      <c r="F22" s="30"/>
    </row>
    <row r="23" spans="1:9" x14ac:dyDescent="0.2">
      <c r="A23" s="26" t="s">
        <v>281</v>
      </c>
      <c r="B23" s="27"/>
      <c r="C23" s="27"/>
      <c r="D23" s="28"/>
      <c r="E23" s="29"/>
      <c r="F23" s="30"/>
    </row>
    <row r="24" spans="1:9" x14ac:dyDescent="0.2">
      <c r="A24" s="27" t="s">
        <v>321</v>
      </c>
      <c r="B24" s="27" t="s">
        <v>320</v>
      </c>
      <c r="C24" s="27" t="s">
        <v>293</v>
      </c>
      <c r="D24" s="31">
        <v>191714</v>
      </c>
      <c r="E24" s="29">
        <v>3025.7230119999999</v>
      </c>
      <c r="F24" s="30">
        <v>9.6911506091647794</v>
      </c>
    </row>
    <row r="25" spans="1:9" x14ac:dyDescent="0.2">
      <c r="A25" s="27" t="s">
        <v>327</v>
      </c>
      <c r="B25" s="27" t="s">
        <v>326</v>
      </c>
      <c r="C25" s="27" t="s">
        <v>293</v>
      </c>
      <c r="D25" s="31">
        <v>67581</v>
      </c>
      <c r="E25" s="29">
        <v>2939.3250480000002</v>
      </c>
      <c r="F25" s="30">
        <v>9.4144247892108499</v>
      </c>
    </row>
    <row r="26" spans="1:9" x14ac:dyDescent="0.2">
      <c r="A26" s="27" t="s">
        <v>356</v>
      </c>
      <c r="B26" s="27" t="s">
        <v>355</v>
      </c>
      <c r="C26" s="27" t="s">
        <v>91</v>
      </c>
      <c r="D26" s="31">
        <v>41200</v>
      </c>
      <c r="E26" s="29">
        <v>1492.2129749999999</v>
      </c>
      <c r="F26" s="30">
        <v>4.7794396989815597</v>
      </c>
    </row>
    <row r="27" spans="1:9" x14ac:dyDescent="0.2">
      <c r="A27" s="27" t="s">
        <v>614</v>
      </c>
      <c r="B27" s="27" t="s">
        <v>613</v>
      </c>
      <c r="C27" s="27" t="s">
        <v>132</v>
      </c>
      <c r="D27" s="31">
        <v>185400</v>
      </c>
      <c r="E27" s="29">
        <v>1479.5518950000001</v>
      </c>
      <c r="F27" s="30">
        <v>4.7388872648466203</v>
      </c>
    </row>
    <row r="28" spans="1:9" x14ac:dyDescent="0.2">
      <c r="A28" s="27" t="s">
        <v>347</v>
      </c>
      <c r="B28" s="27" t="s">
        <v>346</v>
      </c>
      <c r="C28" s="27" t="s">
        <v>135</v>
      </c>
      <c r="D28" s="31">
        <v>123204</v>
      </c>
      <c r="E28" s="29">
        <v>1336.7809050000001</v>
      </c>
      <c r="F28" s="30">
        <v>4.28160311781064</v>
      </c>
    </row>
    <row r="29" spans="1:9" x14ac:dyDescent="0.2">
      <c r="A29" s="27" t="s">
        <v>360</v>
      </c>
      <c r="B29" s="27" t="s">
        <v>359</v>
      </c>
      <c r="C29" s="27" t="s">
        <v>91</v>
      </c>
      <c r="D29" s="31">
        <v>37312</v>
      </c>
      <c r="E29" s="29">
        <v>845.07294679999995</v>
      </c>
      <c r="F29" s="30">
        <v>2.7067015621354198</v>
      </c>
    </row>
    <row r="30" spans="1:9" x14ac:dyDescent="0.2">
      <c r="A30" s="27" t="s">
        <v>616</v>
      </c>
      <c r="B30" s="27" t="s">
        <v>615</v>
      </c>
      <c r="C30" s="27" t="s">
        <v>91</v>
      </c>
      <c r="D30" s="31">
        <v>3844</v>
      </c>
      <c r="E30" s="29">
        <v>817.92645909999999</v>
      </c>
      <c r="F30" s="30">
        <v>2.6197535170674602</v>
      </c>
    </row>
    <row r="31" spans="1:9" x14ac:dyDescent="0.2">
      <c r="A31" s="27" t="s">
        <v>618</v>
      </c>
      <c r="B31" s="27" t="s">
        <v>617</v>
      </c>
      <c r="C31" s="27" t="s">
        <v>88</v>
      </c>
      <c r="D31" s="31">
        <v>1873445</v>
      </c>
      <c r="E31" s="29">
        <v>788.0038687</v>
      </c>
      <c r="F31" s="30">
        <v>2.52391383543346</v>
      </c>
    </row>
    <row r="32" spans="1:9" x14ac:dyDescent="0.2">
      <c r="A32" s="27" t="s">
        <v>620</v>
      </c>
      <c r="B32" s="27" t="s">
        <v>619</v>
      </c>
      <c r="C32" s="27" t="s">
        <v>88</v>
      </c>
      <c r="D32" s="31">
        <v>35800</v>
      </c>
      <c r="E32" s="29">
        <v>717.8708451</v>
      </c>
      <c r="F32" s="30">
        <v>2.2992833283817098</v>
      </c>
    </row>
    <row r="33" spans="1:6" x14ac:dyDescent="0.2">
      <c r="A33" s="27" t="s">
        <v>622</v>
      </c>
      <c r="B33" s="27" t="s">
        <v>621</v>
      </c>
      <c r="C33" s="27" t="s">
        <v>88</v>
      </c>
      <c r="D33" s="31">
        <v>113500</v>
      </c>
      <c r="E33" s="29">
        <v>676.16662659999997</v>
      </c>
      <c r="F33" s="30">
        <v>2.1657080272328302</v>
      </c>
    </row>
    <row r="34" spans="1:6" x14ac:dyDescent="0.2">
      <c r="A34" s="27" t="s">
        <v>624</v>
      </c>
      <c r="B34" s="27" t="s">
        <v>623</v>
      </c>
      <c r="C34" s="27" t="s">
        <v>290</v>
      </c>
      <c r="D34" s="31">
        <v>73060</v>
      </c>
      <c r="E34" s="29">
        <v>630.24629749999997</v>
      </c>
      <c r="F34" s="30">
        <v>2.0186288585298202</v>
      </c>
    </row>
    <row r="35" spans="1:6" x14ac:dyDescent="0.2">
      <c r="A35" s="27" t="s">
        <v>626</v>
      </c>
      <c r="B35" s="27" t="s">
        <v>625</v>
      </c>
      <c r="C35" s="27" t="s">
        <v>293</v>
      </c>
      <c r="D35" s="31">
        <v>8399</v>
      </c>
      <c r="E35" s="29">
        <v>619.33175870000002</v>
      </c>
      <c r="F35" s="30">
        <v>1.9836704572085899</v>
      </c>
    </row>
    <row r="36" spans="1:6" x14ac:dyDescent="0.2">
      <c r="A36" s="27" t="s">
        <v>628</v>
      </c>
      <c r="B36" s="27" t="s">
        <v>627</v>
      </c>
      <c r="C36" s="27" t="s">
        <v>135</v>
      </c>
      <c r="D36" s="31">
        <v>48021</v>
      </c>
      <c r="E36" s="29">
        <v>589.82426410000005</v>
      </c>
      <c r="F36" s="30">
        <v>1.8891602944694399</v>
      </c>
    </row>
    <row r="37" spans="1:6" x14ac:dyDescent="0.2">
      <c r="A37" s="27" t="s">
        <v>630</v>
      </c>
      <c r="B37" s="27" t="s">
        <v>629</v>
      </c>
      <c r="C37" s="27" t="s">
        <v>135</v>
      </c>
      <c r="D37" s="31">
        <v>37000</v>
      </c>
      <c r="E37" s="29">
        <v>557.23851930000001</v>
      </c>
      <c r="F37" s="30">
        <v>1.78479074070785</v>
      </c>
    </row>
    <row r="38" spans="1:6" x14ac:dyDescent="0.2">
      <c r="A38" s="27" t="s">
        <v>632</v>
      </c>
      <c r="B38" s="27" t="s">
        <v>631</v>
      </c>
      <c r="C38" s="27" t="s">
        <v>352</v>
      </c>
      <c r="D38" s="31">
        <v>47765</v>
      </c>
      <c r="E38" s="29">
        <v>536.5265637</v>
      </c>
      <c r="F38" s="30">
        <v>1.7184519911481999</v>
      </c>
    </row>
    <row r="39" spans="1:6" x14ac:dyDescent="0.2">
      <c r="A39" s="27" t="s">
        <v>634</v>
      </c>
      <c r="B39" s="27" t="s">
        <v>633</v>
      </c>
      <c r="C39" s="27" t="s">
        <v>106</v>
      </c>
      <c r="D39" s="31">
        <v>127000</v>
      </c>
      <c r="E39" s="29">
        <v>518.73551729999997</v>
      </c>
      <c r="F39" s="30">
        <v>1.66146868187857</v>
      </c>
    </row>
    <row r="40" spans="1:6" x14ac:dyDescent="0.2">
      <c r="A40" s="27" t="s">
        <v>292</v>
      </c>
      <c r="B40" s="27" t="s">
        <v>291</v>
      </c>
      <c r="C40" s="27" t="s">
        <v>293</v>
      </c>
      <c r="D40" s="31">
        <v>19000</v>
      </c>
      <c r="E40" s="29">
        <v>454.57253109999999</v>
      </c>
      <c r="F40" s="30">
        <v>1.45595973068514</v>
      </c>
    </row>
    <row r="41" spans="1:6" x14ac:dyDescent="0.2">
      <c r="A41" s="27" t="s">
        <v>636</v>
      </c>
      <c r="B41" s="27" t="s">
        <v>635</v>
      </c>
      <c r="C41" s="27" t="s">
        <v>132</v>
      </c>
      <c r="D41" s="31">
        <v>82810</v>
      </c>
      <c r="E41" s="29">
        <v>446.04406599999999</v>
      </c>
      <c r="F41" s="30">
        <v>1.42864373400556</v>
      </c>
    </row>
    <row r="42" spans="1:6" x14ac:dyDescent="0.2">
      <c r="A42" s="27" t="s">
        <v>638</v>
      </c>
      <c r="B42" s="27" t="s">
        <v>637</v>
      </c>
      <c r="C42" s="27" t="s">
        <v>367</v>
      </c>
      <c r="D42" s="31">
        <v>126000</v>
      </c>
      <c r="E42" s="29">
        <v>445.13651599999997</v>
      </c>
      <c r="F42" s="30">
        <v>1.42573692340179</v>
      </c>
    </row>
    <row r="43" spans="1:6" x14ac:dyDescent="0.2">
      <c r="A43" s="27" t="s">
        <v>640</v>
      </c>
      <c r="B43" s="27" t="s">
        <v>639</v>
      </c>
      <c r="C43" s="27" t="s">
        <v>113</v>
      </c>
      <c r="D43" s="31">
        <v>64700</v>
      </c>
      <c r="E43" s="29">
        <v>440.689527</v>
      </c>
      <c r="F43" s="30">
        <v>1.41149357066085</v>
      </c>
    </row>
    <row r="44" spans="1:6" x14ac:dyDescent="0.2">
      <c r="A44" s="27" t="s">
        <v>642</v>
      </c>
      <c r="B44" s="27" t="s">
        <v>641</v>
      </c>
      <c r="C44" s="27" t="s">
        <v>106</v>
      </c>
      <c r="D44" s="31">
        <v>13100</v>
      </c>
      <c r="E44" s="29">
        <v>433.94566789999999</v>
      </c>
      <c r="F44" s="30">
        <v>1.3898935253275899</v>
      </c>
    </row>
    <row r="45" spans="1:6" x14ac:dyDescent="0.2">
      <c r="A45" s="27" t="s">
        <v>351</v>
      </c>
      <c r="B45" s="27" t="s">
        <v>350</v>
      </c>
      <c r="C45" s="27" t="s">
        <v>352</v>
      </c>
      <c r="D45" s="31">
        <v>1291</v>
      </c>
      <c r="E45" s="29">
        <v>429.19201829999997</v>
      </c>
      <c r="F45" s="30">
        <v>1.37466796302923</v>
      </c>
    </row>
    <row r="46" spans="1:6" x14ac:dyDescent="0.2">
      <c r="A46" s="27" t="s">
        <v>644</v>
      </c>
      <c r="B46" s="27" t="s">
        <v>643</v>
      </c>
      <c r="C46" s="27" t="s">
        <v>106</v>
      </c>
      <c r="D46" s="31">
        <v>206000</v>
      </c>
      <c r="E46" s="29">
        <v>415.72208089999998</v>
      </c>
      <c r="F46" s="30">
        <v>1.3315248228535801</v>
      </c>
    </row>
    <row r="47" spans="1:6" x14ac:dyDescent="0.2">
      <c r="A47" s="27" t="s">
        <v>646</v>
      </c>
      <c r="B47" s="27" t="s">
        <v>645</v>
      </c>
      <c r="C47" s="27" t="s">
        <v>194</v>
      </c>
      <c r="D47" s="31">
        <v>677600</v>
      </c>
      <c r="E47" s="29">
        <v>386.1046316</v>
      </c>
      <c r="F47" s="30">
        <v>1.23666248393912</v>
      </c>
    </row>
    <row r="48" spans="1:6" x14ac:dyDescent="0.2">
      <c r="A48" s="27" t="s">
        <v>648</v>
      </c>
      <c r="B48" s="27" t="s">
        <v>647</v>
      </c>
      <c r="C48" s="27" t="s">
        <v>106</v>
      </c>
      <c r="D48" s="31">
        <v>1700</v>
      </c>
      <c r="E48" s="29">
        <v>349.20334200000002</v>
      </c>
      <c r="F48" s="30">
        <v>1.1184705827744399</v>
      </c>
    </row>
    <row r="49" spans="1:6" x14ac:dyDescent="0.2">
      <c r="A49" s="27" t="s">
        <v>650</v>
      </c>
      <c r="B49" s="27" t="s">
        <v>649</v>
      </c>
      <c r="C49" s="27" t="s">
        <v>116</v>
      </c>
      <c r="D49" s="31">
        <v>582900</v>
      </c>
      <c r="E49" s="29">
        <v>331.25927289999998</v>
      </c>
      <c r="F49" s="30">
        <v>1.06099715394448</v>
      </c>
    </row>
    <row r="50" spans="1:6" x14ac:dyDescent="0.2">
      <c r="A50" s="27" t="s">
        <v>652</v>
      </c>
      <c r="B50" s="27" t="s">
        <v>651</v>
      </c>
      <c r="C50" s="27" t="s">
        <v>403</v>
      </c>
      <c r="D50" s="31">
        <v>98190</v>
      </c>
      <c r="E50" s="29">
        <v>319.32752149999999</v>
      </c>
      <c r="F50" s="30">
        <v>1.0227807014172901</v>
      </c>
    </row>
    <row r="51" spans="1:6" x14ac:dyDescent="0.2">
      <c r="A51" s="27" t="s">
        <v>654</v>
      </c>
      <c r="B51" s="27" t="s">
        <v>653</v>
      </c>
      <c r="C51" s="27" t="s">
        <v>655</v>
      </c>
      <c r="D51" s="31">
        <v>57650</v>
      </c>
      <c r="E51" s="29">
        <v>309.58932199999998</v>
      </c>
      <c r="F51" s="30">
        <v>0.99159002148978304</v>
      </c>
    </row>
    <row r="52" spans="1:6" x14ac:dyDescent="0.2">
      <c r="A52" s="27" t="s">
        <v>657</v>
      </c>
      <c r="B52" s="27" t="s">
        <v>656</v>
      </c>
      <c r="C52" s="27" t="s">
        <v>330</v>
      </c>
      <c r="D52" s="31">
        <v>93000</v>
      </c>
      <c r="E52" s="29">
        <v>299.74848370000001</v>
      </c>
      <c r="F52" s="30">
        <v>0.96007059763389702</v>
      </c>
    </row>
    <row r="53" spans="1:6" x14ac:dyDescent="0.2">
      <c r="A53" s="27" t="s">
        <v>659</v>
      </c>
      <c r="B53" s="27" t="s">
        <v>658</v>
      </c>
      <c r="C53" s="27" t="s">
        <v>132</v>
      </c>
      <c r="D53" s="31">
        <v>22425</v>
      </c>
      <c r="E53" s="29">
        <v>298.51711499999999</v>
      </c>
      <c r="F53" s="30">
        <v>0.95612662144050997</v>
      </c>
    </row>
    <row r="54" spans="1:6" x14ac:dyDescent="0.2">
      <c r="A54" s="27" t="s">
        <v>319</v>
      </c>
      <c r="B54" s="27" t="s">
        <v>318</v>
      </c>
      <c r="C54" s="27" t="s">
        <v>91</v>
      </c>
      <c r="D54" s="31">
        <v>13900</v>
      </c>
      <c r="E54" s="29">
        <v>286.94929259999998</v>
      </c>
      <c r="F54" s="30">
        <v>0.91907580460966998</v>
      </c>
    </row>
    <row r="55" spans="1:6" x14ac:dyDescent="0.2">
      <c r="A55" s="27" t="s">
        <v>661</v>
      </c>
      <c r="B55" s="27" t="s">
        <v>660</v>
      </c>
      <c r="C55" s="27" t="s">
        <v>116</v>
      </c>
      <c r="D55" s="31">
        <v>32112</v>
      </c>
      <c r="E55" s="29">
        <v>280.32235589999999</v>
      </c>
      <c r="F55" s="30">
        <v>0.89785025244167704</v>
      </c>
    </row>
    <row r="56" spans="1:6" x14ac:dyDescent="0.2">
      <c r="A56" s="27" t="s">
        <v>663</v>
      </c>
      <c r="B56" s="27" t="s">
        <v>662</v>
      </c>
      <c r="C56" s="27" t="s">
        <v>425</v>
      </c>
      <c r="D56" s="31">
        <v>14738</v>
      </c>
      <c r="E56" s="29">
        <v>271.52308909999999</v>
      </c>
      <c r="F56" s="30">
        <v>0.86966689941470698</v>
      </c>
    </row>
    <row r="57" spans="1:6" x14ac:dyDescent="0.2">
      <c r="A57" s="27" t="s">
        <v>665</v>
      </c>
      <c r="B57" s="27" t="s">
        <v>664</v>
      </c>
      <c r="C57" s="27" t="s">
        <v>116</v>
      </c>
      <c r="D57" s="31">
        <v>733200</v>
      </c>
      <c r="E57" s="29">
        <v>257.15845730000001</v>
      </c>
      <c r="F57" s="30">
        <v>0.82365812410153605</v>
      </c>
    </row>
    <row r="58" spans="1:6" x14ac:dyDescent="0.2">
      <c r="A58" s="27" t="s">
        <v>667</v>
      </c>
      <c r="B58" s="27" t="s">
        <v>666</v>
      </c>
      <c r="C58" s="27" t="s">
        <v>129</v>
      </c>
      <c r="D58" s="31">
        <v>56700</v>
      </c>
      <c r="E58" s="29">
        <v>249.4712117</v>
      </c>
      <c r="F58" s="30">
        <v>0.79903648669990401</v>
      </c>
    </row>
    <row r="59" spans="1:6" x14ac:dyDescent="0.2">
      <c r="A59" s="27" t="s">
        <v>669</v>
      </c>
      <c r="B59" s="27" t="s">
        <v>668</v>
      </c>
      <c r="C59" s="27" t="s">
        <v>91</v>
      </c>
      <c r="D59" s="31">
        <v>2600</v>
      </c>
      <c r="E59" s="29">
        <v>243.2274104</v>
      </c>
      <c r="F59" s="30">
        <v>0.779038086802749</v>
      </c>
    </row>
    <row r="60" spans="1:6" x14ac:dyDescent="0.2">
      <c r="A60" s="27" t="s">
        <v>671</v>
      </c>
      <c r="B60" s="27" t="s">
        <v>670</v>
      </c>
      <c r="C60" s="27" t="s">
        <v>147</v>
      </c>
      <c r="D60" s="31">
        <v>308946</v>
      </c>
      <c r="E60" s="29">
        <v>235.8951376</v>
      </c>
      <c r="F60" s="30">
        <v>0.75555339909985497</v>
      </c>
    </row>
    <row r="61" spans="1:6" x14ac:dyDescent="0.2">
      <c r="A61" s="27" t="s">
        <v>673</v>
      </c>
      <c r="B61" s="27" t="s">
        <v>672</v>
      </c>
      <c r="C61" s="27" t="s">
        <v>655</v>
      </c>
      <c r="D61" s="31">
        <v>9600</v>
      </c>
      <c r="E61" s="29">
        <v>221.86116860000001</v>
      </c>
      <c r="F61" s="30">
        <v>0.71060371048528104</v>
      </c>
    </row>
    <row r="62" spans="1:6" x14ac:dyDescent="0.2">
      <c r="A62" s="27" t="s">
        <v>675</v>
      </c>
      <c r="B62" s="27" t="s">
        <v>674</v>
      </c>
      <c r="C62" s="27" t="s">
        <v>240</v>
      </c>
      <c r="D62" s="31">
        <v>175000</v>
      </c>
      <c r="E62" s="29">
        <v>209.6952081</v>
      </c>
      <c r="F62" s="30">
        <v>0.67163710480358096</v>
      </c>
    </row>
    <row r="63" spans="1:6" x14ac:dyDescent="0.2">
      <c r="A63" s="27" t="s">
        <v>677</v>
      </c>
      <c r="B63" s="27" t="s">
        <v>676</v>
      </c>
      <c r="C63" s="27" t="s">
        <v>129</v>
      </c>
      <c r="D63" s="31">
        <v>1500</v>
      </c>
      <c r="E63" s="29">
        <v>9.4442695000000008</v>
      </c>
      <c r="F63" s="30">
        <v>3.02492454712644E-2</v>
      </c>
    </row>
    <row r="64" spans="1:6" x14ac:dyDescent="0.2">
      <c r="A64" s="27" t="s">
        <v>679</v>
      </c>
      <c r="B64" s="27" t="s">
        <v>678</v>
      </c>
      <c r="C64" s="27" t="s">
        <v>147</v>
      </c>
      <c r="D64" s="31">
        <v>8388</v>
      </c>
      <c r="E64" s="29">
        <v>2.1030167</v>
      </c>
      <c r="F64" s="30">
        <v>6.7357955412505298E-3</v>
      </c>
    </row>
    <row r="65" spans="1:9" x14ac:dyDescent="0.2">
      <c r="A65" s="27" t="s">
        <v>680</v>
      </c>
      <c r="B65" s="27" t="s">
        <v>793</v>
      </c>
      <c r="C65" s="27" t="s">
        <v>147</v>
      </c>
      <c r="D65" s="31">
        <v>7501</v>
      </c>
      <c r="E65" s="29">
        <v>0.80354210000000004</v>
      </c>
      <c r="F65" s="30">
        <v>2.5736815567784501E-3</v>
      </c>
    </row>
    <row r="66" spans="1:9" x14ac:dyDescent="0.2">
      <c r="A66" s="27" t="s">
        <v>681</v>
      </c>
      <c r="B66" s="27" t="s">
        <v>794</v>
      </c>
      <c r="C66" s="27" t="s">
        <v>147</v>
      </c>
      <c r="D66" s="31">
        <v>6798</v>
      </c>
      <c r="E66" s="29">
        <v>0.51441170000000003</v>
      </c>
      <c r="F66" s="30">
        <v>1.6476198383146899E-3</v>
      </c>
    </row>
    <row r="67" spans="1:9" x14ac:dyDescent="0.2">
      <c r="A67" s="26" t="s">
        <v>32</v>
      </c>
      <c r="B67" s="26"/>
      <c r="C67" s="26"/>
      <c r="D67" s="32"/>
      <c r="E67" s="33">
        <f>SUM(E23:E66)</f>
        <v>25198.55816909999</v>
      </c>
      <c r="F67" s="34">
        <f>SUM(F23:F66)</f>
        <v>80.70898141767762</v>
      </c>
      <c r="G67" s="18"/>
      <c r="H67" s="18"/>
      <c r="I67" s="18"/>
    </row>
    <row r="68" spans="1:9" x14ac:dyDescent="0.2">
      <c r="A68" s="27"/>
      <c r="B68" s="27"/>
      <c r="C68" s="27"/>
      <c r="D68" s="28"/>
      <c r="E68" s="29"/>
      <c r="F68" s="30"/>
    </row>
    <row r="69" spans="1:9" x14ac:dyDescent="0.2">
      <c r="A69" s="26" t="s">
        <v>34</v>
      </c>
      <c r="B69" s="26"/>
      <c r="C69" s="26"/>
      <c r="D69" s="32"/>
      <c r="E69" s="33">
        <f>E21+E67</f>
        <v>30385.440311099992</v>
      </c>
      <c r="F69" s="34">
        <f>F21+F67</f>
        <v>97.322153155722106</v>
      </c>
      <c r="G69" s="18"/>
      <c r="H69" s="18"/>
      <c r="I69" s="18"/>
    </row>
    <row r="70" spans="1:9" x14ac:dyDescent="0.2">
      <c r="A70" s="26"/>
      <c r="B70" s="26"/>
      <c r="C70" s="26"/>
      <c r="D70" s="32"/>
      <c r="E70" s="33"/>
      <c r="F70" s="34"/>
      <c r="G70" s="18"/>
      <c r="H70" s="18"/>
      <c r="I70" s="18"/>
    </row>
    <row r="71" spans="1:9" x14ac:dyDescent="0.2">
      <c r="A71" s="26" t="s">
        <v>36</v>
      </c>
      <c r="B71" s="26"/>
      <c r="C71" s="26"/>
      <c r="D71" s="32"/>
      <c r="E71" s="33">
        <f>E73-(E21+E67)</f>
        <v>836.06406980000975</v>
      </c>
      <c r="F71" s="34">
        <f>F73-(F21+F67)</f>
        <v>2.6778468442778944</v>
      </c>
      <c r="G71" s="18"/>
      <c r="H71" s="18"/>
      <c r="I71" s="18"/>
    </row>
    <row r="72" spans="1:9" x14ac:dyDescent="0.2">
      <c r="A72" s="26"/>
      <c r="B72" s="26"/>
      <c r="C72" s="26"/>
      <c r="D72" s="32"/>
      <c r="E72" s="33"/>
      <c r="F72" s="34"/>
      <c r="G72" s="18"/>
      <c r="H72" s="18"/>
      <c r="I72" s="18"/>
    </row>
    <row r="73" spans="1:9" x14ac:dyDescent="0.2">
      <c r="A73" s="35" t="s">
        <v>35</v>
      </c>
      <c r="B73" s="35"/>
      <c r="C73" s="35"/>
      <c r="D73" s="36"/>
      <c r="E73" s="37">
        <v>31221.504380900002</v>
      </c>
      <c r="F73" s="38">
        <v>100</v>
      </c>
      <c r="G73" s="18"/>
      <c r="H73" s="18"/>
      <c r="I73" s="18"/>
    </row>
    <row r="74" spans="1:9" x14ac:dyDescent="0.2">
      <c r="F74" s="20" t="s">
        <v>536</v>
      </c>
    </row>
    <row r="76" spans="1:9" x14ac:dyDescent="0.2">
      <c r="A76" s="18" t="s">
        <v>38</v>
      </c>
    </row>
    <row r="77" spans="1:9" x14ac:dyDescent="0.2">
      <c r="A77" s="18" t="s">
        <v>39</v>
      </c>
    </row>
    <row r="78" spans="1:9" x14ac:dyDescent="0.2">
      <c r="A78" s="18" t="s">
        <v>40</v>
      </c>
      <c r="B78" s="18"/>
      <c r="C78" s="39" t="s">
        <v>42</v>
      </c>
      <c r="D78" s="19" t="s">
        <v>41</v>
      </c>
    </row>
    <row r="79" spans="1:9" x14ac:dyDescent="0.2">
      <c r="A79" s="9" t="s">
        <v>58</v>
      </c>
      <c r="C79" s="40">
        <v>29.872800000000002</v>
      </c>
      <c r="D79" s="40">
        <v>26.8338</v>
      </c>
    </row>
    <row r="80" spans="1:9" x14ac:dyDescent="0.2">
      <c r="A80" s="9" t="s">
        <v>80</v>
      </c>
      <c r="C80" s="40">
        <v>15.716100000000001</v>
      </c>
      <c r="D80" s="40">
        <v>13.419700000000001</v>
      </c>
    </row>
    <row r="81" spans="1:4" x14ac:dyDescent="0.2">
      <c r="A81" s="9" t="s">
        <v>61</v>
      </c>
      <c r="C81" s="40">
        <v>31.581600000000002</v>
      </c>
      <c r="D81" s="40">
        <v>28.490200000000002</v>
      </c>
    </row>
    <row r="82" spans="1:4" x14ac:dyDescent="0.2">
      <c r="A82" s="9" t="s">
        <v>81</v>
      </c>
      <c r="C82" s="40">
        <v>16.777899999999999</v>
      </c>
      <c r="D82" s="40">
        <v>14.435600000000001</v>
      </c>
    </row>
    <row r="84" spans="1:4" x14ac:dyDescent="0.2">
      <c r="A84" s="18" t="s">
        <v>44</v>
      </c>
    </row>
    <row r="85" spans="1:4" x14ac:dyDescent="0.2">
      <c r="A85" s="108" t="s">
        <v>55</v>
      </c>
      <c r="B85" s="109"/>
      <c r="C85" s="43" t="s">
        <v>56</v>
      </c>
    </row>
    <row r="86" spans="1:4" x14ac:dyDescent="0.2">
      <c r="A86" s="104" t="s">
        <v>80</v>
      </c>
      <c r="B86" s="105"/>
      <c r="C86" s="44">
        <v>0.75</v>
      </c>
    </row>
    <row r="87" spans="1:4" x14ac:dyDescent="0.2">
      <c r="A87" s="104" t="s">
        <v>81</v>
      </c>
      <c r="B87" s="105"/>
      <c r="C87" s="44">
        <v>0.75</v>
      </c>
    </row>
    <row r="88" spans="1:4" x14ac:dyDescent="0.2">
      <c r="A88" s="9" t="s">
        <v>57</v>
      </c>
    </row>
    <row r="89" spans="1:4" x14ac:dyDescent="0.2">
      <c r="A89" s="9" t="s">
        <v>43</v>
      </c>
    </row>
    <row r="91" spans="1:4" x14ac:dyDescent="0.2">
      <c r="A91" s="18" t="s">
        <v>213</v>
      </c>
      <c r="D91" s="45">
        <v>0.27888343320032094</v>
      </c>
    </row>
    <row r="93" spans="1:4" x14ac:dyDescent="0.2">
      <c r="A93" s="18" t="s">
        <v>759</v>
      </c>
    </row>
    <row r="94" spans="1:4" x14ac:dyDescent="0.2">
      <c r="A94" s="46"/>
    </row>
    <row r="95" spans="1:4" x14ac:dyDescent="0.2">
      <c r="A95" s="47" t="s">
        <v>781</v>
      </c>
    </row>
    <row r="96" spans="1:4" x14ac:dyDescent="0.2">
      <c r="A96" s="48"/>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row r="108" spans="1:1" x14ac:dyDescent="0.2">
      <c r="A108" s="49"/>
    </row>
    <row r="109" spans="1:1" x14ac:dyDescent="0.2">
      <c r="A109" s="47" t="s">
        <v>763</v>
      </c>
    </row>
    <row r="110" spans="1:1" x14ac:dyDescent="0.2">
      <c r="A110" s="49"/>
    </row>
    <row r="111" spans="1:1" x14ac:dyDescent="0.2">
      <c r="A111" s="47" t="s">
        <v>782</v>
      </c>
    </row>
    <row r="112" spans="1:1"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9"/>
    </row>
    <row r="122" spans="1:1" x14ac:dyDescent="0.2">
      <c r="A122" s="49"/>
    </row>
    <row r="123" spans="1:1" x14ac:dyDescent="0.2">
      <c r="A123" s="49"/>
    </row>
  </sheetData>
  <mergeCells count="4">
    <mergeCell ref="A1:F1"/>
    <mergeCell ref="A85:B85"/>
    <mergeCell ref="A86:B86"/>
    <mergeCell ref="A87:B87"/>
  </mergeCells>
  <conditionalFormatting sqref="F2:F3 F5:F65534">
    <cfRule type="cellIs" dxfId="33" priority="1" stopIfTrue="1" operator="between">
      <formula>0.009</formula>
      <formula>-0.009</formula>
    </cfRule>
  </conditionalFormatting>
  <hyperlinks>
    <hyperlink ref="A96" r:id="rId1" tooltip="https://www.franklintempletonindia.com/downloadsServlet/pdf/product-labels-jg9o5k7l" display="https://www.franklintempletonindia.com/downloadsServlet/pdf/product-labels-jg9o5k7l" xr:uid="{00000000-0004-0000-1E00-000000000000}"/>
  </hyperlinks>
  <pageMargins left="0.7" right="0.7" top="0.75" bottom="0.75" header="0.3" footer="0.3"/>
  <pageSetup paperSize="9" scale="53" orientation="portrait" r:id="rId2"/>
  <headerFooter>
    <oddFooter>&amp;C&amp;1#&amp;"Calibri"&amp;10&amp;K000000PUBLIC</oddFooter>
    <evenFooter>&amp;LPUBLIC</evenFooter>
    <firstFooter>&amp;LPUBLIC</first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113"/>
  <sheetViews>
    <sheetView view="pageBreakPreview" zoomScaleNormal="100" zoomScaleSheetLayoutView="100" workbookViewId="0">
      <selection sqref="A1:F1"/>
    </sheetView>
  </sheetViews>
  <sheetFormatPr defaultColWidth="9.21875" defaultRowHeight="10.199999999999999" x14ac:dyDescent="0.2"/>
  <cols>
    <col min="1" max="1" width="38.77734375" style="9" bestFit="1" customWidth="1"/>
    <col min="2" max="2" width="33.44140625" style="9" bestFit="1" customWidth="1"/>
    <col min="3" max="3" width="20" style="9" bestFit="1" customWidth="1"/>
    <col min="4" max="4" width="15.44140625" style="10" bestFit="1" customWidth="1"/>
    <col min="5" max="5" width="23" style="13" bestFit="1" customWidth="1"/>
    <col min="6" max="6" width="14.77734375" style="14" bestFit="1" customWidth="1"/>
    <col min="7" max="16384" width="9.21875" style="9"/>
  </cols>
  <sheetData>
    <row r="1" spans="1:6" s="1" customFormat="1" ht="13.8" x14ac:dyDescent="0.2">
      <c r="A1" s="106" t="s">
        <v>21</v>
      </c>
      <c r="B1" s="107"/>
      <c r="C1" s="107"/>
      <c r="D1" s="107"/>
      <c r="E1" s="107"/>
      <c r="F1" s="107"/>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259</v>
      </c>
      <c r="D4" s="16" t="s">
        <v>1</v>
      </c>
      <c r="E4" s="15" t="s">
        <v>3</v>
      </c>
      <c r="F4" s="15" t="s">
        <v>4</v>
      </c>
    </row>
    <row r="5" spans="1:6" x14ac:dyDescent="0.2">
      <c r="A5" s="21" t="s">
        <v>85</v>
      </c>
      <c r="B5" s="22"/>
      <c r="C5" s="22"/>
      <c r="D5" s="23"/>
      <c r="E5" s="24"/>
      <c r="F5" s="25"/>
    </row>
    <row r="6" spans="1:6" x14ac:dyDescent="0.2">
      <c r="A6" s="26" t="s">
        <v>31</v>
      </c>
      <c r="B6" s="27"/>
      <c r="C6" s="27"/>
      <c r="D6" s="28"/>
      <c r="E6" s="29"/>
      <c r="F6" s="30"/>
    </row>
    <row r="7" spans="1:6" x14ac:dyDescent="0.2">
      <c r="A7" s="27" t="s">
        <v>600</v>
      </c>
      <c r="B7" s="27" t="s">
        <v>599</v>
      </c>
      <c r="C7" s="27" t="s">
        <v>154</v>
      </c>
      <c r="D7" s="31">
        <v>210777</v>
      </c>
      <c r="E7" s="29">
        <v>5553.4470080000001</v>
      </c>
      <c r="F7" s="30">
        <v>11.874202345973201</v>
      </c>
    </row>
    <row r="8" spans="1:6" x14ac:dyDescent="0.2">
      <c r="A8" s="27" t="s">
        <v>90</v>
      </c>
      <c r="B8" s="27" t="s">
        <v>89</v>
      </c>
      <c r="C8" s="27" t="s">
        <v>91</v>
      </c>
      <c r="D8" s="31">
        <v>226994</v>
      </c>
      <c r="E8" s="29">
        <v>4328.4350889999996</v>
      </c>
      <c r="F8" s="30">
        <v>9.2549211353159606</v>
      </c>
    </row>
    <row r="9" spans="1:6" x14ac:dyDescent="0.2">
      <c r="A9" s="27" t="s">
        <v>93</v>
      </c>
      <c r="B9" s="27" t="s">
        <v>92</v>
      </c>
      <c r="C9" s="27" t="s">
        <v>88</v>
      </c>
      <c r="D9" s="31">
        <v>267923</v>
      </c>
      <c r="E9" s="29">
        <v>3939.405831</v>
      </c>
      <c r="F9" s="30">
        <v>8.4231112483500201</v>
      </c>
    </row>
    <row r="10" spans="1:6" x14ac:dyDescent="0.2">
      <c r="A10" s="27" t="s">
        <v>87</v>
      </c>
      <c r="B10" s="27" t="s">
        <v>86</v>
      </c>
      <c r="C10" s="27" t="s">
        <v>88</v>
      </c>
      <c r="D10" s="31">
        <v>425127</v>
      </c>
      <c r="E10" s="29">
        <v>3104.7024809999998</v>
      </c>
      <c r="F10" s="30">
        <v>6.6383753064235398</v>
      </c>
    </row>
    <row r="11" spans="1:6" x14ac:dyDescent="0.2">
      <c r="A11" s="27" t="s">
        <v>204</v>
      </c>
      <c r="B11" s="27" t="s">
        <v>203</v>
      </c>
      <c r="C11" s="27" t="s">
        <v>132</v>
      </c>
      <c r="D11" s="31">
        <v>110603</v>
      </c>
      <c r="E11" s="29">
        <v>2643.854112</v>
      </c>
      <c r="F11" s="30">
        <v>5.6530040988771804</v>
      </c>
    </row>
    <row r="12" spans="1:6" x14ac:dyDescent="0.2">
      <c r="A12" s="27" t="s">
        <v>265</v>
      </c>
      <c r="B12" s="27" t="s">
        <v>264</v>
      </c>
      <c r="C12" s="27" t="s">
        <v>91</v>
      </c>
      <c r="D12" s="31">
        <v>62572</v>
      </c>
      <c r="E12" s="29">
        <v>2340.1615139999999</v>
      </c>
      <c r="F12" s="30">
        <v>5.0036583223834903</v>
      </c>
    </row>
    <row r="13" spans="1:6" x14ac:dyDescent="0.2">
      <c r="A13" s="27" t="s">
        <v>110</v>
      </c>
      <c r="B13" s="27" t="s">
        <v>109</v>
      </c>
      <c r="C13" s="27" t="s">
        <v>88</v>
      </c>
      <c r="D13" s="31">
        <v>89806</v>
      </c>
      <c r="E13" s="29">
        <v>1575.062531</v>
      </c>
      <c r="F13" s="30">
        <v>3.3677482064225401</v>
      </c>
    </row>
    <row r="14" spans="1:6" x14ac:dyDescent="0.2">
      <c r="A14" s="27" t="s">
        <v>220</v>
      </c>
      <c r="B14" s="27" t="s">
        <v>219</v>
      </c>
      <c r="C14" s="27" t="s">
        <v>106</v>
      </c>
      <c r="D14" s="31">
        <v>521314</v>
      </c>
      <c r="E14" s="29">
        <v>1306.6735409999999</v>
      </c>
      <c r="F14" s="30">
        <v>2.7938874727015799</v>
      </c>
    </row>
    <row r="15" spans="1:6" x14ac:dyDescent="0.2">
      <c r="A15" s="27" t="s">
        <v>97</v>
      </c>
      <c r="B15" s="27" t="s">
        <v>96</v>
      </c>
      <c r="C15" s="27" t="s">
        <v>98</v>
      </c>
      <c r="D15" s="31">
        <v>72795</v>
      </c>
      <c r="E15" s="29">
        <v>1286.760818</v>
      </c>
      <c r="F15" s="30">
        <v>2.75131072679571</v>
      </c>
    </row>
    <row r="16" spans="1:6" x14ac:dyDescent="0.2">
      <c r="A16" s="27" t="s">
        <v>95</v>
      </c>
      <c r="B16" s="27" t="s">
        <v>94</v>
      </c>
      <c r="C16" s="27" t="s">
        <v>88</v>
      </c>
      <c r="D16" s="31">
        <v>157665</v>
      </c>
      <c r="E16" s="29">
        <v>1200.0671480000001</v>
      </c>
      <c r="F16" s="30">
        <v>2.5659451010479399</v>
      </c>
    </row>
    <row r="17" spans="1:6" x14ac:dyDescent="0.2">
      <c r="A17" s="27" t="s">
        <v>683</v>
      </c>
      <c r="B17" s="27" t="s">
        <v>682</v>
      </c>
      <c r="C17" s="27" t="s">
        <v>132</v>
      </c>
      <c r="D17" s="31">
        <v>16205</v>
      </c>
      <c r="E17" s="29">
        <v>1176.4748979999999</v>
      </c>
      <c r="F17" s="30">
        <v>2.5155009084783102</v>
      </c>
    </row>
    <row r="18" spans="1:6" x14ac:dyDescent="0.2">
      <c r="A18" s="27" t="s">
        <v>103</v>
      </c>
      <c r="B18" s="27" t="s">
        <v>102</v>
      </c>
      <c r="C18" s="27" t="s">
        <v>88</v>
      </c>
      <c r="D18" s="31">
        <v>234192</v>
      </c>
      <c r="E18" s="29">
        <v>1155.8546160000001</v>
      </c>
      <c r="F18" s="30">
        <v>2.4714112826033698</v>
      </c>
    </row>
    <row r="19" spans="1:6" x14ac:dyDescent="0.2">
      <c r="A19" s="27" t="s">
        <v>105</v>
      </c>
      <c r="B19" s="27" t="s">
        <v>104</v>
      </c>
      <c r="C19" s="27" t="s">
        <v>106</v>
      </c>
      <c r="D19" s="31">
        <v>54659</v>
      </c>
      <c r="E19" s="29">
        <v>1119.771604</v>
      </c>
      <c r="F19" s="30">
        <v>2.3942597431859598</v>
      </c>
    </row>
    <row r="20" spans="1:6" x14ac:dyDescent="0.2">
      <c r="A20" s="27" t="s">
        <v>100</v>
      </c>
      <c r="B20" s="27" t="s">
        <v>99</v>
      </c>
      <c r="C20" s="27" t="s">
        <v>101</v>
      </c>
      <c r="D20" s="31">
        <v>144529</v>
      </c>
      <c r="E20" s="29">
        <v>1091.121686</v>
      </c>
      <c r="F20" s="30">
        <v>2.33300140705032</v>
      </c>
    </row>
    <row r="21" spans="1:6" x14ac:dyDescent="0.2">
      <c r="A21" s="27" t="s">
        <v>206</v>
      </c>
      <c r="B21" s="27" t="s">
        <v>205</v>
      </c>
      <c r="C21" s="27" t="s">
        <v>106</v>
      </c>
      <c r="D21" s="31">
        <v>27510</v>
      </c>
      <c r="E21" s="29">
        <v>847.29424500000005</v>
      </c>
      <c r="F21" s="30">
        <v>1.8116573899445301</v>
      </c>
    </row>
    <row r="22" spans="1:6" x14ac:dyDescent="0.2">
      <c r="A22" s="27" t="s">
        <v>108</v>
      </c>
      <c r="B22" s="27" t="s">
        <v>107</v>
      </c>
      <c r="C22" s="27" t="s">
        <v>91</v>
      </c>
      <c r="D22" s="31">
        <v>66434</v>
      </c>
      <c r="E22" s="29">
        <v>773.125675</v>
      </c>
      <c r="F22" s="30">
        <v>1.6530725314552399</v>
      </c>
    </row>
    <row r="23" spans="1:6" x14ac:dyDescent="0.2">
      <c r="A23" s="27" t="s">
        <v>685</v>
      </c>
      <c r="B23" s="27" t="s">
        <v>684</v>
      </c>
      <c r="C23" s="27" t="s">
        <v>113</v>
      </c>
      <c r="D23" s="31">
        <v>25461</v>
      </c>
      <c r="E23" s="29">
        <v>645.72915149999994</v>
      </c>
      <c r="F23" s="30">
        <v>1.3806773693093899</v>
      </c>
    </row>
    <row r="24" spans="1:6" x14ac:dyDescent="0.2">
      <c r="A24" s="27" t="s">
        <v>687</v>
      </c>
      <c r="B24" s="27" t="s">
        <v>686</v>
      </c>
      <c r="C24" s="27" t="s">
        <v>168</v>
      </c>
      <c r="D24" s="31">
        <v>3690</v>
      </c>
      <c r="E24" s="29">
        <v>629.53060500000004</v>
      </c>
      <c r="F24" s="30">
        <v>1.34604215651731</v>
      </c>
    </row>
    <row r="25" spans="1:6" x14ac:dyDescent="0.2">
      <c r="A25" s="27" t="s">
        <v>552</v>
      </c>
      <c r="B25" s="27" t="s">
        <v>551</v>
      </c>
      <c r="C25" s="27" t="s">
        <v>144</v>
      </c>
      <c r="D25" s="31">
        <v>8132</v>
      </c>
      <c r="E25" s="29">
        <v>614.88491599999998</v>
      </c>
      <c r="F25" s="30">
        <v>1.31472721384626</v>
      </c>
    </row>
    <row r="26" spans="1:6" x14ac:dyDescent="0.2">
      <c r="A26" s="27" t="s">
        <v>689</v>
      </c>
      <c r="B26" s="27" t="s">
        <v>688</v>
      </c>
      <c r="C26" s="27" t="s">
        <v>535</v>
      </c>
      <c r="D26" s="31">
        <v>46099</v>
      </c>
      <c r="E26" s="29">
        <v>602.60612800000001</v>
      </c>
      <c r="F26" s="30">
        <v>1.28847310300929</v>
      </c>
    </row>
    <row r="27" spans="1:6" x14ac:dyDescent="0.2">
      <c r="A27" s="27" t="s">
        <v>691</v>
      </c>
      <c r="B27" s="27" t="s">
        <v>690</v>
      </c>
      <c r="C27" s="27" t="s">
        <v>129</v>
      </c>
      <c r="D27" s="31">
        <v>65399</v>
      </c>
      <c r="E27" s="29">
        <v>598.23735250000004</v>
      </c>
      <c r="F27" s="30">
        <v>1.27913192730051</v>
      </c>
    </row>
    <row r="28" spans="1:6" x14ac:dyDescent="0.2">
      <c r="A28" s="27" t="s">
        <v>232</v>
      </c>
      <c r="B28" s="27" t="s">
        <v>231</v>
      </c>
      <c r="C28" s="27" t="s">
        <v>91</v>
      </c>
      <c r="D28" s="31">
        <v>37812</v>
      </c>
      <c r="E28" s="29">
        <v>566.97203400000001</v>
      </c>
      <c r="F28" s="30">
        <v>1.2122814256669301</v>
      </c>
    </row>
    <row r="29" spans="1:6" x14ac:dyDescent="0.2">
      <c r="A29" s="27" t="s">
        <v>693</v>
      </c>
      <c r="B29" s="27" t="s">
        <v>692</v>
      </c>
      <c r="C29" s="27" t="s">
        <v>91</v>
      </c>
      <c r="D29" s="31">
        <v>89611</v>
      </c>
      <c r="E29" s="29">
        <v>530.407509</v>
      </c>
      <c r="F29" s="30">
        <v>1.13410033059049</v>
      </c>
    </row>
    <row r="30" spans="1:6" x14ac:dyDescent="0.2">
      <c r="A30" s="27" t="s">
        <v>143</v>
      </c>
      <c r="B30" s="27" t="s">
        <v>142</v>
      </c>
      <c r="C30" s="27" t="s">
        <v>144</v>
      </c>
      <c r="D30" s="31">
        <v>121352</v>
      </c>
      <c r="E30" s="29">
        <v>526.36429999999996</v>
      </c>
      <c r="F30" s="30">
        <v>1.1254552707341701</v>
      </c>
    </row>
    <row r="31" spans="1:6" x14ac:dyDescent="0.2">
      <c r="A31" s="27" t="s">
        <v>695</v>
      </c>
      <c r="B31" s="27" t="s">
        <v>694</v>
      </c>
      <c r="C31" s="27" t="s">
        <v>696</v>
      </c>
      <c r="D31" s="31">
        <v>85095</v>
      </c>
      <c r="E31" s="29">
        <v>484.61602499999998</v>
      </c>
      <c r="F31" s="30">
        <v>1.03619044760158</v>
      </c>
    </row>
    <row r="32" spans="1:6" x14ac:dyDescent="0.2">
      <c r="A32" s="27" t="s">
        <v>172</v>
      </c>
      <c r="B32" s="27" t="s">
        <v>171</v>
      </c>
      <c r="C32" s="27" t="s">
        <v>116</v>
      </c>
      <c r="D32" s="31">
        <v>7060</v>
      </c>
      <c r="E32" s="29">
        <v>466.12238000000002</v>
      </c>
      <c r="F32" s="30">
        <v>0.99664792877890296</v>
      </c>
    </row>
    <row r="33" spans="1:6" x14ac:dyDescent="0.2">
      <c r="A33" s="27" t="s">
        <v>162</v>
      </c>
      <c r="B33" s="27" t="s">
        <v>161</v>
      </c>
      <c r="C33" s="27" t="s">
        <v>144</v>
      </c>
      <c r="D33" s="31">
        <v>57790</v>
      </c>
      <c r="E33" s="29">
        <v>466.10524500000002</v>
      </c>
      <c r="F33" s="30">
        <v>0.99661129127126002</v>
      </c>
    </row>
    <row r="34" spans="1:6" x14ac:dyDescent="0.2">
      <c r="A34" s="27" t="s">
        <v>698</v>
      </c>
      <c r="B34" s="27" t="s">
        <v>697</v>
      </c>
      <c r="C34" s="27" t="s">
        <v>535</v>
      </c>
      <c r="D34" s="31">
        <v>58090</v>
      </c>
      <c r="E34" s="29">
        <v>425.596385</v>
      </c>
      <c r="F34" s="30">
        <v>0.90999654555535103</v>
      </c>
    </row>
    <row r="35" spans="1:6" x14ac:dyDescent="0.2">
      <c r="A35" s="27" t="s">
        <v>242</v>
      </c>
      <c r="B35" s="27" t="s">
        <v>241</v>
      </c>
      <c r="C35" s="27" t="s">
        <v>122</v>
      </c>
      <c r="D35" s="31">
        <v>196000</v>
      </c>
      <c r="E35" s="29">
        <v>424.928</v>
      </c>
      <c r="F35" s="30">
        <v>0.90856742617713704</v>
      </c>
    </row>
    <row r="36" spans="1:6" x14ac:dyDescent="0.2">
      <c r="A36" s="27" t="s">
        <v>124</v>
      </c>
      <c r="B36" s="27" t="s">
        <v>123</v>
      </c>
      <c r="C36" s="27" t="s">
        <v>116</v>
      </c>
      <c r="D36" s="31">
        <v>22658</v>
      </c>
      <c r="E36" s="29">
        <v>377.02911999999998</v>
      </c>
      <c r="F36" s="30">
        <v>0.80615157662529002</v>
      </c>
    </row>
    <row r="37" spans="1:6" x14ac:dyDescent="0.2">
      <c r="A37" s="27" t="s">
        <v>121</v>
      </c>
      <c r="B37" s="27" t="s">
        <v>120</v>
      </c>
      <c r="C37" s="27" t="s">
        <v>122</v>
      </c>
      <c r="D37" s="31">
        <v>275484</v>
      </c>
      <c r="E37" s="29">
        <v>371.90339999999998</v>
      </c>
      <c r="F37" s="30">
        <v>0.79519192645466197</v>
      </c>
    </row>
    <row r="38" spans="1:6" x14ac:dyDescent="0.2">
      <c r="A38" s="27" t="s">
        <v>556</v>
      </c>
      <c r="B38" s="27" t="s">
        <v>555</v>
      </c>
      <c r="C38" s="27" t="s">
        <v>88</v>
      </c>
      <c r="D38" s="31">
        <v>39721</v>
      </c>
      <c r="E38" s="29">
        <v>371.55023399999999</v>
      </c>
      <c r="F38" s="30">
        <v>0.79443679823615598</v>
      </c>
    </row>
    <row r="39" spans="1:6" x14ac:dyDescent="0.2">
      <c r="A39" s="27" t="s">
        <v>700</v>
      </c>
      <c r="B39" s="27" t="s">
        <v>699</v>
      </c>
      <c r="C39" s="27" t="s">
        <v>106</v>
      </c>
      <c r="D39" s="31">
        <v>2115</v>
      </c>
      <c r="E39" s="29">
        <v>367.59863250000001</v>
      </c>
      <c r="F39" s="30">
        <v>0.78598761059934996</v>
      </c>
    </row>
    <row r="40" spans="1:6" x14ac:dyDescent="0.2">
      <c r="A40" s="27" t="s">
        <v>702</v>
      </c>
      <c r="B40" s="27" t="s">
        <v>701</v>
      </c>
      <c r="C40" s="27" t="s">
        <v>425</v>
      </c>
      <c r="D40" s="31">
        <v>44748</v>
      </c>
      <c r="E40" s="29">
        <v>346.43901599999998</v>
      </c>
      <c r="F40" s="30">
        <v>0.74074479698786699</v>
      </c>
    </row>
    <row r="41" spans="1:6" x14ac:dyDescent="0.2">
      <c r="A41" s="27" t="s">
        <v>269</v>
      </c>
      <c r="B41" s="27" t="s">
        <v>268</v>
      </c>
      <c r="C41" s="27" t="s">
        <v>270</v>
      </c>
      <c r="D41" s="31">
        <v>210884</v>
      </c>
      <c r="E41" s="29">
        <v>345.63887599999998</v>
      </c>
      <c r="F41" s="30">
        <v>0.73903396329279003</v>
      </c>
    </row>
    <row r="42" spans="1:6" x14ac:dyDescent="0.2">
      <c r="A42" s="27" t="s">
        <v>704</v>
      </c>
      <c r="B42" s="27" t="s">
        <v>703</v>
      </c>
      <c r="C42" s="27" t="s">
        <v>129</v>
      </c>
      <c r="D42" s="31">
        <v>7740</v>
      </c>
      <c r="E42" s="29">
        <v>340.71866999999997</v>
      </c>
      <c r="F42" s="30">
        <v>0.72851373656807195</v>
      </c>
    </row>
    <row r="43" spans="1:6" x14ac:dyDescent="0.2">
      <c r="A43" s="27" t="s">
        <v>548</v>
      </c>
      <c r="B43" s="27" t="s">
        <v>547</v>
      </c>
      <c r="C43" s="27" t="s">
        <v>129</v>
      </c>
      <c r="D43" s="31">
        <v>31412</v>
      </c>
      <c r="E43" s="29">
        <v>319.78986600000002</v>
      </c>
      <c r="F43" s="30">
        <v>0.68376443884411398</v>
      </c>
    </row>
    <row r="44" spans="1:6" x14ac:dyDescent="0.2">
      <c r="A44" s="27" t="s">
        <v>128</v>
      </c>
      <c r="B44" s="27" t="s">
        <v>127</v>
      </c>
      <c r="C44" s="27" t="s">
        <v>129</v>
      </c>
      <c r="D44" s="31">
        <v>7430</v>
      </c>
      <c r="E44" s="29">
        <v>319.15193499999998</v>
      </c>
      <c r="F44" s="30">
        <v>0.68240043523232896</v>
      </c>
    </row>
    <row r="45" spans="1:6" x14ac:dyDescent="0.2">
      <c r="A45" s="27" t="s">
        <v>598</v>
      </c>
      <c r="B45" s="27" t="s">
        <v>597</v>
      </c>
      <c r="C45" s="27" t="s">
        <v>168</v>
      </c>
      <c r="D45" s="31">
        <v>55964</v>
      </c>
      <c r="E45" s="29">
        <v>301.19824799999998</v>
      </c>
      <c r="F45" s="30">
        <v>0.64401243729390201</v>
      </c>
    </row>
    <row r="46" spans="1:6" x14ac:dyDescent="0.2">
      <c r="A46" s="27" t="s">
        <v>560</v>
      </c>
      <c r="B46" s="27" t="s">
        <v>559</v>
      </c>
      <c r="C46" s="27" t="s">
        <v>168</v>
      </c>
      <c r="D46" s="31">
        <v>26119</v>
      </c>
      <c r="E46" s="29">
        <v>292.91152549999998</v>
      </c>
      <c r="F46" s="30">
        <v>0.62629403292123398</v>
      </c>
    </row>
    <row r="47" spans="1:6" x14ac:dyDescent="0.2">
      <c r="A47" s="27" t="s">
        <v>149</v>
      </c>
      <c r="B47" s="27" t="s">
        <v>148</v>
      </c>
      <c r="C47" s="27" t="s">
        <v>144</v>
      </c>
      <c r="D47" s="31">
        <v>7845</v>
      </c>
      <c r="E47" s="29">
        <v>286.57785000000001</v>
      </c>
      <c r="F47" s="30">
        <v>0.61275157102821598</v>
      </c>
    </row>
    <row r="48" spans="1:6" x14ac:dyDescent="0.2">
      <c r="A48" s="27" t="s">
        <v>608</v>
      </c>
      <c r="B48" s="27" t="s">
        <v>607</v>
      </c>
      <c r="C48" s="27" t="s">
        <v>106</v>
      </c>
      <c r="D48" s="31">
        <v>36632</v>
      </c>
      <c r="E48" s="29">
        <v>284.77716800000002</v>
      </c>
      <c r="F48" s="30">
        <v>0.60890141050666102</v>
      </c>
    </row>
    <row r="49" spans="1:9" x14ac:dyDescent="0.2">
      <c r="A49" s="27" t="s">
        <v>481</v>
      </c>
      <c r="B49" s="27" t="s">
        <v>480</v>
      </c>
      <c r="C49" s="27" t="s">
        <v>194</v>
      </c>
      <c r="D49" s="31">
        <v>6193</v>
      </c>
      <c r="E49" s="29">
        <v>279.682073</v>
      </c>
      <c r="F49" s="30">
        <v>0.59800724172917796</v>
      </c>
    </row>
    <row r="50" spans="1:9" x14ac:dyDescent="0.2">
      <c r="A50" s="27" t="s">
        <v>706</v>
      </c>
      <c r="B50" s="27" t="s">
        <v>705</v>
      </c>
      <c r="C50" s="27" t="s">
        <v>249</v>
      </c>
      <c r="D50" s="31">
        <v>31988</v>
      </c>
      <c r="E50" s="29">
        <v>246.17964799999999</v>
      </c>
      <c r="F50" s="30">
        <v>0.52637343070015097</v>
      </c>
    </row>
    <row r="51" spans="1:9" x14ac:dyDescent="0.2">
      <c r="A51" s="27" t="s">
        <v>708</v>
      </c>
      <c r="B51" s="27" t="s">
        <v>707</v>
      </c>
      <c r="C51" s="27" t="s">
        <v>106</v>
      </c>
      <c r="D51" s="31">
        <v>7053</v>
      </c>
      <c r="E51" s="29">
        <v>226.147392</v>
      </c>
      <c r="F51" s="30">
        <v>0.48354110316597698</v>
      </c>
    </row>
    <row r="52" spans="1:9" x14ac:dyDescent="0.2">
      <c r="A52" s="27" t="s">
        <v>225</v>
      </c>
      <c r="B52" s="27" t="s">
        <v>224</v>
      </c>
      <c r="C52" s="27" t="s">
        <v>226</v>
      </c>
      <c r="D52" s="31">
        <v>117800</v>
      </c>
      <c r="E52" s="29">
        <v>215.63290000000001</v>
      </c>
      <c r="F52" s="30">
        <v>0.46105935347191102</v>
      </c>
    </row>
    <row r="53" spans="1:9" x14ac:dyDescent="0.2">
      <c r="A53" s="27" t="s">
        <v>710</v>
      </c>
      <c r="B53" s="27" t="s">
        <v>709</v>
      </c>
      <c r="C53" s="27" t="s">
        <v>144</v>
      </c>
      <c r="D53" s="31">
        <v>8478</v>
      </c>
      <c r="E53" s="29">
        <v>208.31717699999999</v>
      </c>
      <c r="F53" s="30">
        <v>0.44541710909936999</v>
      </c>
    </row>
    <row r="54" spans="1:9" x14ac:dyDescent="0.2">
      <c r="A54" s="27" t="s">
        <v>153</v>
      </c>
      <c r="B54" s="27" t="s">
        <v>152</v>
      </c>
      <c r="C54" s="27" t="s">
        <v>154</v>
      </c>
      <c r="D54" s="31">
        <v>56105</v>
      </c>
      <c r="E54" s="29">
        <v>201.61331749999999</v>
      </c>
      <c r="F54" s="30">
        <v>0.43108313164585299</v>
      </c>
    </row>
    <row r="55" spans="1:9" x14ac:dyDescent="0.2">
      <c r="A55" s="27" t="s">
        <v>712</v>
      </c>
      <c r="B55" s="27" t="s">
        <v>711</v>
      </c>
      <c r="C55" s="27" t="s">
        <v>116</v>
      </c>
      <c r="D55" s="31">
        <v>816</v>
      </c>
      <c r="E55" s="29">
        <v>196.10601600000001</v>
      </c>
      <c r="F55" s="30">
        <v>0.41930759614563501</v>
      </c>
    </row>
    <row r="56" spans="1:9" x14ac:dyDescent="0.2">
      <c r="A56" s="27" t="s">
        <v>267</v>
      </c>
      <c r="B56" s="27" t="s">
        <v>266</v>
      </c>
      <c r="C56" s="27" t="s">
        <v>144</v>
      </c>
      <c r="D56" s="31">
        <v>7354</v>
      </c>
      <c r="E56" s="29">
        <v>168.71179100000001</v>
      </c>
      <c r="F56" s="30">
        <v>0.36073414252439301</v>
      </c>
    </row>
    <row r="57" spans="1:9" x14ac:dyDescent="0.2">
      <c r="A57" s="27" t="s">
        <v>713</v>
      </c>
      <c r="B57" s="27" t="s">
        <v>1228</v>
      </c>
      <c r="C57" s="27" t="s">
        <v>88</v>
      </c>
      <c r="D57" s="31">
        <v>92088</v>
      </c>
      <c r="E57" s="29">
        <v>9.2088000000000003E-5</v>
      </c>
      <c r="F57" s="30">
        <v>1.9689960920861901E-7</v>
      </c>
    </row>
    <row r="58" spans="1:9" x14ac:dyDescent="0.2">
      <c r="A58" s="26" t="s">
        <v>32</v>
      </c>
      <c r="B58" s="26"/>
      <c r="C58" s="26"/>
      <c r="D58" s="32"/>
      <c r="E58" s="33">
        <f>SUM(E7:E57)</f>
        <v>46491.987775587993</v>
      </c>
      <c r="F58" s="34">
        <f>SUM(F7:F57)</f>
        <v>99.407677703340156</v>
      </c>
      <c r="G58" s="18"/>
      <c r="H58" s="18"/>
      <c r="I58" s="18"/>
    </row>
    <row r="59" spans="1:9" x14ac:dyDescent="0.2">
      <c r="A59" s="27"/>
      <c r="B59" s="27"/>
      <c r="C59" s="27"/>
      <c r="D59" s="28"/>
      <c r="E59" s="29"/>
      <c r="F59" s="30"/>
    </row>
    <row r="60" spans="1:9" x14ac:dyDescent="0.2">
      <c r="A60" s="26" t="s">
        <v>34</v>
      </c>
      <c r="B60" s="26"/>
      <c r="C60" s="26"/>
      <c r="D60" s="32"/>
      <c r="E60" s="33">
        <f>E58</f>
        <v>46491.987775587993</v>
      </c>
      <c r="F60" s="34">
        <f>F58</f>
        <v>99.407677703340156</v>
      </c>
      <c r="G60" s="18"/>
      <c r="H60" s="18"/>
      <c r="I60" s="18"/>
    </row>
    <row r="61" spans="1:9" x14ac:dyDescent="0.2">
      <c r="A61" s="26"/>
      <c r="B61" s="26"/>
      <c r="C61" s="26"/>
      <c r="D61" s="32"/>
      <c r="E61" s="33"/>
      <c r="F61" s="34"/>
      <c r="G61" s="18"/>
      <c r="H61" s="18"/>
      <c r="I61" s="18"/>
    </row>
    <row r="62" spans="1:9" x14ac:dyDescent="0.2">
      <c r="A62" s="26" t="s">
        <v>36</v>
      </c>
      <c r="B62" s="26"/>
      <c r="C62" s="26"/>
      <c r="D62" s="32"/>
      <c r="E62" s="33">
        <f>E64-(E58)</f>
        <v>277.02328041200963</v>
      </c>
      <c r="F62" s="34">
        <f>F64-(F58)</f>
        <v>0.59232229665984448</v>
      </c>
      <c r="G62" s="18"/>
      <c r="H62" s="18"/>
      <c r="I62" s="18"/>
    </row>
    <row r="63" spans="1:9" x14ac:dyDescent="0.2">
      <c r="A63" s="26"/>
      <c r="B63" s="26"/>
      <c r="C63" s="26"/>
      <c r="D63" s="32"/>
      <c r="E63" s="33"/>
      <c r="F63" s="34"/>
      <c r="G63" s="18"/>
      <c r="H63" s="18"/>
      <c r="I63" s="18"/>
    </row>
    <row r="64" spans="1:9" x14ac:dyDescent="0.2">
      <c r="A64" s="35" t="s">
        <v>35</v>
      </c>
      <c r="B64" s="35"/>
      <c r="C64" s="35"/>
      <c r="D64" s="36"/>
      <c r="E64" s="37">
        <v>46769.011056000003</v>
      </c>
      <c r="F64" s="38">
        <v>100</v>
      </c>
      <c r="G64" s="18"/>
      <c r="H64" s="18"/>
      <c r="I64" s="18"/>
    </row>
    <row r="65" spans="1:6" x14ac:dyDescent="0.2">
      <c r="F65" s="20" t="s">
        <v>536</v>
      </c>
    </row>
    <row r="67" spans="1:6" x14ac:dyDescent="0.2">
      <c r="A67" s="18" t="s">
        <v>38</v>
      </c>
    </row>
    <row r="68" spans="1:6" x14ac:dyDescent="0.2">
      <c r="A68" s="18" t="s">
        <v>39</v>
      </c>
    </row>
    <row r="69" spans="1:6" x14ac:dyDescent="0.2">
      <c r="A69" s="18" t="s">
        <v>40</v>
      </c>
      <c r="B69" s="18"/>
      <c r="C69" s="39" t="s">
        <v>42</v>
      </c>
      <c r="D69" s="19" t="s">
        <v>41</v>
      </c>
    </row>
    <row r="70" spans="1:6" x14ac:dyDescent="0.2">
      <c r="A70" s="9" t="s">
        <v>58</v>
      </c>
      <c r="C70" s="40">
        <v>139.21170000000001</v>
      </c>
      <c r="D70" s="40">
        <v>138.0942</v>
      </c>
    </row>
    <row r="71" spans="1:6" x14ac:dyDescent="0.2">
      <c r="A71" s="9" t="s">
        <v>80</v>
      </c>
      <c r="C71" s="40">
        <v>139.21170000000001</v>
      </c>
      <c r="D71" s="40">
        <v>138.0942</v>
      </c>
    </row>
    <row r="72" spans="1:6" x14ac:dyDescent="0.2">
      <c r="A72" s="9" t="s">
        <v>61</v>
      </c>
      <c r="C72" s="40">
        <v>144.136</v>
      </c>
      <c r="D72" s="40">
        <v>143.2517</v>
      </c>
    </row>
    <row r="73" spans="1:6" x14ac:dyDescent="0.2">
      <c r="A73" s="9" t="s">
        <v>81</v>
      </c>
      <c r="C73" s="40">
        <v>144.136</v>
      </c>
      <c r="D73" s="40">
        <v>143.2517</v>
      </c>
    </row>
    <row r="75" spans="1:6" x14ac:dyDescent="0.2">
      <c r="A75" s="9" t="s">
        <v>43</v>
      </c>
    </row>
    <row r="77" spans="1:6" x14ac:dyDescent="0.2">
      <c r="A77" s="18" t="s">
        <v>44</v>
      </c>
      <c r="D77" s="41" t="s">
        <v>45</v>
      </c>
    </row>
    <row r="79" spans="1:6" x14ac:dyDescent="0.2">
      <c r="A79" s="18" t="s">
        <v>213</v>
      </c>
      <c r="D79" s="45">
        <v>3.8588248909620718E-2</v>
      </c>
    </row>
    <row r="81" spans="1:1" x14ac:dyDescent="0.2">
      <c r="A81" s="47" t="s">
        <v>1227</v>
      </c>
    </row>
    <row r="83" spans="1:1" x14ac:dyDescent="0.2">
      <c r="A83" s="18" t="s">
        <v>754</v>
      </c>
    </row>
    <row r="84" spans="1:1" x14ac:dyDescent="0.2">
      <c r="A84" s="18"/>
    </row>
    <row r="85" spans="1:1" x14ac:dyDescent="0.2">
      <c r="A85" s="47" t="s">
        <v>781</v>
      </c>
    </row>
    <row r="86" spans="1:1" x14ac:dyDescent="0.2">
      <c r="A86" s="48"/>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7" t="s">
        <v>764</v>
      </c>
    </row>
    <row r="100" spans="1:1" x14ac:dyDescent="0.2">
      <c r="A100" s="49"/>
    </row>
    <row r="101" spans="1:1" x14ac:dyDescent="0.2">
      <c r="A101" s="47" t="s">
        <v>782</v>
      </c>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row r="108" spans="1:1" x14ac:dyDescent="0.2">
      <c r="A108" s="49"/>
    </row>
    <row r="109" spans="1:1" x14ac:dyDescent="0.2">
      <c r="A109" s="49"/>
    </row>
    <row r="110" spans="1:1" x14ac:dyDescent="0.2">
      <c r="A110" s="49"/>
    </row>
    <row r="111" spans="1:1" x14ac:dyDescent="0.2">
      <c r="A111" s="49"/>
    </row>
    <row r="112" spans="1:1" x14ac:dyDescent="0.2">
      <c r="A112" s="49"/>
    </row>
    <row r="113" spans="1:1" x14ac:dyDescent="0.2">
      <c r="A113" s="49"/>
    </row>
  </sheetData>
  <mergeCells count="1">
    <mergeCell ref="A1:F1"/>
  </mergeCells>
  <conditionalFormatting sqref="F2:F3 F5:F65536">
    <cfRule type="cellIs" dxfId="32" priority="1" stopIfTrue="1" operator="between">
      <formula>0.009</formula>
      <formula>-0.009</formula>
    </cfRule>
  </conditionalFormatting>
  <hyperlinks>
    <hyperlink ref="A86" r:id="rId1" tooltip="https://www.franklintempletonindia.com/downloadsServlet/pdf/product-labels-jg9o5k7l" display="https://www.franklintempletonindia.com/downloadsServlet/pdf/product-labels-jg9o5k7l" xr:uid="{00000000-0004-0000-1F00-000000000000}"/>
  </hyperlinks>
  <pageMargins left="0.7" right="0.7" top="0.75" bottom="0.75" header="0.3" footer="0.3"/>
  <pageSetup paperSize="9" scale="60" orientation="portrait" r:id="rId2"/>
  <headerFooter>
    <oddFooter>&amp;C&amp;1#&amp;"Calibri"&amp;10&amp;K000000PUBLIC</oddFooter>
    <evenFooter>&amp;LPUBLIC</evenFooter>
    <firstFooter>&amp;LPUBLIC</first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29"/>
  <sheetViews>
    <sheetView showGridLines="0" view="pageBreakPreview" zoomScaleNormal="100" zoomScaleSheetLayoutView="100" workbookViewId="0">
      <selection sqref="A1:F1"/>
    </sheetView>
  </sheetViews>
  <sheetFormatPr defaultColWidth="9.21875" defaultRowHeight="10.199999999999999" x14ac:dyDescent="0.2"/>
  <cols>
    <col min="1" max="1" width="38.77734375" style="9" bestFit="1" customWidth="1"/>
    <col min="2" max="2" width="30.5546875" style="9" customWidth="1"/>
    <col min="3" max="3" width="27" style="9" customWidth="1"/>
    <col min="4" max="4" width="15.44140625" style="10" bestFit="1" customWidth="1"/>
    <col min="5" max="5" width="23" style="13" bestFit="1" customWidth="1"/>
    <col min="6" max="6" width="14.77734375" style="14" bestFit="1" customWidth="1"/>
    <col min="7" max="16384" width="9.21875" style="9"/>
  </cols>
  <sheetData>
    <row r="1" spans="1:6" s="1" customFormat="1" ht="13.8" x14ac:dyDescent="0.2">
      <c r="A1" s="106" t="s">
        <v>22</v>
      </c>
      <c r="B1" s="107"/>
      <c r="C1" s="107"/>
      <c r="D1" s="107"/>
      <c r="E1" s="107"/>
      <c r="F1" s="107"/>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259</v>
      </c>
      <c r="D4" s="16" t="s">
        <v>1</v>
      </c>
      <c r="E4" s="15" t="s">
        <v>3</v>
      </c>
      <c r="F4" s="15" t="s">
        <v>4</v>
      </c>
    </row>
    <row r="5" spans="1:6" x14ac:dyDescent="0.2">
      <c r="A5" s="21" t="s">
        <v>85</v>
      </c>
      <c r="B5" s="22"/>
      <c r="C5" s="22"/>
      <c r="D5" s="23"/>
      <c r="E5" s="24"/>
      <c r="F5" s="25"/>
    </row>
    <row r="6" spans="1:6" x14ac:dyDescent="0.2">
      <c r="A6" s="26" t="s">
        <v>31</v>
      </c>
      <c r="B6" s="27"/>
      <c r="C6" s="27"/>
      <c r="D6" s="28"/>
      <c r="E6" s="29"/>
      <c r="F6" s="30"/>
    </row>
    <row r="7" spans="1:6" x14ac:dyDescent="0.2">
      <c r="A7" s="27" t="s">
        <v>87</v>
      </c>
      <c r="B7" s="27" t="s">
        <v>86</v>
      </c>
      <c r="C7" s="27" t="s">
        <v>88</v>
      </c>
      <c r="D7" s="31">
        <v>5000000</v>
      </c>
      <c r="E7" s="29">
        <v>36515</v>
      </c>
      <c r="F7" s="30">
        <v>7.6157970419121499</v>
      </c>
    </row>
    <row r="8" spans="1:6" x14ac:dyDescent="0.2">
      <c r="A8" s="27" t="s">
        <v>90</v>
      </c>
      <c r="B8" s="27" t="s">
        <v>89</v>
      </c>
      <c r="C8" s="27" t="s">
        <v>91</v>
      </c>
      <c r="D8" s="31">
        <v>1900000</v>
      </c>
      <c r="E8" s="29">
        <v>36230.15</v>
      </c>
      <c r="F8" s="30">
        <v>7.5563869422985999</v>
      </c>
    </row>
    <row r="9" spans="1:6" x14ac:dyDescent="0.2">
      <c r="A9" s="27" t="s">
        <v>93</v>
      </c>
      <c r="B9" s="27" t="s">
        <v>92</v>
      </c>
      <c r="C9" s="27" t="s">
        <v>88</v>
      </c>
      <c r="D9" s="31">
        <v>2400000</v>
      </c>
      <c r="E9" s="29">
        <v>35288.400000000001</v>
      </c>
      <c r="F9" s="30">
        <v>7.35996966544743</v>
      </c>
    </row>
    <row r="10" spans="1:6" x14ac:dyDescent="0.2">
      <c r="A10" s="27" t="s">
        <v>95</v>
      </c>
      <c r="B10" s="27" t="s">
        <v>94</v>
      </c>
      <c r="C10" s="27" t="s">
        <v>88</v>
      </c>
      <c r="D10" s="31">
        <v>4500000</v>
      </c>
      <c r="E10" s="29">
        <v>34251.75</v>
      </c>
      <c r="F10" s="30">
        <v>7.1437594503714799</v>
      </c>
    </row>
    <row r="11" spans="1:6" x14ac:dyDescent="0.2">
      <c r="A11" s="27" t="s">
        <v>100</v>
      </c>
      <c r="B11" s="27" t="s">
        <v>99</v>
      </c>
      <c r="C11" s="27" t="s">
        <v>101</v>
      </c>
      <c r="D11" s="31">
        <v>3400000</v>
      </c>
      <c r="E11" s="29">
        <v>25668.3</v>
      </c>
      <c r="F11" s="30">
        <v>5.3535413723377703</v>
      </c>
    </row>
    <row r="12" spans="1:6" x14ac:dyDescent="0.2">
      <c r="A12" s="27" t="s">
        <v>97</v>
      </c>
      <c r="B12" s="27" t="s">
        <v>96</v>
      </c>
      <c r="C12" s="27" t="s">
        <v>98</v>
      </c>
      <c r="D12" s="31">
        <v>1300000</v>
      </c>
      <c r="E12" s="29">
        <v>22979.45</v>
      </c>
      <c r="F12" s="30">
        <v>4.7927379798649401</v>
      </c>
    </row>
    <row r="13" spans="1:6" x14ac:dyDescent="0.2">
      <c r="A13" s="27" t="s">
        <v>174</v>
      </c>
      <c r="B13" s="27" t="s">
        <v>173</v>
      </c>
      <c r="C13" s="27" t="s">
        <v>122</v>
      </c>
      <c r="D13" s="31">
        <v>8000000</v>
      </c>
      <c r="E13" s="29">
        <v>19092</v>
      </c>
      <c r="F13" s="30">
        <v>3.9819470662518599</v>
      </c>
    </row>
    <row r="14" spans="1:6" x14ac:dyDescent="0.2">
      <c r="A14" s="27" t="s">
        <v>108</v>
      </c>
      <c r="B14" s="27" t="s">
        <v>107</v>
      </c>
      <c r="C14" s="27" t="s">
        <v>91</v>
      </c>
      <c r="D14" s="31">
        <v>1300000</v>
      </c>
      <c r="E14" s="29">
        <v>15128.75</v>
      </c>
      <c r="F14" s="30">
        <v>3.1553468300103602</v>
      </c>
    </row>
    <row r="15" spans="1:6" x14ac:dyDescent="0.2">
      <c r="A15" s="27" t="s">
        <v>103</v>
      </c>
      <c r="B15" s="27" t="s">
        <v>102</v>
      </c>
      <c r="C15" s="27" t="s">
        <v>88</v>
      </c>
      <c r="D15" s="31">
        <v>2900000</v>
      </c>
      <c r="E15" s="29">
        <v>14312.95</v>
      </c>
      <c r="F15" s="30">
        <v>2.9851984738062902</v>
      </c>
    </row>
    <row r="16" spans="1:6" x14ac:dyDescent="0.2">
      <c r="A16" s="27" t="s">
        <v>139</v>
      </c>
      <c r="B16" s="27" t="s">
        <v>138</v>
      </c>
      <c r="C16" s="27" t="s">
        <v>106</v>
      </c>
      <c r="D16" s="31">
        <v>1600000</v>
      </c>
      <c r="E16" s="29">
        <v>14213.6</v>
      </c>
      <c r="F16" s="30">
        <v>2.9644774157174498</v>
      </c>
    </row>
    <row r="17" spans="1:6" x14ac:dyDescent="0.2">
      <c r="A17" s="27" t="s">
        <v>124</v>
      </c>
      <c r="B17" s="27" t="s">
        <v>123</v>
      </c>
      <c r="C17" s="27" t="s">
        <v>116</v>
      </c>
      <c r="D17" s="31">
        <v>850000</v>
      </c>
      <c r="E17" s="29">
        <v>14144</v>
      </c>
      <c r="F17" s="30">
        <v>2.94996120391087</v>
      </c>
    </row>
    <row r="18" spans="1:6" x14ac:dyDescent="0.2">
      <c r="A18" s="27" t="s">
        <v>126</v>
      </c>
      <c r="B18" s="27" t="s">
        <v>125</v>
      </c>
      <c r="C18" s="27" t="s">
        <v>106</v>
      </c>
      <c r="D18" s="31">
        <v>900000</v>
      </c>
      <c r="E18" s="29">
        <v>13405.95</v>
      </c>
      <c r="F18" s="30">
        <v>2.7960288745453199</v>
      </c>
    </row>
    <row r="19" spans="1:6" x14ac:dyDescent="0.2">
      <c r="A19" s="27" t="s">
        <v>110</v>
      </c>
      <c r="B19" s="27" t="s">
        <v>109</v>
      </c>
      <c r="C19" s="27" t="s">
        <v>88</v>
      </c>
      <c r="D19" s="31">
        <v>500000</v>
      </c>
      <c r="E19" s="29">
        <v>8769.25</v>
      </c>
      <c r="F19" s="30">
        <v>1.8289696894368901</v>
      </c>
    </row>
    <row r="20" spans="1:6" x14ac:dyDescent="0.2">
      <c r="A20" s="27" t="s">
        <v>143</v>
      </c>
      <c r="B20" s="27" t="s">
        <v>142</v>
      </c>
      <c r="C20" s="27" t="s">
        <v>144</v>
      </c>
      <c r="D20" s="31">
        <v>2000000</v>
      </c>
      <c r="E20" s="29">
        <v>8675</v>
      </c>
      <c r="F20" s="30">
        <v>1.8093123192821601</v>
      </c>
    </row>
    <row r="21" spans="1:6" x14ac:dyDescent="0.2">
      <c r="A21" s="27" t="s">
        <v>105</v>
      </c>
      <c r="B21" s="27" t="s">
        <v>104</v>
      </c>
      <c r="C21" s="27" t="s">
        <v>106</v>
      </c>
      <c r="D21" s="31">
        <v>400000</v>
      </c>
      <c r="E21" s="29">
        <v>8194.6</v>
      </c>
      <c r="F21" s="30">
        <v>1.7091170872149299</v>
      </c>
    </row>
    <row r="22" spans="1:6" x14ac:dyDescent="0.2">
      <c r="A22" s="27" t="s">
        <v>118</v>
      </c>
      <c r="B22" s="27" t="s">
        <v>117</v>
      </c>
      <c r="C22" s="27" t="s">
        <v>119</v>
      </c>
      <c r="D22" s="31">
        <v>5000000</v>
      </c>
      <c r="E22" s="29">
        <v>7782.5</v>
      </c>
      <c r="F22" s="30">
        <v>1.62316693081422</v>
      </c>
    </row>
    <row r="23" spans="1:6" x14ac:dyDescent="0.2">
      <c r="A23" s="27" t="s">
        <v>160</v>
      </c>
      <c r="B23" s="27" t="s">
        <v>159</v>
      </c>
      <c r="C23" s="27" t="s">
        <v>88</v>
      </c>
      <c r="D23" s="31">
        <v>5900000</v>
      </c>
      <c r="E23" s="29">
        <v>7605.1</v>
      </c>
      <c r="F23" s="30">
        <v>1.58616727600838</v>
      </c>
    </row>
    <row r="24" spans="1:6" x14ac:dyDescent="0.2">
      <c r="A24" s="27" t="s">
        <v>232</v>
      </c>
      <c r="B24" s="27" t="s">
        <v>231</v>
      </c>
      <c r="C24" s="27" t="s">
        <v>91</v>
      </c>
      <c r="D24" s="31">
        <v>500000</v>
      </c>
      <c r="E24" s="29">
        <v>7497.25</v>
      </c>
      <c r="F24" s="30">
        <v>1.5636734046960401</v>
      </c>
    </row>
    <row r="25" spans="1:6" x14ac:dyDescent="0.2">
      <c r="A25" s="27" t="s">
        <v>134</v>
      </c>
      <c r="B25" s="27" t="s">
        <v>133</v>
      </c>
      <c r="C25" s="27" t="s">
        <v>135</v>
      </c>
      <c r="D25" s="31">
        <v>2400000</v>
      </c>
      <c r="E25" s="29">
        <v>7250.4</v>
      </c>
      <c r="F25" s="30">
        <v>1.51218882302286</v>
      </c>
    </row>
    <row r="26" spans="1:6" x14ac:dyDescent="0.2">
      <c r="A26" s="27" t="s">
        <v>149</v>
      </c>
      <c r="B26" s="27" t="s">
        <v>148</v>
      </c>
      <c r="C26" s="27" t="s">
        <v>144</v>
      </c>
      <c r="D26" s="31">
        <v>190000</v>
      </c>
      <c r="E26" s="29">
        <v>6940.7</v>
      </c>
      <c r="F26" s="30">
        <v>1.4475958518088401</v>
      </c>
    </row>
    <row r="27" spans="1:6" x14ac:dyDescent="0.2">
      <c r="A27" s="27" t="s">
        <v>222</v>
      </c>
      <c r="B27" s="27" t="s">
        <v>221</v>
      </c>
      <c r="C27" s="27" t="s">
        <v>223</v>
      </c>
      <c r="D27" s="31">
        <v>3200000</v>
      </c>
      <c r="E27" s="29">
        <v>6745.6</v>
      </c>
      <c r="F27" s="30">
        <v>1.4069045741728801</v>
      </c>
    </row>
    <row r="28" spans="1:6" x14ac:dyDescent="0.2">
      <c r="A28" s="27" t="s">
        <v>162</v>
      </c>
      <c r="B28" s="27" t="s">
        <v>161</v>
      </c>
      <c r="C28" s="27" t="s">
        <v>144</v>
      </c>
      <c r="D28" s="31">
        <v>800000</v>
      </c>
      <c r="E28" s="29">
        <v>6452.4</v>
      </c>
      <c r="F28" s="30">
        <v>1.3457529462750599</v>
      </c>
    </row>
    <row r="29" spans="1:6" x14ac:dyDescent="0.2">
      <c r="A29" s="27" t="s">
        <v>121</v>
      </c>
      <c r="B29" s="27" t="s">
        <v>120</v>
      </c>
      <c r="C29" s="27" t="s">
        <v>122</v>
      </c>
      <c r="D29" s="31">
        <v>4700000</v>
      </c>
      <c r="E29" s="29">
        <v>6345</v>
      </c>
      <c r="F29" s="30">
        <v>1.3233529297804401</v>
      </c>
    </row>
    <row r="30" spans="1:6" x14ac:dyDescent="0.2">
      <c r="A30" s="27" t="s">
        <v>230</v>
      </c>
      <c r="B30" s="27" t="s">
        <v>229</v>
      </c>
      <c r="C30" s="27" t="s">
        <v>154</v>
      </c>
      <c r="D30" s="31">
        <v>5000000</v>
      </c>
      <c r="E30" s="29">
        <v>5947.5</v>
      </c>
      <c r="F30" s="30">
        <v>1.2404478407989199</v>
      </c>
    </row>
    <row r="31" spans="1:6" x14ac:dyDescent="0.2">
      <c r="A31" s="27" t="s">
        <v>167</v>
      </c>
      <c r="B31" s="27" t="s">
        <v>166</v>
      </c>
      <c r="C31" s="27" t="s">
        <v>168</v>
      </c>
      <c r="D31" s="31">
        <v>1100000</v>
      </c>
      <c r="E31" s="29">
        <v>5509.9</v>
      </c>
      <c r="F31" s="30">
        <v>1.1491792447276901</v>
      </c>
    </row>
    <row r="32" spans="1:6" x14ac:dyDescent="0.2">
      <c r="A32" s="27" t="s">
        <v>128</v>
      </c>
      <c r="B32" s="27" t="s">
        <v>127</v>
      </c>
      <c r="C32" s="27" t="s">
        <v>129</v>
      </c>
      <c r="D32" s="31">
        <v>127107</v>
      </c>
      <c r="E32" s="29">
        <v>5459.8176320000002</v>
      </c>
      <c r="F32" s="30">
        <v>1.1387337524624199</v>
      </c>
    </row>
    <row r="33" spans="1:6" x14ac:dyDescent="0.2">
      <c r="A33" s="27" t="s">
        <v>156</v>
      </c>
      <c r="B33" s="27" t="s">
        <v>155</v>
      </c>
      <c r="C33" s="27" t="s">
        <v>106</v>
      </c>
      <c r="D33" s="31">
        <v>3600000</v>
      </c>
      <c r="E33" s="29">
        <v>5308.2</v>
      </c>
      <c r="F33" s="30">
        <v>1.10711142976525</v>
      </c>
    </row>
    <row r="34" spans="1:6" x14ac:dyDescent="0.2">
      <c r="A34" s="27" t="s">
        <v>234</v>
      </c>
      <c r="B34" s="27" t="s">
        <v>233</v>
      </c>
      <c r="C34" s="27" t="s">
        <v>235</v>
      </c>
      <c r="D34" s="31">
        <v>620000</v>
      </c>
      <c r="E34" s="29">
        <v>5298.52</v>
      </c>
      <c r="F34" s="30">
        <v>1.10509250835307</v>
      </c>
    </row>
    <row r="35" spans="1:6" x14ac:dyDescent="0.2">
      <c r="A35" s="27" t="s">
        <v>170</v>
      </c>
      <c r="B35" s="27" t="s">
        <v>169</v>
      </c>
      <c r="C35" s="27" t="s">
        <v>119</v>
      </c>
      <c r="D35" s="31">
        <v>2000000</v>
      </c>
      <c r="E35" s="29">
        <v>5181</v>
      </c>
      <c r="F35" s="30">
        <v>1.0805818012911601</v>
      </c>
    </row>
    <row r="36" spans="1:6" x14ac:dyDescent="0.2">
      <c r="A36" s="27" t="s">
        <v>556</v>
      </c>
      <c r="B36" s="27" t="s">
        <v>555</v>
      </c>
      <c r="C36" s="27" t="s">
        <v>88</v>
      </c>
      <c r="D36" s="31">
        <v>500000</v>
      </c>
      <c r="E36" s="29">
        <v>4677</v>
      </c>
      <c r="F36" s="30">
        <v>0.97546440545044899</v>
      </c>
    </row>
    <row r="37" spans="1:6" x14ac:dyDescent="0.2">
      <c r="A37" s="27" t="s">
        <v>180</v>
      </c>
      <c r="B37" s="27" t="s">
        <v>179</v>
      </c>
      <c r="C37" s="27" t="s">
        <v>135</v>
      </c>
      <c r="D37" s="31">
        <v>5500000</v>
      </c>
      <c r="E37" s="29">
        <v>4526.5</v>
      </c>
      <c r="F37" s="30">
        <v>0.94407518308134597</v>
      </c>
    </row>
    <row r="38" spans="1:6" x14ac:dyDescent="0.2">
      <c r="A38" s="27" t="s">
        <v>218</v>
      </c>
      <c r="B38" s="27" t="s">
        <v>217</v>
      </c>
      <c r="C38" s="27" t="s">
        <v>144</v>
      </c>
      <c r="D38" s="31">
        <v>2000000</v>
      </c>
      <c r="E38" s="29">
        <v>4130</v>
      </c>
      <c r="F38" s="30">
        <v>0.86137866036141797</v>
      </c>
    </row>
    <row r="39" spans="1:6" x14ac:dyDescent="0.2">
      <c r="A39" s="27" t="s">
        <v>596</v>
      </c>
      <c r="B39" s="27" t="s">
        <v>595</v>
      </c>
      <c r="C39" s="27" t="s">
        <v>240</v>
      </c>
      <c r="D39" s="31">
        <v>2244371</v>
      </c>
      <c r="E39" s="29">
        <v>3856.951564</v>
      </c>
      <c r="F39" s="30">
        <v>0.80442996883225104</v>
      </c>
    </row>
    <row r="40" spans="1:6" x14ac:dyDescent="0.2">
      <c r="A40" s="27" t="s">
        <v>253</v>
      </c>
      <c r="B40" s="27" t="s">
        <v>252</v>
      </c>
      <c r="C40" s="27" t="s">
        <v>129</v>
      </c>
      <c r="D40" s="31">
        <v>503898</v>
      </c>
      <c r="E40" s="29">
        <v>3764.3700090000002</v>
      </c>
      <c r="F40" s="30">
        <v>0.78512058001383001</v>
      </c>
    </row>
    <row r="41" spans="1:6" x14ac:dyDescent="0.2">
      <c r="A41" s="27" t="s">
        <v>158</v>
      </c>
      <c r="B41" s="27" t="s">
        <v>157</v>
      </c>
      <c r="C41" s="27" t="s">
        <v>147</v>
      </c>
      <c r="D41" s="31">
        <v>720000</v>
      </c>
      <c r="E41" s="29">
        <v>3451.32</v>
      </c>
      <c r="F41" s="30">
        <v>0.71982890994638504</v>
      </c>
    </row>
    <row r="42" spans="1:6" x14ac:dyDescent="0.2">
      <c r="A42" s="27" t="s">
        <v>237</v>
      </c>
      <c r="B42" s="27" t="s">
        <v>236</v>
      </c>
      <c r="C42" s="27" t="s">
        <v>116</v>
      </c>
      <c r="D42" s="31">
        <v>160000</v>
      </c>
      <c r="E42" s="29">
        <v>3442.16</v>
      </c>
      <c r="F42" s="30">
        <v>0.717918442990232</v>
      </c>
    </row>
    <row r="43" spans="1:6" x14ac:dyDescent="0.2">
      <c r="A43" s="27" t="s">
        <v>131</v>
      </c>
      <c r="B43" s="27" t="s">
        <v>130</v>
      </c>
      <c r="C43" s="27" t="s">
        <v>132</v>
      </c>
      <c r="D43" s="31">
        <v>400000</v>
      </c>
      <c r="E43" s="29">
        <v>3406.8</v>
      </c>
      <c r="F43" s="30">
        <v>0.71054353998045505</v>
      </c>
    </row>
    <row r="44" spans="1:6" x14ac:dyDescent="0.2">
      <c r="A44" s="27" t="s">
        <v>182</v>
      </c>
      <c r="B44" s="27" t="s">
        <v>181</v>
      </c>
      <c r="C44" s="27" t="s">
        <v>106</v>
      </c>
      <c r="D44" s="31">
        <v>650000</v>
      </c>
      <c r="E44" s="29">
        <v>3040.375</v>
      </c>
      <c r="F44" s="30">
        <v>0.63411964757780803</v>
      </c>
    </row>
    <row r="45" spans="1:6" x14ac:dyDescent="0.2">
      <c r="A45" s="27" t="s">
        <v>115</v>
      </c>
      <c r="B45" s="27" t="s">
        <v>114</v>
      </c>
      <c r="C45" s="27" t="s">
        <v>116</v>
      </c>
      <c r="D45" s="31">
        <v>1000000</v>
      </c>
      <c r="E45" s="29">
        <v>2992.5</v>
      </c>
      <c r="F45" s="30">
        <v>0.62413453780424799</v>
      </c>
    </row>
    <row r="46" spans="1:6" x14ac:dyDescent="0.2">
      <c r="A46" s="27" t="s">
        <v>239</v>
      </c>
      <c r="B46" s="27" t="s">
        <v>238</v>
      </c>
      <c r="C46" s="27" t="s">
        <v>240</v>
      </c>
      <c r="D46" s="31">
        <v>770000</v>
      </c>
      <c r="E46" s="29">
        <v>2907.9050000000002</v>
      </c>
      <c r="F46" s="30">
        <v>0.60649087490514997</v>
      </c>
    </row>
    <row r="47" spans="1:6" x14ac:dyDescent="0.2">
      <c r="A47" s="27" t="s">
        <v>187</v>
      </c>
      <c r="B47" s="27" t="s">
        <v>186</v>
      </c>
      <c r="C47" s="27" t="s">
        <v>188</v>
      </c>
      <c r="D47" s="31">
        <v>200000</v>
      </c>
      <c r="E47" s="29">
        <v>2830.9</v>
      </c>
      <c r="F47" s="30">
        <v>0.59043022993151095</v>
      </c>
    </row>
    <row r="48" spans="1:6" x14ac:dyDescent="0.2">
      <c r="A48" s="27" t="s">
        <v>176</v>
      </c>
      <c r="B48" s="27" t="s">
        <v>175</v>
      </c>
      <c r="C48" s="27" t="s">
        <v>129</v>
      </c>
      <c r="D48" s="31">
        <v>800000</v>
      </c>
      <c r="E48" s="29">
        <v>2788</v>
      </c>
      <c r="F48" s="30">
        <v>0.58148273730935496</v>
      </c>
    </row>
    <row r="49" spans="1:9" x14ac:dyDescent="0.2">
      <c r="A49" s="27" t="s">
        <v>146</v>
      </c>
      <c r="B49" s="27" t="s">
        <v>145</v>
      </c>
      <c r="C49" s="27" t="s">
        <v>147</v>
      </c>
      <c r="D49" s="31">
        <v>100000</v>
      </c>
      <c r="E49" s="29">
        <v>2636.5</v>
      </c>
      <c r="F49" s="30">
        <v>0.549884948678663</v>
      </c>
    </row>
    <row r="50" spans="1:9" x14ac:dyDescent="0.2">
      <c r="A50" s="27" t="s">
        <v>568</v>
      </c>
      <c r="B50" s="27" t="s">
        <v>567</v>
      </c>
      <c r="C50" s="27" t="s">
        <v>106</v>
      </c>
      <c r="D50" s="31">
        <v>500000</v>
      </c>
      <c r="E50" s="29">
        <v>2518.5</v>
      </c>
      <c r="F50" s="30">
        <v>0.52527412981119403</v>
      </c>
    </row>
    <row r="51" spans="1:9" x14ac:dyDescent="0.2">
      <c r="A51" s="27" t="s">
        <v>526</v>
      </c>
      <c r="B51" s="27" t="s">
        <v>525</v>
      </c>
      <c r="C51" s="27" t="s">
        <v>113</v>
      </c>
      <c r="D51" s="31">
        <v>150000</v>
      </c>
      <c r="E51" s="29">
        <v>2359.2750000000001</v>
      </c>
      <c r="F51" s="30">
        <v>0.49206516680973</v>
      </c>
    </row>
    <row r="52" spans="1:9" x14ac:dyDescent="0.2">
      <c r="A52" s="27" t="s">
        <v>172</v>
      </c>
      <c r="B52" s="27" t="s">
        <v>171</v>
      </c>
      <c r="C52" s="27" t="s">
        <v>116</v>
      </c>
      <c r="D52" s="31">
        <v>35624</v>
      </c>
      <c r="E52" s="29">
        <v>2352.0033520000002</v>
      </c>
      <c r="F52" s="30">
        <v>0.49054854637078099</v>
      </c>
    </row>
    <row r="53" spans="1:9" x14ac:dyDescent="0.2">
      <c r="A53" s="27" t="s">
        <v>715</v>
      </c>
      <c r="B53" s="27" t="s">
        <v>714</v>
      </c>
      <c r="C53" s="27" t="s">
        <v>132</v>
      </c>
      <c r="D53" s="31">
        <v>600000</v>
      </c>
      <c r="E53" s="29">
        <v>2261.1</v>
      </c>
      <c r="F53" s="30">
        <v>0.47158917407825701</v>
      </c>
    </row>
    <row r="54" spans="1:9" x14ac:dyDescent="0.2">
      <c r="A54" s="27" t="s">
        <v>498</v>
      </c>
      <c r="B54" s="27" t="s">
        <v>497</v>
      </c>
      <c r="C54" s="27" t="s">
        <v>165</v>
      </c>
      <c r="D54" s="31">
        <v>15000</v>
      </c>
      <c r="E54" s="29">
        <v>2165.7750000000001</v>
      </c>
      <c r="F54" s="30">
        <v>0.45170759519231302</v>
      </c>
    </row>
    <row r="55" spans="1:9" x14ac:dyDescent="0.2">
      <c r="A55" s="27" t="s">
        <v>274</v>
      </c>
      <c r="B55" s="27" t="s">
        <v>273</v>
      </c>
      <c r="C55" s="27" t="s">
        <v>154</v>
      </c>
      <c r="D55" s="31">
        <v>800000</v>
      </c>
      <c r="E55" s="29">
        <v>2154.8000000000002</v>
      </c>
      <c r="F55" s="30">
        <v>0.44941858047137601</v>
      </c>
    </row>
    <row r="56" spans="1:9" x14ac:dyDescent="0.2">
      <c r="A56" s="27" t="s">
        <v>251</v>
      </c>
      <c r="B56" s="27" t="s">
        <v>250</v>
      </c>
      <c r="C56" s="27" t="s">
        <v>240</v>
      </c>
      <c r="D56" s="31">
        <v>1500000</v>
      </c>
      <c r="E56" s="29">
        <v>1979.25</v>
      </c>
      <c r="F56" s="30">
        <v>0.41280477324947601</v>
      </c>
    </row>
    <row r="57" spans="1:9" x14ac:dyDescent="0.2">
      <c r="A57" s="27" t="s">
        <v>394</v>
      </c>
      <c r="B57" s="27" t="s">
        <v>393</v>
      </c>
      <c r="C57" s="27" t="s">
        <v>147</v>
      </c>
      <c r="D57" s="31">
        <v>3000000</v>
      </c>
      <c r="E57" s="29">
        <v>1902</v>
      </c>
      <c r="F57" s="30">
        <v>0.39669302954174801</v>
      </c>
    </row>
    <row r="58" spans="1:9" x14ac:dyDescent="0.2">
      <c r="A58" s="27" t="s">
        <v>184</v>
      </c>
      <c r="B58" s="27" t="s">
        <v>183</v>
      </c>
      <c r="C58" s="27" t="s">
        <v>185</v>
      </c>
      <c r="D58" s="31">
        <v>813915</v>
      </c>
      <c r="E58" s="29">
        <v>1224.9420749999999</v>
      </c>
      <c r="F58" s="30">
        <v>0.25548158924548098</v>
      </c>
    </row>
    <row r="59" spans="1:9" x14ac:dyDescent="0.2">
      <c r="A59" s="26" t="s">
        <v>32</v>
      </c>
      <c r="B59" s="26"/>
      <c r="C59" s="26"/>
      <c r="D59" s="32"/>
      <c r="E59" s="33">
        <f>SUM(E7:E58)</f>
        <v>463561.96463200013</v>
      </c>
      <c r="F59" s="34">
        <f>SUM(F7:F58)</f>
        <v>96.683385978019203</v>
      </c>
      <c r="G59" s="18"/>
      <c r="H59" s="18"/>
      <c r="I59" s="18"/>
    </row>
    <row r="60" spans="1:9" x14ac:dyDescent="0.2">
      <c r="A60" s="27"/>
      <c r="B60" s="27"/>
      <c r="C60" s="27"/>
      <c r="D60" s="28"/>
      <c r="E60" s="29"/>
      <c r="F60" s="30"/>
    </row>
    <row r="61" spans="1:9" x14ac:dyDescent="0.2">
      <c r="A61" s="26" t="s">
        <v>1301</v>
      </c>
      <c r="B61" s="27"/>
      <c r="C61" s="27"/>
      <c r="D61" s="28"/>
      <c r="E61" s="29"/>
      <c r="F61" s="30"/>
    </row>
    <row r="62" spans="1:9" x14ac:dyDescent="0.2">
      <c r="A62" s="27" t="s">
        <v>216</v>
      </c>
      <c r="B62" s="27" t="s">
        <v>784</v>
      </c>
      <c r="C62" s="27" t="s">
        <v>91</v>
      </c>
      <c r="D62" s="31">
        <v>30000</v>
      </c>
      <c r="E62" s="29">
        <v>3.0000000000000001E-3</v>
      </c>
      <c r="F62" s="30">
        <v>6.2569878476616304E-7</v>
      </c>
    </row>
    <row r="63" spans="1:9" x14ac:dyDescent="0.2">
      <c r="A63" s="27" t="s">
        <v>546</v>
      </c>
      <c r="B63" s="27" t="s">
        <v>790</v>
      </c>
      <c r="C63" s="27" t="s">
        <v>386</v>
      </c>
      <c r="D63" s="31">
        <v>3500</v>
      </c>
      <c r="E63" s="29">
        <v>3.5E-4</v>
      </c>
      <c r="F63" s="30">
        <v>7.2998191556052401E-8</v>
      </c>
    </row>
    <row r="64" spans="1:9" x14ac:dyDescent="0.2">
      <c r="A64" s="27"/>
      <c r="B64" s="27" t="s">
        <v>785</v>
      </c>
      <c r="C64" s="27" t="s">
        <v>132</v>
      </c>
      <c r="D64" s="31">
        <v>2900</v>
      </c>
      <c r="E64" s="29">
        <v>2.9E-4</v>
      </c>
      <c r="F64" s="30">
        <v>6.0484215860729099E-8</v>
      </c>
    </row>
    <row r="65" spans="1:9" x14ac:dyDescent="0.2">
      <c r="A65" s="26" t="s">
        <v>32</v>
      </c>
      <c r="B65" s="26"/>
      <c r="C65" s="26"/>
      <c r="D65" s="32"/>
      <c r="E65" s="33">
        <f>SUM(E61:E64)</f>
        <v>3.64E-3</v>
      </c>
      <c r="F65" s="34">
        <f>SUM(F61:F64)</f>
        <v>7.5918119218294454E-7</v>
      </c>
      <c r="G65" s="18"/>
      <c r="H65" s="89"/>
      <c r="I65" s="18"/>
    </row>
    <row r="66" spans="1:9" x14ac:dyDescent="0.2">
      <c r="A66" s="27"/>
      <c r="B66" s="27"/>
      <c r="C66" s="27"/>
      <c r="D66" s="28"/>
      <c r="E66" s="29"/>
      <c r="F66" s="30"/>
    </row>
    <row r="67" spans="1:9" x14ac:dyDescent="0.2">
      <c r="A67" s="26" t="s">
        <v>34</v>
      </c>
      <c r="B67" s="26"/>
      <c r="C67" s="26"/>
      <c r="D67" s="32"/>
      <c r="E67" s="33">
        <f>E59+E65</f>
        <v>463561.96827200014</v>
      </c>
      <c r="F67" s="34">
        <f>F59+F65</f>
        <v>96.683386737200394</v>
      </c>
      <c r="G67" s="18"/>
      <c r="H67" s="18"/>
      <c r="I67" s="18"/>
    </row>
    <row r="68" spans="1:9" x14ac:dyDescent="0.2">
      <c r="A68" s="26"/>
      <c r="B68" s="26"/>
      <c r="C68" s="26"/>
      <c r="D68" s="32"/>
      <c r="E68" s="33"/>
      <c r="F68" s="34"/>
      <c r="G68" s="18"/>
      <c r="H68" s="18"/>
      <c r="I68" s="18"/>
    </row>
    <row r="69" spans="1:9" x14ac:dyDescent="0.2">
      <c r="A69" s="26" t="s">
        <v>36</v>
      </c>
      <c r="B69" s="26"/>
      <c r="C69" s="26"/>
      <c r="D69" s="32"/>
      <c r="E69" s="33">
        <f>E71-(E59+E65)</f>
        <v>15901.96438069985</v>
      </c>
      <c r="F69" s="34">
        <f>F71-(F59+F65)</f>
        <v>3.3166132627996063</v>
      </c>
      <c r="G69" s="18"/>
      <c r="H69" s="18"/>
      <c r="I69" s="18"/>
    </row>
    <row r="70" spans="1:9" x14ac:dyDescent="0.2">
      <c r="A70" s="26"/>
      <c r="B70" s="26"/>
      <c r="C70" s="26"/>
      <c r="D70" s="32"/>
      <c r="E70" s="33"/>
      <c r="F70" s="34"/>
      <c r="G70" s="18"/>
      <c r="H70" s="18"/>
      <c r="I70" s="18"/>
    </row>
    <row r="71" spans="1:9" x14ac:dyDescent="0.2">
      <c r="A71" s="35" t="s">
        <v>35</v>
      </c>
      <c r="B71" s="35"/>
      <c r="C71" s="35"/>
      <c r="D71" s="36"/>
      <c r="E71" s="37">
        <v>479463.93265269999</v>
      </c>
      <c r="F71" s="38">
        <v>100</v>
      </c>
      <c r="G71" s="18"/>
      <c r="H71" s="18"/>
      <c r="I71" s="18"/>
    </row>
    <row r="72" spans="1:9" x14ac:dyDescent="0.2">
      <c r="F72" s="20" t="s">
        <v>536</v>
      </c>
    </row>
    <row r="73" spans="1:9" x14ac:dyDescent="0.2">
      <c r="A73" s="54" t="s">
        <v>37</v>
      </c>
      <c r="F73" s="20"/>
    </row>
    <row r="74" spans="1:9" x14ac:dyDescent="0.2">
      <c r="A74" s="54" t="s">
        <v>786</v>
      </c>
      <c r="F74" s="20"/>
    </row>
    <row r="76" spans="1:9" x14ac:dyDescent="0.2">
      <c r="A76" s="18" t="s">
        <v>38</v>
      </c>
    </row>
    <row r="77" spans="1:9" x14ac:dyDescent="0.2">
      <c r="A77" s="18" t="s">
        <v>39</v>
      </c>
    </row>
    <row r="78" spans="1:9" x14ac:dyDescent="0.2">
      <c r="A78" s="18" t="s">
        <v>40</v>
      </c>
      <c r="B78" s="18"/>
      <c r="C78" s="39" t="s">
        <v>42</v>
      </c>
      <c r="D78" s="19" t="s">
        <v>41</v>
      </c>
    </row>
    <row r="79" spans="1:9" x14ac:dyDescent="0.2">
      <c r="A79" s="9" t="s">
        <v>58</v>
      </c>
      <c r="C79" s="40">
        <v>853.13980000000004</v>
      </c>
      <c r="D79" s="40">
        <v>849.04579999999999</v>
      </c>
    </row>
    <row r="80" spans="1:9" x14ac:dyDescent="0.2">
      <c r="A80" s="9" t="s">
        <v>80</v>
      </c>
      <c r="C80" s="40">
        <v>52.241999999999997</v>
      </c>
      <c r="D80" s="40">
        <v>48.036099999999998</v>
      </c>
    </row>
    <row r="81" spans="1:4" x14ac:dyDescent="0.2">
      <c r="A81" s="9" t="s">
        <v>61</v>
      </c>
      <c r="C81" s="40">
        <v>922.12369999999999</v>
      </c>
      <c r="D81" s="40">
        <v>921.41480000000001</v>
      </c>
    </row>
    <row r="82" spans="1:4" x14ac:dyDescent="0.2">
      <c r="A82" s="9" t="s">
        <v>81</v>
      </c>
      <c r="C82" s="40">
        <v>58.326000000000001</v>
      </c>
      <c r="D82" s="40">
        <v>54.318899999999999</v>
      </c>
    </row>
    <row r="84" spans="1:4" x14ac:dyDescent="0.2">
      <c r="A84" s="18" t="s">
        <v>44</v>
      </c>
    </row>
    <row r="85" spans="1:4" x14ac:dyDescent="0.2">
      <c r="A85" s="108" t="s">
        <v>55</v>
      </c>
      <c r="B85" s="109"/>
      <c r="C85" s="43" t="s">
        <v>56</v>
      </c>
    </row>
    <row r="86" spans="1:4" x14ac:dyDescent="0.2">
      <c r="A86" s="104" t="s">
        <v>80</v>
      </c>
      <c r="B86" s="105"/>
      <c r="C86" s="44">
        <v>4.25</v>
      </c>
    </row>
    <row r="87" spans="1:4" x14ac:dyDescent="0.2">
      <c r="A87" s="104" t="s">
        <v>81</v>
      </c>
      <c r="B87" s="105"/>
      <c r="C87" s="44">
        <v>4.25</v>
      </c>
    </row>
    <row r="88" spans="1:4" x14ac:dyDescent="0.2">
      <c r="A88" s="9" t="s">
        <v>57</v>
      </c>
    </row>
    <row r="89" spans="1:4" x14ac:dyDescent="0.2">
      <c r="A89" s="9" t="s">
        <v>43</v>
      </c>
    </row>
    <row r="91" spans="1:4" x14ac:dyDescent="0.2">
      <c r="A91" s="18" t="s">
        <v>213</v>
      </c>
      <c r="D91" s="45">
        <v>0.25146765049406161</v>
      </c>
    </row>
    <row r="93" spans="1:4" x14ac:dyDescent="0.2">
      <c r="A93" s="18" t="s">
        <v>789</v>
      </c>
      <c r="D93" s="41">
        <v>1</v>
      </c>
    </row>
    <row r="94" spans="1:4" x14ac:dyDescent="0.2">
      <c r="A94" s="9" t="s">
        <v>787</v>
      </c>
      <c r="D94" s="41"/>
    </row>
    <row r="95" spans="1:4" x14ac:dyDescent="0.2">
      <c r="A95" s="46" t="s">
        <v>788</v>
      </c>
      <c r="D95" s="41"/>
    </row>
    <row r="97" spans="1:1" x14ac:dyDescent="0.2">
      <c r="A97" s="54" t="s">
        <v>1229</v>
      </c>
    </row>
    <row r="99" spans="1:1" x14ac:dyDescent="0.2">
      <c r="A99" s="18" t="s">
        <v>1223</v>
      </c>
    </row>
    <row r="100" spans="1:1" x14ac:dyDescent="0.2">
      <c r="A100" s="46"/>
    </row>
    <row r="101" spans="1:1" x14ac:dyDescent="0.2">
      <c r="A101" s="47" t="s">
        <v>781</v>
      </c>
    </row>
    <row r="102" spans="1:1" x14ac:dyDescent="0.2">
      <c r="A102" s="48"/>
    </row>
    <row r="103" spans="1:1" x14ac:dyDescent="0.2">
      <c r="A103" s="49"/>
    </row>
    <row r="104" spans="1:1" x14ac:dyDescent="0.2">
      <c r="A104" s="49"/>
    </row>
    <row r="105" spans="1:1" x14ac:dyDescent="0.2">
      <c r="A105" s="49"/>
    </row>
    <row r="106" spans="1:1" x14ac:dyDescent="0.2">
      <c r="A106" s="49"/>
    </row>
    <row r="107" spans="1:1" x14ac:dyDescent="0.2">
      <c r="A107" s="49"/>
    </row>
    <row r="108" spans="1:1" x14ac:dyDescent="0.2">
      <c r="A108" s="49"/>
    </row>
    <row r="109" spans="1:1" x14ac:dyDescent="0.2">
      <c r="A109" s="49"/>
    </row>
    <row r="110" spans="1:1" x14ac:dyDescent="0.2">
      <c r="A110" s="49"/>
    </row>
    <row r="111" spans="1:1" x14ac:dyDescent="0.2">
      <c r="A111" s="49"/>
    </row>
    <row r="112" spans="1:1" x14ac:dyDescent="0.2">
      <c r="A112" s="49"/>
    </row>
    <row r="113" spans="1:1" x14ac:dyDescent="0.2">
      <c r="A113" s="49"/>
    </row>
    <row r="114" spans="1:1" x14ac:dyDescent="0.2">
      <c r="A114" s="49"/>
    </row>
    <row r="115" spans="1:1" x14ac:dyDescent="0.2">
      <c r="A115" s="47" t="s">
        <v>756</v>
      </c>
    </row>
    <row r="116" spans="1:1" x14ac:dyDescent="0.2">
      <c r="A116" s="49"/>
    </row>
    <row r="117" spans="1:1" x14ac:dyDescent="0.2">
      <c r="A117" s="47" t="s">
        <v>782</v>
      </c>
    </row>
    <row r="118" spans="1:1" x14ac:dyDescent="0.2">
      <c r="A118" s="49"/>
    </row>
    <row r="119" spans="1:1" x14ac:dyDescent="0.2">
      <c r="A119" s="49"/>
    </row>
    <row r="120" spans="1:1" x14ac:dyDescent="0.2">
      <c r="A120" s="49"/>
    </row>
    <row r="121" spans="1:1" x14ac:dyDescent="0.2">
      <c r="A121" s="49"/>
    </row>
    <row r="122" spans="1:1" x14ac:dyDescent="0.2">
      <c r="A122" s="49"/>
    </row>
    <row r="123" spans="1:1" x14ac:dyDescent="0.2">
      <c r="A123" s="49"/>
    </row>
    <row r="124" spans="1:1" x14ac:dyDescent="0.2">
      <c r="A124" s="49"/>
    </row>
    <row r="125" spans="1:1" x14ac:dyDescent="0.2">
      <c r="A125" s="49"/>
    </row>
    <row r="126" spans="1:1" x14ac:dyDescent="0.2">
      <c r="A126" s="49"/>
    </row>
    <row r="127" spans="1:1" x14ac:dyDescent="0.2">
      <c r="A127" s="49"/>
    </row>
    <row r="128" spans="1:1" x14ac:dyDescent="0.2">
      <c r="A128" s="49"/>
    </row>
    <row r="129" spans="1:1" x14ac:dyDescent="0.2">
      <c r="A129" s="49"/>
    </row>
  </sheetData>
  <mergeCells count="4">
    <mergeCell ref="A1:F1"/>
    <mergeCell ref="A85:B85"/>
    <mergeCell ref="A86:B86"/>
    <mergeCell ref="A87:B87"/>
  </mergeCells>
  <conditionalFormatting sqref="F2:F3 F5:F65542">
    <cfRule type="cellIs" dxfId="31" priority="1" stopIfTrue="1" operator="between">
      <formula>0.009</formula>
      <formula>-0.009</formula>
    </cfRule>
  </conditionalFormatting>
  <hyperlinks>
    <hyperlink ref="A95" r:id="rId1" xr:uid="{00000000-0004-0000-2000-000000000000}"/>
  </hyperlinks>
  <pageMargins left="0.7" right="0.7" top="0.75" bottom="0.75" header="0.3" footer="0.3"/>
  <pageSetup paperSize="9" scale="51" orientation="portrait" r:id="rId2"/>
  <headerFooter>
    <oddFooter>&amp;C&amp;1#&amp;"Calibri"&amp;10&amp;K000000PUBLIC</oddFooter>
    <evenFooter>&amp;LPUBLIC</evenFooter>
    <firstFooter>&amp;LPUBLIC</first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60"/>
  <sheetViews>
    <sheetView view="pageBreakPreview" zoomScaleNormal="100" zoomScaleSheetLayoutView="100" workbookViewId="0">
      <selection sqref="A1:E1"/>
    </sheetView>
  </sheetViews>
  <sheetFormatPr defaultColWidth="9.21875" defaultRowHeight="10.199999999999999" x14ac:dyDescent="0.2"/>
  <cols>
    <col min="1" max="1" width="33.44140625" style="9" bestFit="1" customWidth="1"/>
    <col min="2" max="2" width="33.5546875" style="9" bestFit="1" customWidth="1"/>
    <col min="3" max="3" width="18.77734375" style="9" bestFit="1" customWidth="1"/>
    <col min="4" max="4" width="23" style="10" bestFit="1" customWidth="1"/>
    <col min="5" max="5" width="13.5546875" style="13" customWidth="1"/>
    <col min="6" max="16384" width="9.21875" style="9"/>
  </cols>
  <sheetData>
    <row r="1" spans="1:8" s="1" customFormat="1" ht="13.8" x14ac:dyDescent="0.2">
      <c r="A1" s="106" t="s">
        <v>23</v>
      </c>
      <c r="B1" s="107"/>
      <c r="C1" s="107"/>
      <c r="D1" s="107"/>
      <c r="E1" s="107"/>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361</v>
      </c>
      <c r="B5" s="22"/>
      <c r="C5" s="23"/>
      <c r="D5" s="24"/>
      <c r="E5" s="25"/>
    </row>
    <row r="6" spans="1:8" x14ac:dyDescent="0.2">
      <c r="A6" s="27" t="s">
        <v>717</v>
      </c>
      <c r="B6" s="27" t="s">
        <v>716</v>
      </c>
      <c r="C6" s="31">
        <v>6615481.898</v>
      </c>
      <c r="D6" s="29">
        <v>374260.9817</v>
      </c>
      <c r="E6" s="30">
        <v>99.760756702885004</v>
      </c>
    </row>
    <row r="7" spans="1:8" x14ac:dyDescent="0.2">
      <c r="A7" s="26" t="s">
        <v>32</v>
      </c>
      <c r="B7" s="26"/>
      <c r="C7" s="32"/>
      <c r="D7" s="33">
        <f>SUM(D6:D6)</f>
        <v>374260.9817</v>
      </c>
      <c r="E7" s="34">
        <f>SUM(E6:E6)</f>
        <v>99.760756702885004</v>
      </c>
      <c r="F7" s="18"/>
      <c r="G7" s="18"/>
      <c r="H7" s="18"/>
    </row>
    <row r="8" spans="1:8" x14ac:dyDescent="0.2">
      <c r="A8" s="27"/>
      <c r="B8" s="27"/>
      <c r="C8" s="28"/>
      <c r="D8" s="29"/>
      <c r="E8" s="30"/>
    </row>
    <row r="9" spans="1:8" x14ac:dyDescent="0.2">
      <c r="A9" s="26" t="s">
        <v>34</v>
      </c>
      <c r="B9" s="26"/>
      <c r="C9" s="32"/>
      <c r="D9" s="33">
        <f>D7</f>
        <v>374260.9817</v>
      </c>
      <c r="E9" s="34">
        <f>E7</f>
        <v>99.760756702885004</v>
      </c>
      <c r="F9" s="18"/>
      <c r="G9" s="18"/>
      <c r="H9" s="18"/>
    </row>
    <row r="10" spans="1:8" x14ac:dyDescent="0.2">
      <c r="A10" s="26"/>
      <c r="B10" s="26"/>
      <c r="C10" s="32"/>
      <c r="D10" s="33"/>
      <c r="E10" s="34"/>
      <c r="F10" s="18"/>
      <c r="G10" s="18"/>
      <c r="H10" s="18"/>
    </row>
    <row r="11" spans="1:8" x14ac:dyDescent="0.2">
      <c r="A11" s="26" t="s">
        <v>36</v>
      </c>
      <c r="B11" s="26"/>
      <c r="C11" s="32"/>
      <c r="D11" s="33">
        <f>D13-(D7)</f>
        <v>897.54162059997907</v>
      </c>
      <c r="E11" s="34">
        <f>E13-(E7)</f>
        <v>0.23924329711499581</v>
      </c>
      <c r="F11" s="18"/>
      <c r="G11" s="18"/>
      <c r="H11" s="18"/>
    </row>
    <row r="12" spans="1:8" x14ac:dyDescent="0.2">
      <c r="A12" s="26"/>
      <c r="B12" s="26"/>
      <c r="C12" s="32"/>
      <c r="D12" s="33"/>
      <c r="E12" s="34"/>
      <c r="F12" s="18"/>
      <c r="G12" s="18"/>
      <c r="H12" s="18"/>
    </row>
    <row r="13" spans="1:8" x14ac:dyDescent="0.2">
      <c r="A13" s="35" t="s">
        <v>35</v>
      </c>
      <c r="B13" s="35"/>
      <c r="C13" s="36"/>
      <c r="D13" s="37">
        <v>375158.52332059998</v>
      </c>
      <c r="E13" s="38">
        <v>100</v>
      </c>
      <c r="F13" s="18"/>
      <c r="G13" s="18"/>
      <c r="H13" s="18"/>
    </row>
    <row r="16" spans="1:8" x14ac:dyDescent="0.2">
      <c r="A16" s="18" t="s">
        <v>38</v>
      </c>
    </row>
    <row r="17" spans="1:4" x14ac:dyDescent="0.2">
      <c r="A17" s="18" t="s">
        <v>39</v>
      </c>
    </row>
    <row r="18" spans="1:4" x14ac:dyDescent="0.2">
      <c r="A18" s="18" t="s">
        <v>40</v>
      </c>
      <c r="B18" s="18"/>
      <c r="C18" s="39" t="s">
        <v>42</v>
      </c>
      <c r="D18" s="41" t="s">
        <v>41</v>
      </c>
    </row>
    <row r="19" spans="1:4" x14ac:dyDescent="0.2">
      <c r="A19" s="9" t="s">
        <v>58</v>
      </c>
      <c r="C19" s="40">
        <v>57.081499999999998</v>
      </c>
      <c r="D19" s="40">
        <v>52.036499999999997</v>
      </c>
    </row>
    <row r="20" spans="1:4" x14ac:dyDescent="0.2">
      <c r="A20" s="9" t="s">
        <v>80</v>
      </c>
      <c r="C20" s="40">
        <v>57.081499999999998</v>
      </c>
      <c r="D20" s="40">
        <v>52.036499999999997</v>
      </c>
    </row>
    <row r="21" spans="1:4" x14ac:dyDescent="0.2">
      <c r="A21" s="9" t="s">
        <v>61</v>
      </c>
      <c r="C21" s="40">
        <v>62.147199999999998</v>
      </c>
      <c r="D21" s="40">
        <v>56.950800000000001</v>
      </c>
    </row>
    <row r="22" spans="1:4" x14ac:dyDescent="0.2">
      <c r="A22" s="9" t="s">
        <v>81</v>
      </c>
      <c r="C22" s="40">
        <v>62.147199999999998</v>
      </c>
      <c r="D22" s="40">
        <v>56.950800000000001</v>
      </c>
    </row>
    <row r="24" spans="1:4" x14ac:dyDescent="0.2">
      <c r="A24" s="9" t="s">
        <v>43</v>
      </c>
    </row>
    <row r="26" spans="1:4" x14ac:dyDescent="0.2">
      <c r="A26" s="18" t="s">
        <v>44</v>
      </c>
      <c r="D26" s="41" t="s">
        <v>45</v>
      </c>
    </row>
    <row r="28" spans="1:4" x14ac:dyDescent="0.2">
      <c r="A28" s="18" t="s">
        <v>213</v>
      </c>
      <c r="D28" s="45">
        <v>5.9270434935564144E-3</v>
      </c>
    </row>
    <row r="30" spans="1:4" x14ac:dyDescent="0.2">
      <c r="A30" s="18" t="s">
        <v>759</v>
      </c>
    </row>
    <row r="31" spans="1:4" x14ac:dyDescent="0.2">
      <c r="A31" s="46"/>
    </row>
    <row r="32" spans="1:4" x14ac:dyDescent="0.2">
      <c r="A32" s="47" t="s">
        <v>781</v>
      </c>
    </row>
    <row r="33" spans="1:1" x14ac:dyDescent="0.2">
      <c r="A33" s="48"/>
    </row>
    <row r="34" spans="1:1" x14ac:dyDescent="0.2">
      <c r="A34" s="49"/>
    </row>
    <row r="35" spans="1:1" x14ac:dyDescent="0.2">
      <c r="A35" s="49"/>
    </row>
    <row r="36" spans="1:1" x14ac:dyDescent="0.2">
      <c r="A36" s="49"/>
    </row>
    <row r="37" spans="1:1" x14ac:dyDescent="0.2">
      <c r="A37" s="49"/>
    </row>
    <row r="38" spans="1:1" x14ac:dyDescent="0.2">
      <c r="A38" s="49"/>
    </row>
    <row r="39" spans="1:1" x14ac:dyDescent="0.2">
      <c r="A39" s="49"/>
    </row>
    <row r="40" spans="1:1" x14ac:dyDescent="0.2">
      <c r="A40" s="49"/>
    </row>
    <row r="41" spans="1:1" x14ac:dyDescent="0.2">
      <c r="A41" s="49"/>
    </row>
    <row r="42" spans="1:1" x14ac:dyDescent="0.2">
      <c r="A42" s="49"/>
    </row>
    <row r="43" spans="1:1" x14ac:dyDescent="0.2">
      <c r="A43" s="49"/>
    </row>
    <row r="44" spans="1:1" x14ac:dyDescent="0.2">
      <c r="A44" s="49"/>
    </row>
    <row r="45" spans="1:1" x14ac:dyDescent="0.2">
      <c r="A45" s="49"/>
    </row>
    <row r="46" spans="1:1" x14ac:dyDescent="0.2">
      <c r="A46" s="47" t="s">
        <v>765</v>
      </c>
    </row>
    <row r="47" spans="1:1" x14ac:dyDescent="0.2">
      <c r="A47" s="49"/>
    </row>
    <row r="48" spans="1:1" x14ac:dyDescent="0.2">
      <c r="A48" s="47" t="s">
        <v>782</v>
      </c>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sheetData>
  <mergeCells count="1">
    <mergeCell ref="A1:E1"/>
  </mergeCells>
  <conditionalFormatting sqref="E5:E13">
    <cfRule type="cellIs" dxfId="30" priority="1" stopIfTrue="1" operator="between">
      <formula>0.009</formula>
      <formula>-0.009</formula>
    </cfRule>
  </conditionalFormatting>
  <hyperlinks>
    <hyperlink ref="A33" r:id="rId1" tooltip="https://www.franklintempletonindia.com/downloadsServlet/pdf/product-labels-jg9o5k7l" display="https://www.franklintempletonindia.com/downloadsServlet/pdf/product-labels-jg9o5k7l" xr:uid="{00000000-0004-0000-2100-000000000000}"/>
  </hyperlinks>
  <pageMargins left="0.7" right="0.7" top="0.75" bottom="0.75" header="0.3" footer="0.3"/>
  <pageSetup paperSize="9" scale="71" orientation="portrait" r:id="rId2"/>
  <headerFooter>
    <oddFooter>&amp;C&amp;1#&amp;"Calibri"&amp;10&amp;K000000PUBLIC</oddFooter>
    <evenFooter>&amp;LPUBLIC</evenFooter>
    <firstFooter>&amp;LPUBLIC</firstFooter>
  </headerFooter>
  <colBreaks count="1" manualBreakCount="1">
    <brk id="5" max="1048575" man="1"/>
  </col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63"/>
  <sheetViews>
    <sheetView view="pageBreakPreview" zoomScaleNormal="100" zoomScaleSheetLayoutView="100" workbookViewId="0">
      <selection sqref="A1:E1"/>
    </sheetView>
  </sheetViews>
  <sheetFormatPr defaultColWidth="9.21875" defaultRowHeight="10.199999999999999" x14ac:dyDescent="0.2"/>
  <cols>
    <col min="1" max="1" width="33.44140625" style="9" bestFit="1" customWidth="1"/>
    <col min="2" max="2" width="39.21875" style="9" bestFit="1" customWidth="1"/>
    <col min="3" max="3" width="18.77734375" style="9" bestFit="1" customWidth="1"/>
    <col min="4" max="4" width="23" style="10" bestFit="1" customWidth="1"/>
    <col min="5" max="5" width="13.5546875" style="13" customWidth="1"/>
    <col min="6" max="16384" width="9.21875" style="9"/>
  </cols>
  <sheetData>
    <row r="1" spans="1:8" s="1" customFormat="1" ht="15" customHeight="1" x14ac:dyDescent="0.2">
      <c r="A1" s="106" t="s">
        <v>1230</v>
      </c>
      <c r="B1" s="107"/>
      <c r="C1" s="107"/>
      <c r="D1" s="107"/>
      <c r="E1" s="107"/>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361</v>
      </c>
      <c r="B5" s="22"/>
      <c r="C5" s="23"/>
      <c r="D5" s="24"/>
      <c r="E5" s="25"/>
    </row>
    <row r="6" spans="1:8" x14ac:dyDescent="0.2">
      <c r="A6" s="27" t="s">
        <v>719</v>
      </c>
      <c r="B6" s="27" t="s">
        <v>718</v>
      </c>
      <c r="C6" s="31">
        <v>87987.933000000005</v>
      </c>
      <c r="D6" s="29">
        <v>2195.3850969999999</v>
      </c>
      <c r="E6" s="30">
        <v>99.078347405686998</v>
      </c>
    </row>
    <row r="7" spans="1:8" x14ac:dyDescent="0.2">
      <c r="A7" s="26" t="s">
        <v>32</v>
      </c>
      <c r="B7" s="26"/>
      <c r="C7" s="32"/>
      <c r="D7" s="33">
        <f>SUM(D6:D6)</f>
        <v>2195.3850969999999</v>
      </c>
      <c r="E7" s="34">
        <f>SUM(E6:E6)</f>
        <v>99.078347405686998</v>
      </c>
      <c r="F7" s="18"/>
      <c r="G7" s="18"/>
      <c r="H7" s="18"/>
    </row>
    <row r="8" spans="1:8" x14ac:dyDescent="0.2">
      <c r="A8" s="27"/>
      <c r="B8" s="27"/>
      <c r="C8" s="28"/>
      <c r="D8" s="29"/>
      <c r="E8" s="30"/>
    </row>
    <row r="9" spans="1:8" x14ac:dyDescent="0.2">
      <c r="A9" s="26" t="s">
        <v>34</v>
      </c>
      <c r="B9" s="26"/>
      <c r="C9" s="32"/>
      <c r="D9" s="33">
        <f>D7</f>
        <v>2195.3850969999999</v>
      </c>
      <c r="E9" s="34">
        <f>E7</f>
        <v>99.078347405686998</v>
      </c>
      <c r="F9" s="18"/>
      <c r="G9" s="18"/>
      <c r="H9" s="18"/>
    </row>
    <row r="10" spans="1:8" x14ac:dyDescent="0.2">
      <c r="A10" s="26"/>
      <c r="B10" s="26"/>
      <c r="C10" s="32"/>
      <c r="D10" s="33"/>
      <c r="E10" s="34"/>
      <c r="F10" s="18"/>
      <c r="G10" s="18"/>
      <c r="H10" s="18"/>
    </row>
    <row r="11" spans="1:8" x14ac:dyDescent="0.2">
      <c r="A11" s="26" t="s">
        <v>36</v>
      </c>
      <c r="B11" s="26"/>
      <c r="C11" s="32"/>
      <c r="D11" s="33">
        <f>D13-(D7)</f>
        <v>20.422043999999914</v>
      </c>
      <c r="E11" s="34">
        <f>E13-(E7)</f>
        <v>0.92165259431300228</v>
      </c>
      <c r="F11" s="18"/>
      <c r="G11" s="18"/>
      <c r="H11" s="18"/>
    </row>
    <row r="12" spans="1:8" x14ac:dyDescent="0.2">
      <c r="A12" s="26"/>
      <c r="B12" s="26"/>
      <c r="C12" s="32"/>
      <c r="D12" s="33"/>
      <c r="E12" s="34"/>
      <c r="F12" s="18"/>
      <c r="G12" s="18"/>
      <c r="H12" s="18"/>
    </row>
    <row r="13" spans="1:8" x14ac:dyDescent="0.2">
      <c r="A13" s="35" t="s">
        <v>35</v>
      </c>
      <c r="B13" s="35"/>
      <c r="C13" s="36"/>
      <c r="D13" s="37">
        <v>2215.8071409999998</v>
      </c>
      <c r="E13" s="38">
        <v>100</v>
      </c>
      <c r="F13" s="18"/>
      <c r="G13" s="18"/>
      <c r="H13" s="18"/>
    </row>
    <row r="16" spans="1:8" x14ac:dyDescent="0.2">
      <c r="A16" s="18" t="s">
        <v>38</v>
      </c>
    </row>
    <row r="17" spans="1:4" x14ac:dyDescent="0.2">
      <c r="A17" s="18" t="s">
        <v>39</v>
      </c>
    </row>
    <row r="18" spans="1:4" x14ac:dyDescent="0.2">
      <c r="A18" s="18" t="s">
        <v>40</v>
      </c>
      <c r="B18" s="18"/>
      <c r="C18" s="39" t="s">
        <v>42</v>
      </c>
      <c r="D18" s="41" t="s">
        <v>41</v>
      </c>
    </row>
    <row r="19" spans="1:4" x14ac:dyDescent="0.2">
      <c r="A19" s="9" t="s">
        <v>58</v>
      </c>
      <c r="C19" s="40">
        <v>9.7741000000000007</v>
      </c>
      <c r="D19" s="40">
        <v>9.2562999999999995</v>
      </c>
    </row>
    <row r="20" spans="1:4" x14ac:dyDescent="0.2">
      <c r="A20" s="9" t="s">
        <v>80</v>
      </c>
      <c r="C20" s="40">
        <v>9.7741000000000007</v>
      </c>
      <c r="D20" s="40">
        <v>9.2562999999999995</v>
      </c>
    </row>
    <row r="21" spans="1:4" x14ac:dyDescent="0.2">
      <c r="A21" s="9" t="s">
        <v>61</v>
      </c>
      <c r="C21" s="40">
        <v>10.654400000000001</v>
      </c>
      <c r="D21" s="40">
        <v>10.133900000000001</v>
      </c>
    </row>
    <row r="22" spans="1:4" x14ac:dyDescent="0.2">
      <c r="A22" s="9" t="s">
        <v>81</v>
      </c>
      <c r="C22" s="40">
        <v>10.654400000000001</v>
      </c>
      <c r="D22" s="40">
        <v>10.133900000000001</v>
      </c>
    </row>
    <row r="24" spans="1:4" x14ac:dyDescent="0.2">
      <c r="A24" s="9" t="s">
        <v>43</v>
      </c>
    </row>
    <row r="26" spans="1:4" x14ac:dyDescent="0.2">
      <c r="A26" s="18" t="s">
        <v>44</v>
      </c>
      <c r="D26" s="41" t="s">
        <v>45</v>
      </c>
    </row>
    <row r="28" spans="1:4" x14ac:dyDescent="0.2">
      <c r="A28" s="18" t="s">
        <v>213</v>
      </c>
      <c r="D28" s="45">
        <v>4.0590931534188572E-2</v>
      </c>
    </row>
    <row r="30" spans="1:4" x14ac:dyDescent="0.2">
      <c r="A30" s="18" t="s">
        <v>759</v>
      </c>
    </row>
    <row r="31" spans="1:4" x14ac:dyDescent="0.2">
      <c r="A31" s="46"/>
    </row>
    <row r="32" spans="1:4" x14ac:dyDescent="0.2">
      <c r="A32" s="47" t="s">
        <v>781</v>
      </c>
    </row>
    <row r="33" spans="1:1" x14ac:dyDescent="0.2">
      <c r="A33" s="48"/>
    </row>
    <row r="34" spans="1:1" x14ac:dyDescent="0.2">
      <c r="A34" s="49"/>
    </row>
    <row r="35" spans="1:1" x14ac:dyDescent="0.2">
      <c r="A35" s="49"/>
    </row>
    <row r="36" spans="1:1" x14ac:dyDescent="0.2">
      <c r="A36" s="49"/>
    </row>
    <row r="37" spans="1:1" x14ac:dyDescent="0.2">
      <c r="A37" s="49"/>
    </row>
    <row r="38" spans="1:1" x14ac:dyDescent="0.2">
      <c r="A38" s="49"/>
    </row>
    <row r="39" spans="1:1" x14ac:dyDescent="0.2">
      <c r="A39" s="49"/>
    </row>
    <row r="40" spans="1:1" x14ac:dyDescent="0.2">
      <c r="A40" s="49"/>
    </row>
    <row r="41" spans="1:1" x14ac:dyDescent="0.2">
      <c r="A41" s="49"/>
    </row>
    <row r="42" spans="1:1" x14ac:dyDescent="0.2">
      <c r="A42" s="49"/>
    </row>
    <row r="43" spans="1:1" x14ac:dyDescent="0.2">
      <c r="A43" s="49"/>
    </row>
    <row r="44" spans="1:1" x14ac:dyDescent="0.2">
      <c r="A44" s="49"/>
    </row>
    <row r="45" spans="1:1" x14ac:dyDescent="0.2">
      <c r="A45" s="49"/>
    </row>
    <row r="46" spans="1:1" x14ac:dyDescent="0.2">
      <c r="A46" s="47" t="s">
        <v>766</v>
      </c>
    </row>
    <row r="47" spans="1:1" x14ac:dyDescent="0.2">
      <c r="A47" s="49"/>
    </row>
    <row r="48" spans="1:1" x14ac:dyDescent="0.2">
      <c r="A48" s="47" t="s">
        <v>782</v>
      </c>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row r="62" spans="1:1" x14ac:dyDescent="0.2">
      <c r="A62" s="46"/>
    </row>
    <row r="63" spans="1:1" x14ac:dyDescent="0.2">
      <c r="A63" s="18" t="s">
        <v>767</v>
      </c>
    </row>
  </sheetData>
  <mergeCells count="1">
    <mergeCell ref="A1:E1"/>
  </mergeCells>
  <conditionalFormatting sqref="E5:E13">
    <cfRule type="cellIs" dxfId="29" priority="1" stopIfTrue="1" operator="between">
      <formula>0.009</formula>
      <formula>-0.009</formula>
    </cfRule>
  </conditionalFormatting>
  <hyperlinks>
    <hyperlink ref="A32" r:id="rId1" tooltip="https://www.franklintempletonindia.com/downloadsServlet/pdf/product-labels-jg9o5k7l" display="https://www.franklintempletonindia.com/downloadsServlet/pdf/product-labels-jg9o5k7l" xr:uid="{00000000-0004-0000-2200-000000000000}"/>
  </hyperlinks>
  <pageMargins left="0.7" right="0.7" top="0.75" bottom="0.75" header="0.3" footer="0.3"/>
  <pageSetup paperSize="9" scale="68" orientation="portrait" r:id="rId2"/>
  <headerFooter>
    <oddFooter>&amp;C&amp;1#&amp;"Calibri"&amp;10&amp;K000000PUBLIC</oddFooter>
    <evenFooter>&amp;LPUBLIC</evenFooter>
    <firstFooter>&amp;LPUBLIC</first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71"/>
  <sheetViews>
    <sheetView showGridLines="0" view="pageBreakPreview" zoomScaleNormal="100" zoomScaleSheetLayoutView="100" workbookViewId="0">
      <selection sqref="A1:E1"/>
    </sheetView>
  </sheetViews>
  <sheetFormatPr defaultColWidth="9.21875" defaultRowHeight="10.199999999999999" x14ac:dyDescent="0.2"/>
  <cols>
    <col min="1" max="1" width="33.44140625" style="9" bestFit="1" customWidth="1"/>
    <col min="2" max="2" width="50.77734375" style="9" customWidth="1"/>
    <col min="3" max="3" width="15.44140625" style="9" bestFit="1" customWidth="1"/>
    <col min="4" max="4" width="23" style="10" bestFit="1" customWidth="1"/>
    <col min="5" max="5" width="13.5546875" style="13" customWidth="1"/>
    <col min="6" max="16384" width="9.21875" style="9"/>
  </cols>
  <sheetData>
    <row r="1" spans="1:8" s="1" customFormat="1" ht="13.8" x14ac:dyDescent="0.2">
      <c r="A1" s="106" t="s">
        <v>24</v>
      </c>
      <c r="B1" s="107"/>
      <c r="C1" s="107"/>
      <c r="D1" s="107"/>
      <c r="E1" s="107"/>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1293</v>
      </c>
      <c r="B5" s="22"/>
      <c r="C5" s="23"/>
      <c r="D5" s="24"/>
      <c r="E5" s="25"/>
    </row>
    <row r="6" spans="1:8" x14ac:dyDescent="0.2">
      <c r="A6" s="27" t="s">
        <v>721</v>
      </c>
      <c r="B6" s="27" t="s">
        <v>720</v>
      </c>
      <c r="C6" s="31">
        <v>266052.03200000001</v>
      </c>
      <c r="D6" s="29">
        <v>1960.2705739999999</v>
      </c>
      <c r="E6" s="30">
        <v>39.259151551764099</v>
      </c>
    </row>
    <row r="7" spans="1:8" x14ac:dyDescent="0.2">
      <c r="A7" s="27" t="s">
        <v>723</v>
      </c>
      <c r="B7" s="27" t="s">
        <v>722</v>
      </c>
      <c r="C7" s="31">
        <v>2880044</v>
      </c>
      <c r="D7" s="29">
        <v>1270.6754129999999</v>
      </c>
      <c r="E7" s="30">
        <v>25.448343342865201</v>
      </c>
    </row>
    <row r="8" spans="1:8" x14ac:dyDescent="0.2">
      <c r="A8" s="27" t="s">
        <v>725</v>
      </c>
      <c r="B8" s="27" t="s">
        <v>724</v>
      </c>
      <c r="C8" s="31">
        <v>5701.1009999999997</v>
      </c>
      <c r="D8" s="29">
        <v>182.37602609999999</v>
      </c>
      <c r="E8" s="30">
        <v>3.6525202913485102</v>
      </c>
    </row>
    <row r="9" spans="1:8" ht="20.399999999999999" x14ac:dyDescent="0.2">
      <c r="A9" s="27" t="s">
        <v>726</v>
      </c>
      <c r="B9" s="58" t="s">
        <v>795</v>
      </c>
      <c r="C9" s="31">
        <v>2330.23</v>
      </c>
      <c r="D9" s="29">
        <v>57.745119699999996</v>
      </c>
      <c r="E9" s="30">
        <v>1.1564854544804599</v>
      </c>
    </row>
    <row r="10" spans="1:8" ht="20.399999999999999" x14ac:dyDescent="0.2">
      <c r="A10" s="27" t="s">
        <v>727</v>
      </c>
      <c r="B10" s="59" t="s">
        <v>799</v>
      </c>
      <c r="C10" s="31">
        <v>20869.901999999998</v>
      </c>
      <c r="D10" s="29">
        <v>9.6824449000000001</v>
      </c>
      <c r="E10" s="30">
        <v>0.19391433854207599</v>
      </c>
    </row>
    <row r="11" spans="1:8" ht="20.399999999999999" x14ac:dyDescent="0.2">
      <c r="A11" s="27" t="s">
        <v>728</v>
      </c>
      <c r="B11" s="58" t="s">
        <v>796</v>
      </c>
      <c r="C11" s="31">
        <v>23973.544999999998</v>
      </c>
      <c r="D11" s="29">
        <v>0</v>
      </c>
      <c r="E11" s="29">
        <v>0</v>
      </c>
      <c r="H11" s="42"/>
    </row>
    <row r="12" spans="1:8" x14ac:dyDescent="0.2">
      <c r="A12" s="26" t="s">
        <v>32</v>
      </c>
      <c r="B12" s="26"/>
      <c r="C12" s="32"/>
      <c r="D12" s="33">
        <f>SUM(D6:D11)</f>
        <v>3480.7495776999999</v>
      </c>
      <c r="E12" s="34">
        <f>SUM(E6:E11)</f>
        <v>69.710414979000333</v>
      </c>
      <c r="F12" s="18"/>
      <c r="G12" s="18"/>
      <c r="H12" s="18"/>
    </row>
    <row r="13" spans="1:8" x14ac:dyDescent="0.2">
      <c r="A13" s="27"/>
      <c r="B13" s="27"/>
      <c r="C13" s="28"/>
      <c r="D13" s="29"/>
      <c r="E13" s="30"/>
    </row>
    <row r="14" spans="1:8" x14ac:dyDescent="0.2">
      <c r="A14" s="26" t="s">
        <v>34</v>
      </c>
      <c r="B14" s="26"/>
      <c r="C14" s="32"/>
      <c r="D14" s="33">
        <f>D12</f>
        <v>3480.7495776999999</v>
      </c>
      <c r="E14" s="34">
        <f>E12</f>
        <v>69.710414979000333</v>
      </c>
      <c r="F14" s="18"/>
      <c r="G14" s="18"/>
      <c r="H14" s="18"/>
    </row>
    <row r="15" spans="1:8" x14ac:dyDescent="0.2">
      <c r="A15" s="26"/>
      <c r="B15" s="26"/>
      <c r="C15" s="32"/>
      <c r="D15" s="33"/>
      <c r="E15" s="34"/>
      <c r="F15" s="18"/>
      <c r="G15" s="18"/>
      <c r="H15" s="18"/>
    </row>
    <row r="16" spans="1:8" x14ac:dyDescent="0.2">
      <c r="A16" s="26" t="s">
        <v>36</v>
      </c>
      <c r="B16" s="26"/>
      <c r="C16" s="32"/>
      <c r="D16" s="33">
        <f>D18-(D12)</f>
        <v>1512.4061490999998</v>
      </c>
      <c r="E16" s="34">
        <f>E18-(E12)</f>
        <v>30.289585020999667</v>
      </c>
      <c r="F16" s="18"/>
      <c r="G16" s="18"/>
      <c r="H16" s="18"/>
    </row>
    <row r="17" spans="1:8" x14ac:dyDescent="0.2">
      <c r="A17" s="26"/>
      <c r="B17" s="26"/>
      <c r="C17" s="32"/>
      <c r="D17" s="33"/>
      <c r="E17" s="34"/>
      <c r="F17" s="18"/>
      <c r="G17" s="18"/>
      <c r="H17" s="18"/>
    </row>
    <row r="18" spans="1:8" x14ac:dyDescent="0.2">
      <c r="A18" s="35" t="s">
        <v>35</v>
      </c>
      <c r="B18" s="35"/>
      <c r="C18" s="36"/>
      <c r="D18" s="37">
        <v>4993.1557267999997</v>
      </c>
      <c r="E18" s="38">
        <v>100</v>
      </c>
      <c r="F18" s="18"/>
      <c r="G18" s="18"/>
      <c r="H18" s="18"/>
    </row>
    <row r="19" spans="1:8" x14ac:dyDescent="0.2">
      <c r="C19" s="10"/>
      <c r="D19" s="13"/>
      <c r="E19" s="20"/>
    </row>
    <row r="20" spans="1:8" x14ac:dyDescent="0.2">
      <c r="A20" s="18" t="s">
        <v>797</v>
      </c>
    </row>
    <row r="21" spans="1:8" ht="27" customHeight="1" x14ac:dyDescent="0.3">
      <c r="A21" s="114" t="s">
        <v>798</v>
      </c>
      <c r="B21" s="115"/>
      <c r="C21" s="115"/>
      <c r="D21" s="115"/>
      <c r="E21" s="115"/>
    </row>
    <row r="22" spans="1:8" ht="14.4" x14ac:dyDescent="0.3">
      <c r="A22" s="60"/>
      <c r="B22" s="61"/>
      <c r="C22" s="61"/>
      <c r="D22" s="61"/>
      <c r="E22" s="61"/>
    </row>
    <row r="23" spans="1:8" x14ac:dyDescent="0.2">
      <c r="A23" s="18" t="s">
        <v>38</v>
      </c>
    </row>
    <row r="24" spans="1:8" x14ac:dyDescent="0.2">
      <c r="A24" s="18" t="s">
        <v>39</v>
      </c>
    </row>
    <row r="25" spans="1:8" x14ac:dyDescent="0.2">
      <c r="A25" s="18" t="s">
        <v>40</v>
      </c>
      <c r="B25" s="18"/>
      <c r="C25" s="39" t="s">
        <v>42</v>
      </c>
      <c r="D25" s="41" t="s">
        <v>41</v>
      </c>
    </row>
    <row r="26" spans="1:8" x14ac:dyDescent="0.2">
      <c r="A26" s="9" t="s">
        <v>58</v>
      </c>
      <c r="C26" s="40">
        <v>13.8916</v>
      </c>
      <c r="D26" s="40">
        <v>14.448600000000001</v>
      </c>
    </row>
    <row r="27" spans="1:8" x14ac:dyDescent="0.2">
      <c r="A27" s="9" t="s">
        <v>80</v>
      </c>
      <c r="C27" s="40">
        <v>13.8916</v>
      </c>
      <c r="D27" s="40">
        <v>14.448600000000001</v>
      </c>
    </row>
    <row r="28" spans="1:8" x14ac:dyDescent="0.2">
      <c r="A28" s="9" t="s">
        <v>61</v>
      </c>
      <c r="C28" s="40">
        <v>15.1075</v>
      </c>
      <c r="D28" s="40">
        <v>15.7951</v>
      </c>
    </row>
    <row r="29" spans="1:8" x14ac:dyDescent="0.2">
      <c r="A29" s="9" t="s">
        <v>81</v>
      </c>
      <c r="C29" s="40">
        <v>15.1075</v>
      </c>
      <c r="D29" s="40">
        <v>15.7951</v>
      </c>
    </row>
    <row r="31" spans="1:8" x14ac:dyDescent="0.2">
      <c r="A31" s="9" t="s">
        <v>43</v>
      </c>
    </row>
    <row r="33" spans="1:5" x14ac:dyDescent="0.2">
      <c r="A33" s="18" t="s">
        <v>44</v>
      </c>
      <c r="D33" s="41" t="s">
        <v>45</v>
      </c>
    </row>
    <row r="35" spans="1:5" x14ac:dyDescent="0.2">
      <c r="A35" s="18" t="s">
        <v>213</v>
      </c>
      <c r="D35" s="45">
        <v>0.47070947748715747</v>
      </c>
    </row>
    <row r="37" spans="1:5" x14ac:dyDescent="0.2">
      <c r="A37" s="18" t="s">
        <v>789</v>
      </c>
      <c r="D37" s="41">
        <v>1</v>
      </c>
    </row>
    <row r="38" spans="1:5" x14ac:dyDescent="0.2">
      <c r="A38" s="9" t="s">
        <v>787</v>
      </c>
      <c r="D38" s="41"/>
    </row>
    <row r="39" spans="1:5" s="55" customFormat="1" x14ac:dyDescent="0.2">
      <c r="A39" s="46" t="s">
        <v>788</v>
      </c>
      <c r="B39" s="9"/>
      <c r="C39" s="9"/>
      <c r="D39" s="41"/>
      <c r="E39" s="57"/>
    </row>
    <row r="40" spans="1:5" s="55" customFormat="1" x14ac:dyDescent="0.2">
      <c r="D40" s="56"/>
      <c r="E40" s="57"/>
    </row>
    <row r="41" spans="1:5" x14ac:dyDescent="0.2">
      <c r="A41" s="18" t="s">
        <v>754</v>
      </c>
    </row>
    <row r="42" spans="1:5" x14ac:dyDescent="0.2">
      <c r="A42" s="18"/>
    </row>
    <row r="43" spans="1:5" x14ac:dyDescent="0.2">
      <c r="A43" s="47" t="s">
        <v>781</v>
      </c>
    </row>
    <row r="44" spans="1:5" x14ac:dyDescent="0.2">
      <c r="A44" s="48"/>
    </row>
    <row r="45" spans="1:5" x14ac:dyDescent="0.2">
      <c r="A45" s="49"/>
    </row>
    <row r="46" spans="1:5" x14ac:dyDescent="0.2">
      <c r="A46" s="49"/>
    </row>
    <row r="47" spans="1:5" x14ac:dyDescent="0.2">
      <c r="A47" s="49"/>
    </row>
    <row r="48" spans="1:5"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7" t="s">
        <v>747</v>
      </c>
    </row>
    <row r="58" spans="1:1" x14ac:dyDescent="0.2">
      <c r="A58" s="49"/>
    </row>
    <row r="59" spans="1:1" x14ac:dyDescent="0.2">
      <c r="A59" s="47" t="s">
        <v>782</v>
      </c>
    </row>
    <row r="60" spans="1:1" x14ac:dyDescent="0.2">
      <c r="A60" s="49"/>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sheetData>
  <mergeCells count="2">
    <mergeCell ref="A1:E1"/>
    <mergeCell ref="A21:E21"/>
  </mergeCells>
  <conditionalFormatting sqref="E5:E10 E12:E19">
    <cfRule type="cellIs" dxfId="28" priority="1" stopIfTrue="1" operator="between">
      <formula>0.009</formula>
      <formula>-0.009</formula>
    </cfRule>
  </conditionalFormatting>
  <hyperlinks>
    <hyperlink ref="A39" r:id="rId1" xr:uid="{00000000-0004-0000-2300-000000000000}"/>
  </hyperlinks>
  <pageMargins left="0.7" right="0.7" top="0.75" bottom="0.75" header="0.3" footer="0.3"/>
  <pageSetup paperSize="9" scale="64" orientation="portrait" r:id="rId2"/>
  <headerFooter>
    <oddFooter>&amp;C&amp;1#&amp;"Calibri"&amp;10&amp;K000000PUBLIC</oddFooter>
    <evenFooter>&amp;LPUBLIC</evenFooter>
    <firstFooter>&amp;LPUBLIC</first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64"/>
  <sheetViews>
    <sheetView view="pageBreakPreview" zoomScaleNormal="100" zoomScaleSheetLayoutView="100" workbookViewId="0">
      <selection sqref="A1:E1"/>
    </sheetView>
  </sheetViews>
  <sheetFormatPr defaultColWidth="9.21875" defaultRowHeight="10.199999999999999" x14ac:dyDescent="0.2"/>
  <cols>
    <col min="1" max="1" width="33.44140625" style="9" bestFit="1" customWidth="1"/>
    <col min="2" max="2" width="34.44140625" style="9" bestFit="1" customWidth="1"/>
    <col min="3" max="3" width="24.77734375" style="9" bestFit="1" customWidth="1"/>
    <col min="4" max="4" width="23" style="10" bestFit="1" customWidth="1"/>
    <col min="5" max="5" width="13.5546875" style="13" customWidth="1"/>
    <col min="6" max="16384" width="9.21875" style="9"/>
  </cols>
  <sheetData>
    <row r="1" spans="1:8" s="1" customFormat="1" ht="13.8" x14ac:dyDescent="0.2">
      <c r="A1" s="106" t="s">
        <v>25</v>
      </c>
      <c r="B1" s="107"/>
      <c r="C1" s="107"/>
      <c r="D1" s="107"/>
      <c r="E1" s="107"/>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33</v>
      </c>
      <c r="B5" s="22"/>
      <c r="C5" s="23"/>
      <c r="D5" s="24"/>
      <c r="E5" s="25"/>
    </row>
    <row r="6" spans="1:8" x14ac:dyDescent="0.2">
      <c r="A6" s="27" t="s">
        <v>730</v>
      </c>
      <c r="B6" s="27" t="s">
        <v>729</v>
      </c>
      <c r="C6" s="31">
        <v>3607980.1340000001</v>
      </c>
      <c r="D6" s="29">
        <v>1497.131357</v>
      </c>
      <c r="E6" s="30">
        <v>78.829743431459605</v>
      </c>
    </row>
    <row r="7" spans="1:8" x14ac:dyDescent="0.2">
      <c r="A7" s="27" t="s">
        <v>721</v>
      </c>
      <c r="B7" s="27" t="s">
        <v>720</v>
      </c>
      <c r="C7" s="31">
        <v>26205.743999999999</v>
      </c>
      <c r="D7" s="29">
        <v>193.08384319999999</v>
      </c>
      <c r="E7" s="30">
        <v>10.166609462189101</v>
      </c>
    </row>
    <row r="8" spans="1:8" x14ac:dyDescent="0.2">
      <c r="A8" s="27" t="s">
        <v>732</v>
      </c>
      <c r="B8" s="27" t="s">
        <v>731</v>
      </c>
      <c r="C8" s="31">
        <v>44800.754999999997</v>
      </c>
      <c r="D8" s="29">
        <v>191.53268059999999</v>
      </c>
      <c r="E8" s="30">
        <v>10.0849347653051</v>
      </c>
    </row>
    <row r="9" spans="1:8" x14ac:dyDescent="0.2">
      <c r="A9" s="26" t="s">
        <v>32</v>
      </c>
      <c r="B9" s="26"/>
      <c r="C9" s="32"/>
      <c r="D9" s="33">
        <f>SUM(D6:D8)</f>
        <v>1881.7478808000001</v>
      </c>
      <c r="E9" s="34">
        <f>SUM(E6:E8)</f>
        <v>99.081287658953812</v>
      </c>
      <c r="F9" s="18"/>
      <c r="G9" s="18"/>
      <c r="H9" s="18"/>
    </row>
    <row r="10" spans="1:8" x14ac:dyDescent="0.2">
      <c r="A10" s="27"/>
      <c r="B10" s="27"/>
      <c r="C10" s="28"/>
      <c r="D10" s="29"/>
      <c r="E10" s="30"/>
    </row>
    <row r="11" spans="1:8" x14ac:dyDescent="0.2">
      <c r="A11" s="26" t="s">
        <v>34</v>
      </c>
      <c r="B11" s="26"/>
      <c r="C11" s="32"/>
      <c r="D11" s="33">
        <f>D9</f>
        <v>1881.7478808000001</v>
      </c>
      <c r="E11" s="34">
        <f>E9</f>
        <v>99.081287658953812</v>
      </c>
      <c r="F11" s="18"/>
      <c r="G11" s="18"/>
      <c r="H11" s="18"/>
    </row>
    <row r="12" spans="1:8" x14ac:dyDescent="0.2">
      <c r="A12" s="26"/>
      <c r="B12" s="26"/>
      <c r="C12" s="32"/>
      <c r="D12" s="33"/>
      <c r="E12" s="34"/>
      <c r="F12" s="18"/>
      <c r="G12" s="18"/>
      <c r="H12" s="18"/>
    </row>
    <row r="13" spans="1:8" x14ac:dyDescent="0.2">
      <c r="A13" s="26" t="s">
        <v>36</v>
      </c>
      <c r="B13" s="26"/>
      <c r="C13" s="32"/>
      <c r="D13" s="33">
        <f>D15-(D9)</f>
        <v>17.448148299999957</v>
      </c>
      <c r="E13" s="34">
        <f>E15-(E9)</f>
        <v>0.91871234104618793</v>
      </c>
      <c r="F13" s="18"/>
      <c r="G13" s="18"/>
      <c r="H13" s="18"/>
    </row>
    <row r="14" spans="1:8" x14ac:dyDescent="0.2">
      <c r="A14" s="26"/>
      <c r="B14" s="26"/>
      <c r="C14" s="32"/>
      <c r="D14" s="33"/>
      <c r="E14" s="34"/>
      <c r="F14" s="18"/>
      <c r="G14" s="18"/>
      <c r="H14" s="18"/>
    </row>
    <row r="15" spans="1:8" x14ac:dyDescent="0.2">
      <c r="A15" s="35" t="s">
        <v>35</v>
      </c>
      <c r="B15" s="35"/>
      <c r="C15" s="36"/>
      <c r="D15" s="37">
        <v>1899.1960291</v>
      </c>
      <c r="E15" s="38">
        <v>100</v>
      </c>
      <c r="F15" s="18"/>
      <c r="G15" s="18"/>
      <c r="H15" s="18"/>
    </row>
    <row r="17" spans="1:4" x14ac:dyDescent="0.2">
      <c r="A17" s="18" t="s">
        <v>38</v>
      </c>
    </row>
    <row r="18" spans="1:4" x14ac:dyDescent="0.2">
      <c r="A18" s="18" t="s">
        <v>39</v>
      </c>
    </row>
    <row r="19" spans="1:4" x14ac:dyDescent="0.2">
      <c r="A19" s="18" t="s">
        <v>40</v>
      </c>
      <c r="B19" s="18"/>
      <c r="C19" s="39" t="s">
        <v>42</v>
      </c>
      <c r="D19" s="41" t="s">
        <v>41</v>
      </c>
    </row>
    <row r="20" spans="1:4" x14ac:dyDescent="0.2">
      <c r="A20" s="9" t="s">
        <v>74</v>
      </c>
      <c r="C20" s="40">
        <v>46.21</v>
      </c>
      <c r="D20" s="40">
        <v>46.714199999999998</v>
      </c>
    </row>
    <row r="21" spans="1:4" x14ac:dyDescent="0.2">
      <c r="A21" s="9" t="s">
        <v>733</v>
      </c>
      <c r="C21" s="40">
        <v>14.4133</v>
      </c>
      <c r="D21" s="40">
        <v>14.036799999999999</v>
      </c>
    </row>
    <row r="22" spans="1:4" x14ac:dyDescent="0.2">
      <c r="A22" s="9" t="s">
        <v>75</v>
      </c>
      <c r="C22" s="40">
        <v>48.072200000000002</v>
      </c>
      <c r="D22" s="40">
        <v>48.737400000000001</v>
      </c>
    </row>
    <row r="23" spans="1:4" x14ac:dyDescent="0.2">
      <c r="A23" s="9" t="s">
        <v>734</v>
      </c>
      <c r="C23" s="40">
        <v>15.0533</v>
      </c>
      <c r="D23" s="40">
        <v>14.705299999999999</v>
      </c>
    </row>
    <row r="25" spans="1:4" x14ac:dyDescent="0.2">
      <c r="A25" s="18" t="s">
        <v>44</v>
      </c>
    </row>
    <row r="26" spans="1:4" x14ac:dyDescent="0.2">
      <c r="A26" s="108" t="s">
        <v>55</v>
      </c>
      <c r="B26" s="109"/>
      <c r="C26" s="43" t="s">
        <v>56</v>
      </c>
    </row>
    <row r="27" spans="1:4" x14ac:dyDescent="0.2">
      <c r="A27" s="104" t="s">
        <v>733</v>
      </c>
      <c r="B27" s="105"/>
      <c r="C27" s="44">
        <v>0.53</v>
      </c>
    </row>
    <row r="28" spans="1:4" x14ac:dyDescent="0.2">
      <c r="A28" s="104" t="s">
        <v>734</v>
      </c>
      <c r="B28" s="105"/>
      <c r="C28" s="44">
        <v>0.53</v>
      </c>
    </row>
    <row r="29" spans="1:4" x14ac:dyDescent="0.2">
      <c r="A29" s="9" t="s">
        <v>57</v>
      </c>
    </row>
    <row r="30" spans="1:4" x14ac:dyDescent="0.2">
      <c r="A30" s="9" t="s">
        <v>43</v>
      </c>
    </row>
    <row r="32" spans="1:4" x14ac:dyDescent="0.2">
      <c r="A32" s="18" t="s">
        <v>213</v>
      </c>
      <c r="D32" s="45">
        <v>6.2198671929430266E-2</v>
      </c>
    </row>
    <row r="34" spans="1:1" x14ac:dyDescent="0.2">
      <c r="A34" s="18" t="s">
        <v>759</v>
      </c>
    </row>
    <row r="35" spans="1:1" x14ac:dyDescent="0.2">
      <c r="A35" s="46"/>
    </row>
    <row r="36" spans="1:1" x14ac:dyDescent="0.2">
      <c r="A36" s="47" t="s">
        <v>781</v>
      </c>
    </row>
    <row r="37" spans="1:1" x14ac:dyDescent="0.2">
      <c r="A37" s="48"/>
    </row>
    <row r="38" spans="1:1" x14ac:dyDescent="0.2">
      <c r="A38" s="49"/>
    </row>
    <row r="39" spans="1:1" x14ac:dyDescent="0.2">
      <c r="A39" s="49"/>
    </row>
    <row r="40" spans="1:1" x14ac:dyDescent="0.2">
      <c r="A40" s="49"/>
    </row>
    <row r="41" spans="1:1" x14ac:dyDescent="0.2">
      <c r="A41" s="49"/>
    </row>
    <row r="42" spans="1:1" x14ac:dyDescent="0.2">
      <c r="A42" s="49"/>
    </row>
    <row r="43" spans="1:1" x14ac:dyDescent="0.2">
      <c r="A43" s="49"/>
    </row>
    <row r="44" spans="1:1" x14ac:dyDescent="0.2">
      <c r="A44" s="49"/>
    </row>
    <row r="45" spans="1:1" x14ac:dyDescent="0.2">
      <c r="A45" s="49"/>
    </row>
    <row r="46" spans="1:1" x14ac:dyDescent="0.2">
      <c r="A46" s="49"/>
    </row>
    <row r="47" spans="1:1" x14ac:dyDescent="0.2">
      <c r="A47" s="49"/>
    </row>
    <row r="48" spans="1:1" x14ac:dyDescent="0.2">
      <c r="A48" s="49"/>
    </row>
    <row r="49" spans="1:1" x14ac:dyDescent="0.2">
      <c r="A49" s="49"/>
    </row>
    <row r="50" spans="1:1" ht="20.399999999999999" x14ac:dyDescent="0.2">
      <c r="A50" s="50" t="s">
        <v>768</v>
      </c>
    </row>
    <row r="51" spans="1:1" x14ac:dyDescent="0.2">
      <c r="A51" s="49"/>
    </row>
    <row r="52" spans="1:1" x14ac:dyDescent="0.2">
      <c r="A52" s="47" t="s">
        <v>782</v>
      </c>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row r="61" spans="1:1" x14ac:dyDescent="0.2">
      <c r="A61" s="49"/>
    </row>
    <row r="62" spans="1:1" x14ac:dyDescent="0.2">
      <c r="A62" s="49"/>
    </row>
    <row r="63" spans="1:1" x14ac:dyDescent="0.2">
      <c r="A63" s="49"/>
    </row>
    <row r="64" spans="1:1" x14ac:dyDescent="0.2">
      <c r="A64" s="49"/>
    </row>
  </sheetData>
  <mergeCells count="4">
    <mergeCell ref="A1:E1"/>
    <mergeCell ref="A26:B26"/>
    <mergeCell ref="A27:B27"/>
    <mergeCell ref="A28:B28"/>
  </mergeCells>
  <conditionalFormatting sqref="E5:E15">
    <cfRule type="cellIs" dxfId="27" priority="1" stopIfTrue="1" operator="between">
      <formula>0.009</formula>
      <formula>-0.009</formula>
    </cfRule>
  </conditionalFormatting>
  <hyperlinks>
    <hyperlink ref="A37" r:id="rId1" tooltip="https://www.franklintempletonindia.com/downloadsServlet/pdf/product-labels-jg9o5k7l" display="https://www.franklintempletonindia.com/downloadsServlet/pdf/product-labels-jg9o5k7l" xr:uid="{00000000-0004-0000-2400-000000000000}"/>
  </hyperlinks>
  <pageMargins left="0.7" right="0.7" top="0.75" bottom="0.75" header="0.3" footer="0.3"/>
  <pageSetup paperSize="9" scale="67" orientation="portrait" r:id="rId2"/>
  <headerFooter>
    <oddFooter>&amp;C&amp;1#&amp;"Calibri"&amp;10&amp;K000000PUBLIC</oddFooter>
    <evenFooter>&amp;LPUBLIC</evenFooter>
    <firstFooter>&amp;LPUBLIC</first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74"/>
  <sheetViews>
    <sheetView view="pageBreakPreview" zoomScaleNormal="100" zoomScaleSheetLayoutView="100" workbookViewId="0">
      <selection sqref="A1:E1"/>
    </sheetView>
  </sheetViews>
  <sheetFormatPr defaultColWidth="9.21875" defaultRowHeight="10.199999999999999" x14ac:dyDescent="0.2"/>
  <cols>
    <col min="1" max="1" width="33.44140625" style="9" bestFit="1" customWidth="1"/>
    <col min="2" max="2" width="54.21875" style="9" customWidth="1"/>
    <col min="3" max="3" width="24.77734375" style="9" bestFit="1" customWidth="1"/>
    <col min="4" max="4" width="23" style="10" bestFit="1" customWidth="1"/>
    <col min="5" max="5" width="13.5546875" style="13" customWidth="1"/>
    <col min="6" max="16384" width="9.21875" style="9"/>
  </cols>
  <sheetData>
    <row r="1" spans="1:8" s="1" customFormat="1" ht="13.8" x14ac:dyDescent="0.2">
      <c r="A1" s="106" t="s">
        <v>26</v>
      </c>
      <c r="B1" s="107"/>
      <c r="C1" s="107"/>
      <c r="D1" s="107"/>
      <c r="E1" s="107"/>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33</v>
      </c>
      <c r="B5" s="22"/>
      <c r="C5" s="23"/>
      <c r="D5" s="24"/>
      <c r="E5" s="25"/>
    </row>
    <row r="6" spans="1:8" x14ac:dyDescent="0.2">
      <c r="A6" s="27" t="s">
        <v>736</v>
      </c>
      <c r="B6" s="58" t="s">
        <v>735</v>
      </c>
      <c r="C6" s="31">
        <v>1362305.1980000001</v>
      </c>
      <c r="D6" s="29">
        <v>1164.675583</v>
      </c>
      <c r="E6" s="30">
        <v>78.520434425423204</v>
      </c>
    </row>
    <row r="7" spans="1:8" x14ac:dyDescent="0.2">
      <c r="A7" s="27" t="s">
        <v>721</v>
      </c>
      <c r="B7" s="58" t="s">
        <v>720</v>
      </c>
      <c r="C7" s="31">
        <v>20349.219000000001</v>
      </c>
      <c r="D7" s="29">
        <v>149.9329845</v>
      </c>
      <c r="E7" s="30">
        <v>10.1082251997724</v>
      </c>
    </row>
    <row r="8" spans="1:8" x14ac:dyDescent="0.2">
      <c r="A8" s="27" t="s">
        <v>732</v>
      </c>
      <c r="B8" s="58" t="s">
        <v>731</v>
      </c>
      <c r="C8" s="31">
        <v>34852.222000000002</v>
      </c>
      <c r="D8" s="29">
        <v>149.00060289999999</v>
      </c>
      <c r="E8" s="30">
        <v>10.0453656281021</v>
      </c>
    </row>
    <row r="9" spans="1:8" ht="20.399999999999999" x14ac:dyDescent="0.2">
      <c r="A9" s="27" t="s">
        <v>737</v>
      </c>
      <c r="B9" s="58" t="s">
        <v>800</v>
      </c>
      <c r="C9" s="31">
        <v>12403.706</v>
      </c>
      <c r="D9" s="29">
        <v>7.1121113999999999</v>
      </c>
      <c r="E9" s="30">
        <v>0.47948637797621402</v>
      </c>
    </row>
    <row r="10" spans="1:8" ht="20.399999999999999" x14ac:dyDescent="0.2">
      <c r="A10" s="27" t="s">
        <v>739</v>
      </c>
      <c r="B10" s="59" t="s">
        <v>802</v>
      </c>
      <c r="C10" s="31">
        <v>338628.01899999997</v>
      </c>
      <c r="D10" s="29">
        <v>1.3548507000000001</v>
      </c>
      <c r="E10" s="30">
        <v>9.1341715322616798E-2</v>
      </c>
    </row>
    <row r="11" spans="1:8" ht="20.399999999999999" x14ac:dyDescent="0.2">
      <c r="A11" s="27" t="s">
        <v>740</v>
      </c>
      <c r="B11" s="58" t="s">
        <v>801</v>
      </c>
      <c r="C11" s="31">
        <v>489502.28</v>
      </c>
      <c r="D11" s="29">
        <v>0</v>
      </c>
      <c r="E11" s="29">
        <v>0</v>
      </c>
    </row>
    <row r="12" spans="1:8" x14ac:dyDescent="0.2">
      <c r="A12" s="26" t="s">
        <v>32</v>
      </c>
      <c r="B12" s="26"/>
      <c r="C12" s="32"/>
      <c r="D12" s="33">
        <f>SUM(D6:D11)</f>
        <v>1472.0761325000001</v>
      </c>
      <c r="E12" s="34">
        <f>SUM(E6:E11)</f>
        <v>99.244853346596543</v>
      </c>
      <c r="F12" s="18"/>
      <c r="G12" s="18"/>
      <c r="H12" s="18"/>
    </row>
    <row r="13" spans="1:8" x14ac:dyDescent="0.2">
      <c r="A13" s="27"/>
      <c r="B13" s="27"/>
      <c r="C13" s="28"/>
      <c r="D13" s="29"/>
      <c r="E13" s="30"/>
    </row>
    <row r="14" spans="1:8" x14ac:dyDescent="0.2">
      <c r="A14" s="26" t="s">
        <v>34</v>
      </c>
      <c r="B14" s="26"/>
      <c r="C14" s="32"/>
      <c r="D14" s="33">
        <f>D12</f>
        <v>1472.0761325000001</v>
      </c>
      <c r="E14" s="34">
        <f>E12</f>
        <v>99.244853346596543</v>
      </c>
      <c r="F14" s="18"/>
      <c r="G14" s="18"/>
      <c r="H14" s="18"/>
    </row>
    <row r="15" spans="1:8" x14ac:dyDescent="0.2">
      <c r="A15" s="26"/>
      <c r="B15" s="26"/>
      <c r="C15" s="32"/>
      <c r="D15" s="33"/>
      <c r="E15" s="34"/>
      <c r="F15" s="18"/>
      <c r="G15" s="18"/>
      <c r="H15" s="18"/>
    </row>
    <row r="16" spans="1:8" x14ac:dyDescent="0.2">
      <c r="A16" s="26" t="s">
        <v>36</v>
      </c>
      <c r="B16" s="26"/>
      <c r="C16" s="32"/>
      <c r="D16" s="33">
        <f>D18-(D12)</f>
        <v>11.20091699999989</v>
      </c>
      <c r="E16" s="34">
        <f>E18-(E12)</f>
        <v>0.75514665340345744</v>
      </c>
      <c r="F16" s="18"/>
      <c r="G16" s="18"/>
      <c r="H16" s="18"/>
    </row>
    <row r="17" spans="1:8" x14ac:dyDescent="0.2">
      <c r="A17" s="26"/>
      <c r="B17" s="26"/>
      <c r="C17" s="32"/>
      <c r="D17" s="33"/>
      <c r="E17" s="34"/>
      <c r="F17" s="18"/>
      <c r="G17" s="18"/>
      <c r="H17" s="18"/>
    </row>
    <row r="18" spans="1:8" x14ac:dyDescent="0.2">
      <c r="A18" s="35" t="s">
        <v>35</v>
      </c>
      <c r="B18" s="35"/>
      <c r="C18" s="36"/>
      <c r="D18" s="37">
        <v>1483.2770495</v>
      </c>
      <c r="E18" s="38">
        <v>100</v>
      </c>
      <c r="F18" s="18"/>
      <c r="G18" s="18"/>
      <c r="H18" s="18"/>
    </row>
    <row r="20" spans="1:8" x14ac:dyDescent="0.2">
      <c r="A20" s="18" t="s">
        <v>797</v>
      </c>
    </row>
    <row r="21" spans="1:8" ht="14.4" x14ac:dyDescent="0.2">
      <c r="A21" s="119" t="s">
        <v>798</v>
      </c>
      <c r="B21" s="120"/>
      <c r="C21" s="120"/>
      <c r="D21" s="120"/>
      <c r="E21" s="120"/>
    </row>
    <row r="23" spans="1:8" x14ac:dyDescent="0.2">
      <c r="A23" s="18" t="s">
        <v>38</v>
      </c>
    </row>
    <row r="24" spans="1:8" x14ac:dyDescent="0.2">
      <c r="A24" s="18" t="s">
        <v>39</v>
      </c>
    </row>
    <row r="25" spans="1:8" x14ac:dyDescent="0.2">
      <c r="A25" s="18" t="s">
        <v>40</v>
      </c>
      <c r="B25" s="18"/>
      <c r="C25" s="39" t="s">
        <v>42</v>
      </c>
      <c r="D25" s="41" t="s">
        <v>41</v>
      </c>
    </row>
    <row r="26" spans="1:8" x14ac:dyDescent="0.2">
      <c r="A26" s="9" t="s">
        <v>74</v>
      </c>
      <c r="C26" s="40">
        <v>35.603900000000003</v>
      </c>
      <c r="D26" s="40">
        <v>36.334600000000002</v>
      </c>
    </row>
    <row r="27" spans="1:8" x14ac:dyDescent="0.2">
      <c r="A27" s="9" t="s">
        <v>733</v>
      </c>
      <c r="C27" s="40">
        <v>11.491400000000001</v>
      </c>
      <c r="D27" s="40">
        <v>11.2837</v>
      </c>
    </row>
    <row r="28" spans="1:8" x14ac:dyDescent="0.2">
      <c r="A28" s="9" t="s">
        <v>75</v>
      </c>
      <c r="C28" s="40">
        <v>37.796799999999998</v>
      </c>
      <c r="D28" s="40">
        <v>38.721400000000003</v>
      </c>
    </row>
    <row r="29" spans="1:8" x14ac:dyDescent="0.2">
      <c r="A29" s="9" t="s">
        <v>734</v>
      </c>
      <c r="C29" s="40">
        <v>12.2605</v>
      </c>
      <c r="D29" s="40">
        <v>12.1158</v>
      </c>
    </row>
    <row r="31" spans="1:8" x14ac:dyDescent="0.2">
      <c r="A31" s="18" t="s">
        <v>44</v>
      </c>
    </row>
    <row r="32" spans="1:8" x14ac:dyDescent="0.2">
      <c r="A32" s="108" t="s">
        <v>55</v>
      </c>
      <c r="B32" s="109"/>
      <c r="C32" s="43" t="s">
        <v>56</v>
      </c>
    </row>
    <row r="33" spans="1:4" x14ac:dyDescent="0.2">
      <c r="A33" s="104" t="s">
        <v>733</v>
      </c>
      <c r="B33" s="105"/>
      <c r="C33" s="44">
        <v>0.44</v>
      </c>
    </row>
    <row r="34" spans="1:4" x14ac:dyDescent="0.2">
      <c r="A34" s="104" t="s">
        <v>734</v>
      </c>
      <c r="B34" s="105"/>
      <c r="C34" s="44">
        <v>0.44</v>
      </c>
    </row>
    <row r="35" spans="1:4" x14ac:dyDescent="0.2">
      <c r="A35" s="9" t="s">
        <v>57</v>
      </c>
    </row>
    <row r="36" spans="1:4" x14ac:dyDescent="0.2">
      <c r="A36" s="9" t="s">
        <v>43</v>
      </c>
    </row>
    <row r="38" spans="1:4" x14ac:dyDescent="0.2">
      <c r="A38" s="18" t="s">
        <v>213</v>
      </c>
      <c r="D38" s="45">
        <v>5.4182115989844855E-2</v>
      </c>
    </row>
    <row r="40" spans="1:4" x14ac:dyDescent="0.2">
      <c r="A40" s="18" t="s">
        <v>789</v>
      </c>
      <c r="D40" s="41">
        <v>1</v>
      </c>
    </row>
    <row r="41" spans="1:4" x14ac:dyDescent="0.2">
      <c r="A41" s="9" t="s">
        <v>787</v>
      </c>
      <c r="D41" s="41"/>
    </row>
    <row r="42" spans="1:4" x14ac:dyDescent="0.2">
      <c r="A42" s="46" t="s">
        <v>788</v>
      </c>
      <c r="D42" s="41"/>
    </row>
    <row r="44" spans="1:4" x14ac:dyDescent="0.2">
      <c r="A44" s="18" t="s">
        <v>754</v>
      </c>
    </row>
    <row r="45" spans="1:4" x14ac:dyDescent="0.2">
      <c r="A45" s="46"/>
    </row>
    <row r="46" spans="1:4" x14ac:dyDescent="0.2">
      <c r="A46" s="47" t="s">
        <v>781</v>
      </c>
    </row>
    <row r="47" spans="1:4" x14ac:dyDescent="0.2">
      <c r="A47" s="48"/>
    </row>
    <row r="48" spans="1:4"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ht="20.399999999999999" x14ac:dyDescent="0.2">
      <c r="A60" s="50" t="s">
        <v>769</v>
      </c>
    </row>
    <row r="61" spans="1:1" x14ac:dyDescent="0.2">
      <c r="A61" s="49"/>
    </row>
    <row r="62" spans="1:1" x14ac:dyDescent="0.2">
      <c r="A62" s="47" t="s">
        <v>782</v>
      </c>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9"/>
    </row>
  </sheetData>
  <mergeCells count="5">
    <mergeCell ref="A1:E1"/>
    <mergeCell ref="A32:B32"/>
    <mergeCell ref="A33:B33"/>
    <mergeCell ref="A34:B34"/>
    <mergeCell ref="A21:E21"/>
  </mergeCells>
  <conditionalFormatting sqref="E5:E10 E12:E18">
    <cfRule type="cellIs" dxfId="26" priority="1" stopIfTrue="1" operator="between">
      <formula>0.009</formula>
      <formula>-0.009</formula>
    </cfRule>
  </conditionalFormatting>
  <hyperlinks>
    <hyperlink ref="A42" r:id="rId1" xr:uid="{00000000-0004-0000-2500-000000000000}"/>
  </hyperlinks>
  <pageMargins left="0.7" right="0.7" top="0.75" bottom="0.75" header="0.3" footer="0.3"/>
  <pageSetup paperSize="9" scale="58" orientation="portrait" r:id="rId2"/>
  <headerFooter>
    <oddFooter>&amp;C&amp;1#&amp;"Calibri"&amp;10&amp;K000000PUBLIC</oddFooter>
    <evenFooter>&amp;LPUBLIC</evenFooter>
    <firstFooter>&amp;LPUBLIC</first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75"/>
  <sheetViews>
    <sheetView view="pageBreakPreview" zoomScaleNormal="100" zoomScaleSheetLayoutView="100" workbookViewId="0">
      <selection sqref="A1:E1"/>
    </sheetView>
  </sheetViews>
  <sheetFormatPr defaultColWidth="9.21875" defaultRowHeight="10.199999999999999" x14ac:dyDescent="0.2"/>
  <cols>
    <col min="1" max="1" width="33.44140625" style="9" bestFit="1" customWidth="1"/>
    <col min="2" max="2" width="52.77734375" style="9" customWidth="1"/>
    <col min="3" max="3" width="24.77734375" style="9" bestFit="1" customWidth="1"/>
    <col min="4" max="4" width="23" style="10" bestFit="1" customWidth="1"/>
    <col min="5" max="5" width="13.5546875" style="13" customWidth="1"/>
    <col min="6" max="16384" width="9.21875" style="9"/>
  </cols>
  <sheetData>
    <row r="1" spans="1:8" s="1" customFormat="1" ht="13.8" x14ac:dyDescent="0.2">
      <c r="A1" s="106" t="s">
        <v>27</v>
      </c>
      <c r="B1" s="107"/>
      <c r="C1" s="107"/>
      <c r="D1" s="107"/>
      <c r="E1" s="107"/>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33</v>
      </c>
      <c r="B5" s="22"/>
      <c r="C5" s="23"/>
      <c r="D5" s="24"/>
      <c r="E5" s="25"/>
    </row>
    <row r="6" spans="1:8" x14ac:dyDescent="0.2">
      <c r="A6" s="27" t="s">
        <v>736</v>
      </c>
      <c r="B6" s="58" t="s">
        <v>735</v>
      </c>
      <c r="C6" s="31">
        <v>1286411.656</v>
      </c>
      <c r="D6" s="29">
        <v>1099.791917</v>
      </c>
      <c r="E6" s="30">
        <v>63.270242065083202</v>
      </c>
    </row>
    <row r="7" spans="1:8" x14ac:dyDescent="0.2">
      <c r="A7" s="27" t="s">
        <v>721</v>
      </c>
      <c r="B7" s="58" t="s">
        <v>720</v>
      </c>
      <c r="C7" s="31">
        <v>35872.122000000003</v>
      </c>
      <c r="D7" s="29">
        <v>264.30568729999999</v>
      </c>
      <c r="E7" s="30">
        <v>15.2053170751292</v>
      </c>
    </row>
    <row r="8" spans="1:8" x14ac:dyDescent="0.2">
      <c r="A8" s="27" t="s">
        <v>742</v>
      </c>
      <c r="B8" s="58" t="s">
        <v>741</v>
      </c>
      <c r="C8" s="31">
        <v>11237.795</v>
      </c>
      <c r="D8" s="29">
        <v>175.24651299999999</v>
      </c>
      <c r="E8" s="30">
        <v>10.081806501012601</v>
      </c>
    </row>
    <row r="9" spans="1:8" x14ac:dyDescent="0.2">
      <c r="A9" s="27" t="s">
        <v>732</v>
      </c>
      <c r="B9" s="58" t="s">
        <v>731</v>
      </c>
      <c r="C9" s="31">
        <v>40973.012000000002</v>
      </c>
      <c r="D9" s="29">
        <v>175.1682716</v>
      </c>
      <c r="E9" s="30">
        <v>10.077305329253701</v>
      </c>
    </row>
    <row r="10" spans="1:8" ht="20.399999999999999" x14ac:dyDescent="0.2">
      <c r="A10" s="27" t="s">
        <v>737</v>
      </c>
      <c r="B10" s="58" t="s">
        <v>800</v>
      </c>
      <c r="C10" s="31">
        <v>16146.995000000001</v>
      </c>
      <c r="D10" s="29">
        <v>9.2584608999999993</v>
      </c>
      <c r="E10" s="30">
        <v>0.53263263098987501</v>
      </c>
    </row>
    <row r="11" spans="1:8" ht="20.399999999999999" x14ac:dyDescent="0.2">
      <c r="A11" s="27" t="s">
        <v>739</v>
      </c>
      <c r="B11" s="59" t="s">
        <v>738</v>
      </c>
      <c r="C11" s="31">
        <v>533448.80299999996</v>
      </c>
      <c r="D11" s="29">
        <v>2.1343287000000002</v>
      </c>
      <c r="E11" s="30">
        <v>0.122786402962311</v>
      </c>
    </row>
    <row r="12" spans="1:8" ht="20.399999999999999" x14ac:dyDescent="0.2">
      <c r="A12" s="27" t="s">
        <v>740</v>
      </c>
      <c r="B12" s="58" t="s">
        <v>801</v>
      </c>
      <c r="C12" s="31">
        <v>631308.71</v>
      </c>
      <c r="D12" s="29">
        <v>0</v>
      </c>
      <c r="E12" s="29">
        <v>0</v>
      </c>
    </row>
    <row r="13" spans="1:8" x14ac:dyDescent="0.2">
      <c r="A13" s="26" t="s">
        <v>32</v>
      </c>
      <c r="B13" s="26"/>
      <c r="C13" s="32"/>
      <c r="D13" s="33">
        <f>SUM(D6:D12)</f>
        <v>1725.9051785000001</v>
      </c>
      <c r="E13" s="34">
        <f>SUM(E6:E12)</f>
        <v>99.290090004430894</v>
      </c>
      <c r="F13" s="18"/>
      <c r="G13" s="18"/>
      <c r="H13" s="18"/>
    </row>
    <row r="14" spans="1:8" x14ac:dyDescent="0.2">
      <c r="A14" s="27"/>
      <c r="B14" s="27"/>
      <c r="C14" s="28"/>
      <c r="D14" s="29"/>
      <c r="E14" s="30"/>
    </row>
    <row r="15" spans="1:8" x14ac:dyDescent="0.2">
      <c r="A15" s="26" t="s">
        <v>34</v>
      </c>
      <c r="B15" s="26"/>
      <c r="C15" s="32"/>
      <c r="D15" s="33">
        <f>D13</f>
        <v>1725.9051785000001</v>
      </c>
      <c r="E15" s="34">
        <f>E13</f>
        <v>99.290090004430894</v>
      </c>
      <c r="F15" s="18"/>
      <c r="G15" s="18"/>
      <c r="H15" s="18"/>
    </row>
    <row r="16" spans="1:8" x14ac:dyDescent="0.2">
      <c r="A16" s="26"/>
      <c r="B16" s="26"/>
      <c r="C16" s="32"/>
      <c r="D16" s="33"/>
      <c r="E16" s="34"/>
      <c r="F16" s="18"/>
      <c r="G16" s="18"/>
      <c r="H16" s="18"/>
    </row>
    <row r="17" spans="1:8" x14ac:dyDescent="0.2">
      <c r="A17" s="26" t="s">
        <v>36</v>
      </c>
      <c r="B17" s="26"/>
      <c r="C17" s="32"/>
      <c r="D17" s="33">
        <f>D19-(D13)</f>
        <v>12.339976099999831</v>
      </c>
      <c r="E17" s="34">
        <f>E19-(E13)</f>
        <v>0.70990999556910594</v>
      </c>
      <c r="F17" s="18"/>
      <c r="G17" s="18"/>
      <c r="H17" s="18"/>
    </row>
    <row r="18" spans="1:8" x14ac:dyDescent="0.2">
      <c r="A18" s="26"/>
      <c r="B18" s="26"/>
      <c r="C18" s="32"/>
      <c r="D18" s="33"/>
      <c r="E18" s="34"/>
      <c r="F18" s="18"/>
      <c r="G18" s="18"/>
      <c r="H18" s="18"/>
    </row>
    <row r="19" spans="1:8" x14ac:dyDescent="0.2">
      <c r="A19" s="35" t="s">
        <v>35</v>
      </c>
      <c r="B19" s="35"/>
      <c r="C19" s="36"/>
      <c r="D19" s="37">
        <v>1738.2451546</v>
      </c>
      <c r="E19" s="38">
        <v>100</v>
      </c>
      <c r="F19" s="18"/>
      <c r="G19" s="18"/>
      <c r="H19" s="18"/>
    </row>
    <row r="21" spans="1:8" x14ac:dyDescent="0.2">
      <c r="A21" s="18" t="s">
        <v>797</v>
      </c>
    </row>
    <row r="22" spans="1:8" ht="14.4" x14ac:dyDescent="0.3">
      <c r="A22" s="114" t="s">
        <v>798</v>
      </c>
      <c r="B22" s="115"/>
      <c r="C22" s="115"/>
      <c r="D22" s="115"/>
      <c r="E22" s="115"/>
    </row>
    <row r="24" spans="1:8" x14ac:dyDescent="0.2">
      <c r="A24" s="18" t="s">
        <v>38</v>
      </c>
    </row>
    <row r="25" spans="1:8" x14ac:dyDescent="0.2">
      <c r="A25" s="18" t="s">
        <v>39</v>
      </c>
    </row>
    <row r="26" spans="1:8" x14ac:dyDescent="0.2">
      <c r="A26" s="18" t="s">
        <v>40</v>
      </c>
      <c r="B26" s="18"/>
      <c r="C26" s="39" t="s">
        <v>42</v>
      </c>
      <c r="D26" s="41" t="s">
        <v>41</v>
      </c>
    </row>
    <row r="27" spans="1:8" x14ac:dyDescent="0.2">
      <c r="A27" s="9" t="s">
        <v>74</v>
      </c>
      <c r="C27" s="40">
        <v>56.671399999999998</v>
      </c>
      <c r="D27" s="40">
        <v>57.185400000000001</v>
      </c>
    </row>
    <row r="28" spans="1:8" x14ac:dyDescent="0.2">
      <c r="A28" s="9" t="s">
        <v>733</v>
      </c>
      <c r="C28" s="40">
        <v>14.8307</v>
      </c>
      <c r="D28" s="40">
        <v>13.7232</v>
      </c>
    </row>
    <row r="29" spans="1:8" x14ac:dyDescent="0.2">
      <c r="A29" s="9" t="s">
        <v>75</v>
      </c>
      <c r="C29" s="40">
        <v>60.086100000000002</v>
      </c>
      <c r="D29" s="40">
        <v>60.837200000000003</v>
      </c>
    </row>
    <row r="30" spans="1:8" x14ac:dyDescent="0.2">
      <c r="A30" s="9" t="s">
        <v>734</v>
      </c>
      <c r="C30" s="40">
        <v>15.7051</v>
      </c>
      <c r="D30" s="40">
        <v>14.6455</v>
      </c>
    </row>
    <row r="32" spans="1:8" x14ac:dyDescent="0.2">
      <c r="A32" s="18" t="s">
        <v>44</v>
      </c>
    </row>
    <row r="33" spans="1:4" x14ac:dyDescent="0.2">
      <c r="A33" s="108" t="s">
        <v>55</v>
      </c>
      <c r="B33" s="109"/>
      <c r="C33" s="43" t="s">
        <v>56</v>
      </c>
    </row>
    <row r="34" spans="1:4" x14ac:dyDescent="0.2">
      <c r="A34" s="104" t="s">
        <v>733</v>
      </c>
      <c r="B34" s="105"/>
      <c r="C34" s="44">
        <v>1.25</v>
      </c>
    </row>
    <row r="35" spans="1:4" x14ac:dyDescent="0.2">
      <c r="A35" s="104" t="s">
        <v>734</v>
      </c>
      <c r="B35" s="105"/>
      <c r="C35" s="44">
        <v>1.25</v>
      </c>
    </row>
    <row r="36" spans="1:4" x14ac:dyDescent="0.2">
      <c r="A36" s="9" t="s">
        <v>57</v>
      </c>
    </row>
    <row r="37" spans="1:4" x14ac:dyDescent="0.2">
      <c r="A37" s="9" t="s">
        <v>43</v>
      </c>
    </row>
    <row r="39" spans="1:4" x14ac:dyDescent="0.2">
      <c r="A39" s="18" t="s">
        <v>213</v>
      </c>
      <c r="D39" s="45">
        <v>9.4050499466627913E-2</v>
      </c>
    </row>
    <row r="40" spans="1:4" x14ac:dyDescent="0.2">
      <c r="A40" s="18"/>
      <c r="D40" s="45"/>
    </row>
    <row r="41" spans="1:4" x14ac:dyDescent="0.2">
      <c r="A41" s="18" t="s">
        <v>789</v>
      </c>
      <c r="D41" s="41">
        <v>1</v>
      </c>
    </row>
    <row r="42" spans="1:4" x14ac:dyDescent="0.2">
      <c r="A42" s="9" t="s">
        <v>787</v>
      </c>
      <c r="D42" s="41"/>
    </row>
    <row r="43" spans="1:4" x14ac:dyDescent="0.2">
      <c r="A43" s="46" t="s">
        <v>788</v>
      </c>
      <c r="D43" s="41"/>
    </row>
    <row r="45" spans="1:4" x14ac:dyDescent="0.2">
      <c r="A45" s="18" t="s">
        <v>754</v>
      </c>
    </row>
    <row r="46" spans="1:4" x14ac:dyDescent="0.2">
      <c r="A46" s="46"/>
    </row>
    <row r="47" spans="1:4" x14ac:dyDescent="0.2">
      <c r="A47" s="47" t="s">
        <v>781</v>
      </c>
    </row>
    <row r="48" spans="1:4" x14ac:dyDescent="0.2">
      <c r="A48" s="48"/>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row r="61" spans="1:1" ht="30.6" x14ac:dyDescent="0.2">
      <c r="A61" s="50" t="s">
        <v>770</v>
      </c>
    </row>
    <row r="62" spans="1:1" x14ac:dyDescent="0.2">
      <c r="A62" s="49"/>
    </row>
    <row r="63" spans="1:1" x14ac:dyDescent="0.2">
      <c r="A63" s="47" t="s">
        <v>782</v>
      </c>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9"/>
    </row>
    <row r="75" spans="1:1" x14ac:dyDescent="0.2">
      <c r="A75" s="49"/>
    </row>
  </sheetData>
  <mergeCells count="5">
    <mergeCell ref="A1:E1"/>
    <mergeCell ref="A33:B33"/>
    <mergeCell ref="A34:B34"/>
    <mergeCell ref="A35:B35"/>
    <mergeCell ref="A22:E22"/>
  </mergeCells>
  <conditionalFormatting sqref="E5:E11 E13:E19">
    <cfRule type="cellIs" dxfId="25" priority="1" stopIfTrue="1" operator="between">
      <formula>0.009</formula>
      <formula>-0.009</formula>
    </cfRule>
  </conditionalFormatting>
  <hyperlinks>
    <hyperlink ref="A43" r:id="rId1" xr:uid="{00000000-0004-0000-2600-000000000000}"/>
  </hyperlinks>
  <pageMargins left="0.7" right="0.7" top="0.75" bottom="0.75" header="0.3" footer="0.3"/>
  <pageSetup paperSize="9" scale="59" orientation="portrait" r:id="rId2"/>
  <headerFooter>
    <oddFooter>&amp;C&amp;1#&amp;"Calibri"&amp;10&amp;K000000PUBLIC</oddFooter>
    <evenFooter>&amp;LPUBLIC</evenFooter>
    <firstFooter>&amp;LPUBLIC</first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95"/>
  <sheetViews>
    <sheetView view="pageBreakPreview" zoomScaleNormal="100" zoomScaleSheetLayoutView="100" workbookViewId="0">
      <selection sqref="A1:G1"/>
    </sheetView>
  </sheetViews>
  <sheetFormatPr defaultColWidth="9.21875" defaultRowHeight="10.199999999999999" x14ac:dyDescent="0.2"/>
  <cols>
    <col min="1" max="1" width="38.77734375" style="9" bestFit="1" customWidth="1"/>
    <col min="2" max="2" width="54.21875" style="9" bestFit="1" customWidth="1"/>
    <col min="3" max="3" width="24.7773437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9" s="1" customFormat="1" ht="13.8" x14ac:dyDescent="0.2">
      <c r="A1" s="106" t="s">
        <v>920</v>
      </c>
      <c r="B1" s="107"/>
      <c r="C1" s="107"/>
      <c r="D1" s="107"/>
      <c r="E1" s="107"/>
      <c r="F1" s="107"/>
      <c r="G1" s="107"/>
    </row>
    <row r="2" spans="1:9" s="1" customFormat="1" ht="11.4" x14ac:dyDescent="0.2">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804</v>
      </c>
      <c r="D4" s="16" t="s">
        <v>1</v>
      </c>
      <c r="E4" s="15" t="s">
        <v>3</v>
      </c>
      <c r="F4" s="15" t="s">
        <v>4</v>
      </c>
      <c r="G4" s="15" t="s">
        <v>6</v>
      </c>
    </row>
    <row r="5" spans="1:9" x14ac:dyDescent="0.2">
      <c r="A5" s="21" t="s">
        <v>30</v>
      </c>
      <c r="B5" s="22"/>
      <c r="C5" s="22"/>
      <c r="D5" s="23"/>
      <c r="E5" s="24"/>
      <c r="F5" s="25"/>
      <c r="G5" s="24"/>
    </row>
    <row r="6" spans="1:9" x14ac:dyDescent="0.2">
      <c r="A6" s="26" t="s">
        <v>31</v>
      </c>
      <c r="B6" s="27"/>
      <c r="C6" s="27"/>
      <c r="D6" s="28"/>
      <c r="E6" s="29"/>
      <c r="F6" s="30"/>
      <c r="G6" s="29"/>
    </row>
    <row r="7" spans="1:9" x14ac:dyDescent="0.2">
      <c r="A7" s="27" t="s">
        <v>921</v>
      </c>
      <c r="B7" s="27" t="s">
        <v>922</v>
      </c>
      <c r="C7" s="27" t="s">
        <v>923</v>
      </c>
      <c r="D7" s="31">
        <v>250</v>
      </c>
      <c r="E7" s="29">
        <v>2519.5549999999998</v>
      </c>
      <c r="F7" s="30">
        <v>7.8492502977311904</v>
      </c>
      <c r="G7" s="29">
        <v>6.93</v>
      </c>
    </row>
    <row r="8" spans="1:9" x14ac:dyDescent="0.2">
      <c r="A8" s="27" t="s">
        <v>924</v>
      </c>
      <c r="B8" s="27" t="s">
        <v>925</v>
      </c>
      <c r="C8" s="27" t="s">
        <v>76</v>
      </c>
      <c r="D8" s="31">
        <v>150</v>
      </c>
      <c r="E8" s="29">
        <v>1517.5035</v>
      </c>
      <c r="F8" s="30">
        <v>4.7275272018999903</v>
      </c>
      <c r="G8" s="29">
        <v>4.625</v>
      </c>
    </row>
    <row r="9" spans="1:9" x14ac:dyDescent="0.2">
      <c r="A9" s="27" t="s">
        <v>926</v>
      </c>
      <c r="B9" s="27" t="s">
        <v>927</v>
      </c>
      <c r="C9" s="27" t="s">
        <v>928</v>
      </c>
      <c r="D9" s="31">
        <v>100</v>
      </c>
      <c r="E9" s="29">
        <v>1018.009</v>
      </c>
      <c r="F9" s="30">
        <v>3.1714360060975202</v>
      </c>
      <c r="G9" s="29">
        <v>8.39</v>
      </c>
    </row>
    <row r="10" spans="1:9" x14ac:dyDescent="0.2">
      <c r="A10" s="27" t="s">
        <v>78</v>
      </c>
      <c r="B10" s="27" t="s">
        <v>77</v>
      </c>
      <c r="C10" s="27" t="s">
        <v>79</v>
      </c>
      <c r="D10" s="31">
        <v>100</v>
      </c>
      <c r="E10" s="29">
        <v>998.28599999999994</v>
      </c>
      <c r="F10" s="30">
        <v>3.1099923132143901</v>
      </c>
      <c r="G10" s="29">
        <v>8.9499999999999993</v>
      </c>
    </row>
    <row r="11" spans="1:9" x14ac:dyDescent="0.2">
      <c r="A11" s="26" t="s">
        <v>32</v>
      </c>
      <c r="B11" s="26"/>
      <c r="C11" s="26"/>
      <c r="D11" s="32"/>
      <c r="E11" s="33">
        <f>SUM(E6:E10)</f>
        <v>6053.3535000000002</v>
      </c>
      <c r="F11" s="34">
        <f>SUM(F6:F10)</f>
        <v>18.858205818943091</v>
      </c>
      <c r="G11" s="33"/>
      <c r="H11" s="18"/>
      <c r="I11" s="18"/>
    </row>
    <row r="12" spans="1:9" x14ac:dyDescent="0.2">
      <c r="A12" s="27"/>
      <c r="B12" s="27"/>
      <c r="C12" s="27"/>
      <c r="D12" s="28"/>
      <c r="E12" s="29"/>
      <c r="F12" s="30"/>
      <c r="G12" s="29"/>
    </row>
    <row r="13" spans="1:9" x14ac:dyDescent="0.2">
      <c r="A13" s="26" t="s">
        <v>48</v>
      </c>
      <c r="B13" s="27"/>
      <c r="C13" s="27"/>
      <c r="D13" s="28"/>
      <c r="E13" s="29"/>
      <c r="F13" s="30"/>
      <c r="G13" s="29"/>
    </row>
    <row r="14" spans="1:9" x14ac:dyDescent="0.2">
      <c r="A14" s="26" t="s">
        <v>808</v>
      </c>
      <c r="B14" s="27"/>
      <c r="C14" s="27"/>
      <c r="D14" s="28"/>
      <c r="E14" s="29"/>
      <c r="F14" s="30"/>
      <c r="G14" s="29"/>
    </row>
    <row r="15" spans="1:9" x14ac:dyDescent="0.2">
      <c r="A15" s="27" t="s">
        <v>929</v>
      </c>
      <c r="B15" s="27" t="s">
        <v>930</v>
      </c>
      <c r="C15" s="27" t="s">
        <v>49</v>
      </c>
      <c r="D15" s="31">
        <v>500</v>
      </c>
      <c r="E15" s="29">
        <v>2422.6424999999999</v>
      </c>
      <c r="F15" s="30">
        <v>7.5473356860323504</v>
      </c>
      <c r="G15" s="29">
        <v>4.6249000000000002</v>
      </c>
    </row>
    <row r="16" spans="1:9" x14ac:dyDescent="0.2">
      <c r="A16" s="26" t="s">
        <v>32</v>
      </c>
      <c r="B16" s="26"/>
      <c r="C16" s="26"/>
      <c r="D16" s="32"/>
      <c r="E16" s="33">
        <f>SUM(E14:E15)</f>
        <v>2422.6424999999999</v>
      </c>
      <c r="F16" s="34">
        <f>SUM(F14:F15)</f>
        <v>7.5473356860323504</v>
      </c>
      <c r="G16" s="33"/>
      <c r="H16" s="18"/>
      <c r="I16" s="18"/>
    </row>
    <row r="17" spans="1:12" x14ac:dyDescent="0.2">
      <c r="A17" s="27"/>
      <c r="B17" s="27"/>
      <c r="C17" s="27"/>
      <c r="D17" s="28"/>
      <c r="E17" s="29"/>
      <c r="F17" s="30"/>
      <c r="G17" s="29"/>
    </row>
    <row r="18" spans="1:12" x14ac:dyDescent="0.2">
      <c r="A18" s="26" t="s">
        <v>50</v>
      </c>
      <c r="B18" s="27"/>
      <c r="C18" s="27"/>
      <c r="D18" s="28"/>
      <c r="E18" s="29"/>
      <c r="F18" s="30"/>
      <c r="G18" s="29"/>
    </row>
    <row r="19" spans="1:12" x14ac:dyDescent="0.2">
      <c r="A19" s="27" t="s">
        <v>931</v>
      </c>
      <c r="B19" s="27" t="s">
        <v>932</v>
      </c>
      <c r="C19" s="27" t="s">
        <v>49</v>
      </c>
      <c r="D19" s="31">
        <v>500</v>
      </c>
      <c r="E19" s="29">
        <v>2490.5425</v>
      </c>
      <c r="F19" s="30">
        <v>7.7588667283060699</v>
      </c>
      <c r="G19" s="29">
        <v>4.2000999999999999</v>
      </c>
    </row>
    <row r="20" spans="1:12" x14ac:dyDescent="0.2">
      <c r="A20" s="27" t="s">
        <v>933</v>
      </c>
      <c r="B20" s="27" t="s">
        <v>934</v>
      </c>
      <c r="C20" s="27" t="s">
        <v>49</v>
      </c>
      <c r="D20" s="31">
        <v>500</v>
      </c>
      <c r="E20" s="29">
        <v>2471.4299999999998</v>
      </c>
      <c r="F20" s="30">
        <v>7.6993249456042099</v>
      </c>
      <c r="G20" s="29">
        <v>4.3501000000000003</v>
      </c>
    </row>
    <row r="21" spans="1:12" x14ac:dyDescent="0.2">
      <c r="A21" s="26" t="s">
        <v>32</v>
      </c>
      <c r="B21" s="26"/>
      <c r="C21" s="26"/>
      <c r="D21" s="32"/>
      <c r="E21" s="33">
        <f>SUM(E18:E20)</f>
        <v>4961.9724999999999</v>
      </c>
      <c r="F21" s="34">
        <f>SUM(F18:F20)</f>
        <v>15.45819167391028</v>
      </c>
      <c r="G21" s="33"/>
      <c r="H21" s="18"/>
      <c r="I21" s="18"/>
    </row>
    <row r="22" spans="1:12" x14ac:dyDescent="0.2">
      <c r="A22" s="27"/>
      <c r="B22" s="27"/>
      <c r="C22" s="27"/>
      <c r="D22" s="28"/>
      <c r="E22" s="29"/>
      <c r="F22" s="30"/>
      <c r="G22" s="29"/>
    </row>
    <row r="23" spans="1:12" x14ac:dyDescent="0.2">
      <c r="A23" s="26" t="s">
        <v>66</v>
      </c>
      <c r="B23" s="27"/>
      <c r="C23" s="27"/>
      <c r="D23" s="28"/>
      <c r="E23" s="29"/>
      <c r="F23" s="30"/>
      <c r="G23" s="29"/>
    </row>
    <row r="24" spans="1:12" x14ac:dyDescent="0.2">
      <c r="A24" s="27" t="s">
        <v>935</v>
      </c>
      <c r="B24" s="27" t="s">
        <v>936</v>
      </c>
      <c r="C24" s="27" t="s">
        <v>69</v>
      </c>
      <c r="D24" s="31">
        <v>7500000</v>
      </c>
      <c r="E24" s="29">
        <v>7428.6225000000004</v>
      </c>
      <c r="F24" s="30">
        <v>23.1426253325915</v>
      </c>
      <c r="G24" s="29">
        <v>3.7800000000000002</v>
      </c>
    </row>
    <row r="25" spans="1:12" x14ac:dyDescent="0.2">
      <c r="A25" s="27" t="s">
        <v>937</v>
      </c>
      <c r="B25" s="27" t="s">
        <v>938</v>
      </c>
      <c r="C25" s="27" t="s">
        <v>69</v>
      </c>
      <c r="D25" s="31">
        <v>3000000</v>
      </c>
      <c r="E25" s="29">
        <v>2988.6329999999998</v>
      </c>
      <c r="F25" s="30">
        <v>9.3105839979914204</v>
      </c>
      <c r="G25" s="29">
        <v>4.7600000000000007</v>
      </c>
    </row>
    <row r="26" spans="1:12" x14ac:dyDescent="0.2">
      <c r="A26" s="27" t="s">
        <v>939</v>
      </c>
      <c r="B26" s="27" t="s">
        <v>940</v>
      </c>
      <c r="C26" s="27" t="s">
        <v>69</v>
      </c>
      <c r="D26" s="31">
        <v>2000000</v>
      </c>
      <c r="E26" s="29">
        <v>1966.43</v>
      </c>
      <c r="F26" s="30">
        <v>6.1260822895184104</v>
      </c>
      <c r="G26" s="29">
        <v>4.03</v>
      </c>
    </row>
    <row r="27" spans="1:12" x14ac:dyDescent="0.2">
      <c r="A27" s="27" t="s">
        <v>941</v>
      </c>
      <c r="B27" s="27" t="s">
        <v>1213</v>
      </c>
      <c r="C27" s="27" t="s">
        <v>69</v>
      </c>
      <c r="D27" s="31">
        <v>1500000</v>
      </c>
      <c r="E27" s="29">
        <v>1496.7929999999999</v>
      </c>
      <c r="F27" s="30">
        <v>4.6630071186745203</v>
      </c>
      <c r="G27" s="29">
        <v>5.53</v>
      </c>
    </row>
    <row r="28" spans="1:12" x14ac:dyDescent="0.2">
      <c r="A28" s="27" t="s">
        <v>68</v>
      </c>
      <c r="B28" s="27" t="s">
        <v>67</v>
      </c>
      <c r="C28" s="27" t="s">
        <v>69</v>
      </c>
      <c r="D28" s="31">
        <v>1500000</v>
      </c>
      <c r="E28" s="29">
        <v>1479.7905000000001</v>
      </c>
      <c r="F28" s="30">
        <v>4.6100386864763001</v>
      </c>
      <c r="G28" s="29">
        <v>6.0106999999999999</v>
      </c>
      <c r="L28" s="97"/>
    </row>
    <row r="29" spans="1:12" x14ac:dyDescent="0.2">
      <c r="A29" s="27" t="s">
        <v>942</v>
      </c>
      <c r="B29" s="27" t="s">
        <v>943</v>
      </c>
      <c r="C29" s="27" t="s">
        <v>69</v>
      </c>
      <c r="D29" s="31">
        <v>1000000</v>
      </c>
      <c r="E29" s="29">
        <v>969.48500000000001</v>
      </c>
      <c r="F29" s="30">
        <v>3.0202676365056198</v>
      </c>
      <c r="G29" s="29">
        <v>4.7300000000000004</v>
      </c>
    </row>
    <row r="30" spans="1:12" x14ac:dyDescent="0.2">
      <c r="A30" s="26" t="s">
        <v>32</v>
      </c>
      <c r="B30" s="26"/>
      <c r="C30" s="26"/>
      <c r="D30" s="32"/>
      <c r="E30" s="33">
        <f>SUM(E24:E29)</f>
        <v>16329.754000000001</v>
      </c>
      <c r="F30" s="34">
        <f>SUM(F24:F29)</f>
        <v>50.872605061757774</v>
      </c>
      <c r="G30" s="33"/>
      <c r="H30" s="18"/>
      <c r="I30" s="18"/>
    </row>
    <row r="31" spans="1:12" x14ac:dyDescent="0.2">
      <c r="A31" s="27"/>
      <c r="B31" s="27"/>
      <c r="C31" s="27"/>
      <c r="D31" s="28"/>
      <c r="E31" s="29"/>
      <c r="F31" s="30"/>
      <c r="G31" s="29"/>
    </row>
    <row r="32" spans="1:12" x14ac:dyDescent="0.2">
      <c r="A32" s="26" t="s">
        <v>34</v>
      </c>
      <c r="B32" s="26"/>
      <c r="C32" s="26"/>
      <c r="D32" s="32"/>
      <c r="E32" s="33">
        <f>E11+E16+E21+E30</f>
        <v>29767.7225</v>
      </c>
      <c r="F32" s="34">
        <f>F11+F16+F21+F30</f>
        <v>92.736338240643505</v>
      </c>
      <c r="G32" s="33"/>
      <c r="H32" s="18"/>
      <c r="I32" s="18"/>
    </row>
    <row r="33" spans="1:9" x14ac:dyDescent="0.2">
      <c r="A33" s="26"/>
      <c r="B33" s="26"/>
      <c r="C33" s="26"/>
      <c r="D33" s="32"/>
      <c r="E33" s="33"/>
      <c r="F33" s="34"/>
      <c r="G33" s="33"/>
      <c r="H33" s="18"/>
      <c r="I33" s="18"/>
    </row>
    <row r="34" spans="1:9" x14ac:dyDescent="0.2">
      <c r="A34" s="26" t="s">
        <v>36</v>
      </c>
      <c r="B34" s="26"/>
      <c r="C34" s="26"/>
      <c r="D34" s="32"/>
      <c r="E34" s="33">
        <f>E36-(E11+E16+E21+E30)</f>
        <v>2331.5851336000014</v>
      </c>
      <c r="F34" s="34">
        <f>F36-(F11+F16+F21+F30)</f>
        <v>7.2636617593564949</v>
      </c>
      <c r="G34" s="33"/>
      <c r="H34" s="18"/>
      <c r="I34" s="18"/>
    </row>
    <row r="35" spans="1:9" x14ac:dyDescent="0.2">
      <c r="A35" s="26"/>
      <c r="B35" s="26"/>
      <c r="C35" s="26"/>
      <c r="D35" s="32"/>
      <c r="E35" s="33"/>
      <c r="F35" s="34"/>
      <c r="G35" s="33"/>
      <c r="H35" s="18"/>
      <c r="I35" s="18"/>
    </row>
    <row r="36" spans="1:9" x14ac:dyDescent="0.2">
      <c r="A36" s="35" t="s">
        <v>35</v>
      </c>
      <c r="B36" s="35"/>
      <c r="C36" s="35"/>
      <c r="D36" s="36"/>
      <c r="E36" s="37">
        <v>32099.307633600001</v>
      </c>
      <c r="F36" s="38">
        <v>100</v>
      </c>
      <c r="G36" s="37"/>
      <c r="H36" s="18"/>
      <c r="I36" s="18"/>
    </row>
    <row r="37" spans="1:9" x14ac:dyDescent="0.2">
      <c r="A37" s="55" t="s">
        <v>1214</v>
      </c>
    </row>
    <row r="39" spans="1:9" x14ac:dyDescent="0.2">
      <c r="A39" s="18" t="s">
        <v>54</v>
      </c>
    </row>
    <row r="40" spans="1:9" x14ac:dyDescent="0.2">
      <c r="A40" s="18" t="s">
        <v>37</v>
      </c>
    </row>
    <row r="41" spans="1:9" x14ac:dyDescent="0.2">
      <c r="A41" s="18" t="s">
        <v>1204</v>
      </c>
    </row>
    <row r="42" spans="1:9" x14ac:dyDescent="0.2">
      <c r="A42" s="18"/>
    </row>
    <row r="43" spans="1:9" ht="35.25" customHeight="1" x14ac:dyDescent="0.2">
      <c r="A43" s="112" t="s">
        <v>1302</v>
      </c>
      <c r="B43" s="112"/>
      <c r="C43" s="112"/>
      <c r="D43" s="112"/>
      <c r="E43" s="112"/>
      <c r="F43" s="112"/>
      <c r="G43" s="112"/>
    </row>
    <row r="45" spans="1:9" x14ac:dyDescent="0.2">
      <c r="A45" s="18" t="s">
        <v>38</v>
      </c>
    </row>
    <row r="46" spans="1:9" x14ac:dyDescent="0.2">
      <c r="A46" s="18" t="s">
        <v>39</v>
      </c>
    </row>
    <row r="47" spans="1:9" x14ac:dyDescent="0.2">
      <c r="A47" s="18" t="s">
        <v>40</v>
      </c>
      <c r="B47" s="18"/>
      <c r="C47" s="39" t="s">
        <v>42</v>
      </c>
      <c r="D47" s="19" t="s">
        <v>41</v>
      </c>
    </row>
    <row r="48" spans="1:9" x14ac:dyDescent="0.2">
      <c r="A48" s="9" t="s">
        <v>58</v>
      </c>
      <c r="C48" s="40">
        <v>32.089500000000001</v>
      </c>
      <c r="D48" s="40">
        <v>32.470500000000001</v>
      </c>
    </row>
    <row r="49" spans="1:9" x14ac:dyDescent="0.2">
      <c r="A49" s="9" t="s">
        <v>870</v>
      </c>
      <c r="C49" s="40">
        <v>10.1838</v>
      </c>
      <c r="D49" s="40">
        <v>10.116300000000001</v>
      </c>
    </row>
    <row r="50" spans="1:9" x14ac:dyDescent="0.2">
      <c r="A50" s="9" t="s">
        <v>61</v>
      </c>
      <c r="C50" s="40">
        <v>34.1068</v>
      </c>
      <c r="D50" s="40">
        <v>34.625</v>
      </c>
    </row>
    <row r="51" spans="1:9" x14ac:dyDescent="0.2">
      <c r="A51" s="9" t="s">
        <v>872</v>
      </c>
      <c r="C51" s="40">
        <v>10.0847</v>
      </c>
      <c r="D51" s="40">
        <v>10.016999999999999</v>
      </c>
    </row>
    <row r="53" spans="1:9" s="14" customFormat="1" x14ac:dyDescent="0.2">
      <c r="A53" s="18" t="s">
        <v>44</v>
      </c>
      <c r="B53" s="9"/>
      <c r="C53" s="9"/>
      <c r="D53" s="10"/>
      <c r="E53" s="13"/>
      <c r="G53" s="13"/>
      <c r="H53" s="9"/>
      <c r="I53" s="9"/>
    </row>
    <row r="54" spans="1:9" s="14" customFormat="1" x14ac:dyDescent="0.2">
      <c r="A54" s="108" t="s">
        <v>55</v>
      </c>
      <c r="B54" s="109"/>
      <c r="C54" s="43" t="s">
        <v>56</v>
      </c>
      <c r="D54" s="10"/>
      <c r="E54" s="13"/>
      <c r="G54" s="13"/>
      <c r="H54" s="9"/>
      <c r="I54" s="9"/>
    </row>
    <row r="55" spans="1:9" s="14" customFormat="1" x14ac:dyDescent="0.2">
      <c r="A55" s="104" t="s">
        <v>870</v>
      </c>
      <c r="B55" s="105"/>
      <c r="C55" s="44">
        <v>0.18716957000000001</v>
      </c>
      <c r="D55" s="10"/>
      <c r="E55" s="13"/>
      <c r="G55" s="13"/>
      <c r="H55" s="9"/>
      <c r="I55" s="9"/>
    </row>
    <row r="56" spans="1:9" s="14" customFormat="1" x14ac:dyDescent="0.2">
      <c r="A56" s="104" t="s">
        <v>872</v>
      </c>
      <c r="B56" s="105"/>
      <c r="C56" s="44">
        <v>0.21447774</v>
      </c>
      <c r="D56" s="10"/>
      <c r="E56" s="13"/>
      <c r="G56" s="13"/>
      <c r="H56" s="9"/>
      <c r="I56" s="9"/>
    </row>
    <row r="57" spans="1:9" s="14" customFormat="1" x14ac:dyDescent="0.2">
      <c r="A57" s="9" t="s">
        <v>57</v>
      </c>
      <c r="B57" s="9"/>
      <c r="C57" s="9"/>
      <c r="D57" s="10"/>
      <c r="E57" s="13"/>
      <c r="G57" s="13"/>
      <c r="H57" s="9"/>
      <c r="I57" s="9"/>
    </row>
    <row r="58" spans="1:9" s="14" customFormat="1" x14ac:dyDescent="0.2">
      <c r="A58" s="9" t="s">
        <v>43</v>
      </c>
      <c r="B58" s="9"/>
      <c r="C58" s="9"/>
      <c r="D58" s="10"/>
      <c r="E58" s="13"/>
      <c r="G58" s="13"/>
      <c r="H58" s="9"/>
      <c r="I58" s="9"/>
    </row>
    <row r="60" spans="1:9" s="14" customFormat="1" x14ac:dyDescent="0.2">
      <c r="A60" s="18" t="s">
        <v>866</v>
      </c>
      <c r="B60" s="9"/>
      <c r="C60" s="9"/>
      <c r="D60" s="42">
        <v>3.2896354811232902</v>
      </c>
      <c r="E60" s="13" t="s">
        <v>46</v>
      </c>
      <c r="G60" s="13"/>
      <c r="H60" s="9"/>
      <c r="I60" s="9"/>
    </row>
    <row r="62" spans="1:9" s="14" customFormat="1" x14ac:dyDescent="0.2">
      <c r="A62" s="18" t="s">
        <v>789</v>
      </c>
      <c r="B62" s="9"/>
      <c r="C62" s="9"/>
      <c r="D62" s="41" t="s">
        <v>45</v>
      </c>
      <c r="E62" s="13"/>
      <c r="G62" s="13"/>
      <c r="H62" s="9"/>
      <c r="I62" s="9"/>
    </row>
    <row r="64" spans="1:9" s="14" customFormat="1" x14ac:dyDescent="0.2">
      <c r="A64" s="18" t="s">
        <v>867</v>
      </c>
      <c r="B64" s="9"/>
      <c r="C64" s="9"/>
      <c r="D64" s="10"/>
      <c r="E64" s="13"/>
      <c r="G64" s="13"/>
      <c r="H64" s="9"/>
      <c r="I64" s="9"/>
    </row>
    <row r="65" spans="1:9" s="14" customFormat="1" ht="14.4" x14ac:dyDescent="0.3">
      <c r="A65" s="64"/>
      <c r="B65" s="9"/>
      <c r="C65" s="9"/>
      <c r="D65" s="10"/>
      <c r="E65" s="13"/>
      <c r="G65" s="13"/>
      <c r="H65" s="9"/>
      <c r="I65" s="9"/>
    </row>
    <row r="66" spans="1:9" s="14" customFormat="1" x14ac:dyDescent="0.2">
      <c r="A66" s="47" t="s">
        <v>781</v>
      </c>
      <c r="B66" s="9"/>
      <c r="C66" s="9"/>
      <c r="D66" s="10"/>
      <c r="E66" s="13"/>
      <c r="G66" s="13"/>
      <c r="H66" s="9"/>
      <c r="I66" s="9"/>
    </row>
    <row r="67" spans="1:9" s="14" customFormat="1" x14ac:dyDescent="0.2">
      <c r="A67" s="49"/>
      <c r="B67" s="9"/>
      <c r="C67" s="9"/>
      <c r="D67" s="10"/>
      <c r="E67" s="13"/>
      <c r="G67" s="13"/>
      <c r="H67" s="9"/>
      <c r="I67" s="9"/>
    </row>
    <row r="68" spans="1:9" s="14" customFormat="1" x14ac:dyDescent="0.2">
      <c r="A68" s="49"/>
      <c r="B68" s="9"/>
      <c r="C68" s="9"/>
      <c r="D68" s="10"/>
      <c r="E68" s="13"/>
      <c r="G68" s="13"/>
      <c r="H68" s="9"/>
      <c r="I68" s="9"/>
    </row>
    <row r="69" spans="1:9" x14ac:dyDescent="0.2">
      <c r="A69" s="49"/>
    </row>
    <row r="70" spans="1:9" x14ac:dyDescent="0.2">
      <c r="A70" s="49"/>
    </row>
    <row r="71" spans="1:9" x14ac:dyDescent="0.2">
      <c r="A71" s="49"/>
    </row>
    <row r="72" spans="1:9" x14ac:dyDescent="0.2">
      <c r="A72" s="49"/>
    </row>
    <row r="73" spans="1:9" x14ac:dyDescent="0.2">
      <c r="A73" s="49"/>
    </row>
    <row r="74" spans="1:9" x14ac:dyDescent="0.2">
      <c r="A74" s="49"/>
    </row>
    <row r="75" spans="1:9" x14ac:dyDescent="0.2">
      <c r="A75" s="49"/>
    </row>
    <row r="76" spans="1:9" x14ac:dyDescent="0.2">
      <c r="A76" s="49"/>
    </row>
    <row r="77" spans="1:9" x14ac:dyDescent="0.2">
      <c r="A77" s="49"/>
    </row>
    <row r="78" spans="1:9" x14ac:dyDescent="0.2">
      <c r="A78" s="49"/>
    </row>
    <row r="79" spans="1:9" x14ac:dyDescent="0.2">
      <c r="A79" s="49"/>
    </row>
    <row r="80" spans="1:9" x14ac:dyDescent="0.2">
      <c r="A80" s="47" t="s">
        <v>944</v>
      </c>
    </row>
    <row r="81" spans="1:1" x14ac:dyDescent="0.2">
      <c r="A81" s="49"/>
    </row>
    <row r="82" spans="1:1" x14ac:dyDescent="0.2">
      <c r="A82" s="47" t="s">
        <v>782</v>
      </c>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sheetData>
  <mergeCells count="5">
    <mergeCell ref="A1:G1"/>
    <mergeCell ref="A54:B54"/>
    <mergeCell ref="A55:B55"/>
    <mergeCell ref="A56:B56"/>
    <mergeCell ref="A43:G43"/>
  </mergeCells>
  <conditionalFormatting sqref="F2:F3 F5:F42 F44:F63">
    <cfRule type="cellIs" dxfId="76" priority="2" stopIfTrue="1" operator="between">
      <formula>0.009</formula>
      <formula>-0.009</formula>
    </cfRule>
  </conditionalFormatting>
  <conditionalFormatting sqref="F64:F97">
    <cfRule type="cellIs" dxfId="75" priority="1" stopIfTrue="1" operator="between">
      <formula>0.009</formula>
      <formula>-0.009</formula>
    </cfRule>
  </conditionalFormatting>
  <pageMargins left="0.7" right="0.7" top="0.75" bottom="0.75" header="0.3" footer="0.3"/>
  <pageSetup paperSize="9" scale="47" orientation="portrait" r:id="rId1"/>
  <headerFooter>
    <oddFooter>&amp;C&amp;1#&amp;"Calibri"&amp;10&amp;K000000PUBLIC</oddFooter>
    <evenFooter>&amp;LPUBLIC</evenFooter>
    <firstFooter>&amp;LPUBLIC</firstFooter>
  </headerFooter>
  <colBreaks count="1" manualBreakCount="1">
    <brk id="7"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75"/>
  <sheetViews>
    <sheetView view="pageBreakPreview" zoomScaleNormal="100" zoomScaleSheetLayoutView="100" workbookViewId="0">
      <selection sqref="A1:E1"/>
    </sheetView>
  </sheetViews>
  <sheetFormatPr defaultColWidth="9.21875" defaultRowHeight="10.199999999999999" x14ac:dyDescent="0.2"/>
  <cols>
    <col min="1" max="1" width="33.44140625" style="9" bestFit="1" customWidth="1"/>
    <col min="2" max="2" width="53.21875" style="9" customWidth="1"/>
    <col min="3" max="3" width="24.77734375" style="9" bestFit="1" customWidth="1"/>
    <col min="4" max="4" width="23" style="10" bestFit="1" customWidth="1"/>
    <col min="5" max="5" width="13.5546875" style="13" customWidth="1"/>
    <col min="6" max="16384" width="9.21875" style="9"/>
  </cols>
  <sheetData>
    <row r="1" spans="1:8" s="1" customFormat="1" ht="13.8" x14ac:dyDescent="0.2">
      <c r="A1" s="106" t="s">
        <v>28</v>
      </c>
      <c r="B1" s="107"/>
      <c r="C1" s="107"/>
      <c r="D1" s="107"/>
      <c r="E1" s="107"/>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33</v>
      </c>
      <c r="B5" s="62"/>
      <c r="C5" s="23"/>
      <c r="D5" s="24"/>
      <c r="E5" s="25"/>
    </row>
    <row r="6" spans="1:8" x14ac:dyDescent="0.2">
      <c r="A6" s="27" t="s">
        <v>736</v>
      </c>
      <c r="B6" s="58" t="s">
        <v>735</v>
      </c>
      <c r="C6" s="31">
        <v>288675.97100000002</v>
      </c>
      <c r="D6" s="29">
        <v>246.79774789999999</v>
      </c>
      <c r="E6" s="30">
        <v>42.863203808173601</v>
      </c>
    </row>
    <row r="7" spans="1:8" x14ac:dyDescent="0.2">
      <c r="A7" s="27" t="s">
        <v>721</v>
      </c>
      <c r="B7" s="58" t="s">
        <v>720</v>
      </c>
      <c r="C7" s="31">
        <v>27518.894</v>
      </c>
      <c r="D7" s="29">
        <v>202.75912840000001</v>
      </c>
      <c r="E7" s="30">
        <v>35.214688620652701</v>
      </c>
    </row>
    <row r="8" spans="1:8" x14ac:dyDescent="0.2">
      <c r="A8" s="27" t="s">
        <v>742</v>
      </c>
      <c r="B8" s="58" t="s">
        <v>741</v>
      </c>
      <c r="C8" s="31">
        <v>3694.002</v>
      </c>
      <c r="D8" s="29">
        <v>57.605693100000003</v>
      </c>
      <c r="E8" s="30">
        <v>10.0048099501171</v>
      </c>
    </row>
    <row r="9" spans="1:8" x14ac:dyDescent="0.2">
      <c r="A9" s="27" t="s">
        <v>732</v>
      </c>
      <c r="B9" s="58" t="s">
        <v>731</v>
      </c>
      <c r="C9" s="31">
        <v>13292.352000000001</v>
      </c>
      <c r="D9" s="29">
        <v>56.827609500000001</v>
      </c>
      <c r="E9" s="30">
        <v>9.8696743736769097</v>
      </c>
    </row>
    <row r="10" spans="1:8" ht="20.399999999999999" x14ac:dyDescent="0.2">
      <c r="A10" s="27" t="s">
        <v>737</v>
      </c>
      <c r="B10" s="58" t="s">
        <v>800</v>
      </c>
      <c r="C10" s="31">
        <v>4814.4089999999997</v>
      </c>
      <c r="D10" s="29">
        <v>2.7605146999999999</v>
      </c>
      <c r="E10" s="30">
        <v>0.47943915699548101</v>
      </c>
    </row>
    <row r="11" spans="1:8" ht="20.399999999999999" x14ac:dyDescent="0.2">
      <c r="A11" s="27" t="s">
        <v>739</v>
      </c>
      <c r="B11" s="59" t="s">
        <v>802</v>
      </c>
      <c r="C11" s="31">
        <v>161743.72099999999</v>
      </c>
      <c r="D11" s="29">
        <v>0.64713659999999995</v>
      </c>
      <c r="E11" s="30">
        <v>0.11239303524263899</v>
      </c>
    </row>
    <row r="12" spans="1:8" ht="20.399999999999999" x14ac:dyDescent="0.2">
      <c r="A12" s="27" t="s">
        <v>740</v>
      </c>
      <c r="B12" s="58" t="s">
        <v>801</v>
      </c>
      <c r="C12" s="31">
        <v>196087.27</v>
      </c>
      <c r="D12" s="29">
        <v>1.9608726999999999E-4</v>
      </c>
      <c r="E12" s="30">
        <v>3.4055937259216702E-5</v>
      </c>
    </row>
    <row r="13" spans="1:8" x14ac:dyDescent="0.2">
      <c r="A13" s="26" t="s">
        <v>32</v>
      </c>
      <c r="B13" s="26"/>
      <c r="C13" s="32"/>
      <c r="D13" s="33">
        <f>SUM(D6:D12)</f>
        <v>567.39802628727</v>
      </c>
      <c r="E13" s="34">
        <f>SUM(E6:E12)</f>
        <v>98.544243000795689</v>
      </c>
      <c r="F13" s="18"/>
      <c r="G13" s="18"/>
      <c r="H13" s="18"/>
    </row>
    <row r="14" spans="1:8" x14ac:dyDescent="0.2">
      <c r="A14" s="27"/>
      <c r="B14" s="27"/>
      <c r="C14" s="28"/>
      <c r="D14" s="29"/>
      <c r="E14" s="30"/>
    </row>
    <row r="15" spans="1:8" x14ac:dyDescent="0.2">
      <c r="A15" s="26" t="s">
        <v>34</v>
      </c>
      <c r="B15" s="26"/>
      <c r="C15" s="32"/>
      <c r="D15" s="33">
        <f>D13</f>
        <v>567.39802628727</v>
      </c>
      <c r="E15" s="34">
        <f>E13</f>
        <v>98.544243000795689</v>
      </c>
      <c r="F15" s="18"/>
      <c r="G15" s="18"/>
      <c r="H15" s="18"/>
    </row>
    <row r="16" spans="1:8" x14ac:dyDescent="0.2">
      <c r="A16" s="26"/>
      <c r="B16" s="26"/>
      <c r="C16" s="32"/>
      <c r="D16" s="33"/>
      <c r="E16" s="34"/>
      <c r="F16" s="18"/>
      <c r="G16" s="18"/>
      <c r="H16" s="18"/>
    </row>
    <row r="17" spans="1:8" x14ac:dyDescent="0.2">
      <c r="A17" s="26" t="s">
        <v>36</v>
      </c>
      <c r="B17" s="26"/>
      <c r="C17" s="32"/>
      <c r="D17" s="33">
        <f>D19-(D13)</f>
        <v>8.3819574127300029</v>
      </c>
      <c r="E17" s="34">
        <f>E19-(E13)</f>
        <v>1.4557569992043113</v>
      </c>
      <c r="F17" s="18"/>
      <c r="G17" s="18"/>
      <c r="H17" s="18"/>
    </row>
    <row r="18" spans="1:8" x14ac:dyDescent="0.2">
      <c r="A18" s="26"/>
      <c r="B18" s="26"/>
      <c r="C18" s="32"/>
      <c r="D18" s="33"/>
      <c r="E18" s="34"/>
      <c r="F18" s="18"/>
      <c r="G18" s="18"/>
      <c r="H18" s="18"/>
    </row>
    <row r="19" spans="1:8" x14ac:dyDescent="0.2">
      <c r="A19" s="35" t="s">
        <v>35</v>
      </c>
      <c r="B19" s="35"/>
      <c r="C19" s="36"/>
      <c r="D19" s="37">
        <v>575.7799837</v>
      </c>
      <c r="E19" s="38">
        <v>100</v>
      </c>
      <c r="F19" s="18"/>
      <c r="G19" s="18"/>
      <c r="H19" s="18"/>
    </row>
    <row r="21" spans="1:8" x14ac:dyDescent="0.2">
      <c r="A21" s="18" t="s">
        <v>797</v>
      </c>
    </row>
    <row r="22" spans="1:8" ht="14.4" x14ac:dyDescent="0.3">
      <c r="A22" s="114" t="s">
        <v>798</v>
      </c>
      <c r="B22" s="115"/>
      <c r="C22" s="115"/>
      <c r="D22" s="115"/>
      <c r="E22" s="115"/>
    </row>
    <row r="24" spans="1:8" x14ac:dyDescent="0.2">
      <c r="A24" s="18" t="s">
        <v>38</v>
      </c>
    </row>
    <row r="25" spans="1:8" x14ac:dyDescent="0.2">
      <c r="A25" s="18" t="s">
        <v>39</v>
      </c>
    </row>
    <row r="26" spans="1:8" x14ac:dyDescent="0.2">
      <c r="A26" s="18" t="s">
        <v>40</v>
      </c>
      <c r="B26" s="18"/>
      <c r="C26" s="39" t="s">
        <v>42</v>
      </c>
      <c r="D26" s="41" t="s">
        <v>41</v>
      </c>
    </row>
    <row r="27" spans="1:8" x14ac:dyDescent="0.2">
      <c r="A27" s="9" t="s">
        <v>74</v>
      </c>
      <c r="C27" s="40">
        <v>78.262600000000006</v>
      </c>
      <c r="D27" s="40">
        <v>78.037199999999999</v>
      </c>
    </row>
    <row r="28" spans="1:8" x14ac:dyDescent="0.2">
      <c r="A28" s="9" t="s">
        <v>733</v>
      </c>
      <c r="C28" s="40">
        <v>25.4069</v>
      </c>
      <c r="D28" s="40">
        <v>23.381699999999999</v>
      </c>
    </row>
    <row r="29" spans="1:8" x14ac:dyDescent="0.2">
      <c r="A29" s="9" t="s">
        <v>75</v>
      </c>
      <c r="C29" s="40">
        <v>82.328800000000001</v>
      </c>
      <c r="D29" s="40">
        <v>82.269499999999994</v>
      </c>
    </row>
    <row r="30" spans="1:8" x14ac:dyDescent="0.2">
      <c r="A30" s="9" t="s">
        <v>734</v>
      </c>
      <c r="C30" s="40">
        <v>27.144600000000001</v>
      </c>
      <c r="D30" s="40">
        <v>25.160299999999999</v>
      </c>
    </row>
    <row r="32" spans="1:8" x14ac:dyDescent="0.2">
      <c r="A32" s="18" t="s">
        <v>44</v>
      </c>
    </row>
    <row r="33" spans="1:4" x14ac:dyDescent="0.2">
      <c r="A33" s="108" t="s">
        <v>55</v>
      </c>
      <c r="B33" s="109"/>
      <c r="C33" s="43" t="s">
        <v>56</v>
      </c>
    </row>
    <row r="34" spans="1:4" x14ac:dyDescent="0.2">
      <c r="A34" s="104" t="s">
        <v>733</v>
      </c>
      <c r="B34" s="105"/>
      <c r="C34" s="44">
        <v>2</v>
      </c>
    </row>
    <row r="35" spans="1:4" x14ac:dyDescent="0.2">
      <c r="A35" s="104" t="s">
        <v>734</v>
      </c>
      <c r="B35" s="105"/>
      <c r="C35" s="44">
        <v>2</v>
      </c>
    </row>
    <row r="36" spans="1:4" x14ac:dyDescent="0.2">
      <c r="A36" s="9" t="s">
        <v>57</v>
      </c>
    </row>
    <row r="37" spans="1:4" x14ac:dyDescent="0.2">
      <c r="A37" s="9" t="s">
        <v>43</v>
      </c>
    </row>
    <row r="39" spans="1:4" x14ac:dyDescent="0.2">
      <c r="A39" s="18" t="s">
        <v>213</v>
      </c>
      <c r="D39" s="45">
        <v>0.15929262290402227</v>
      </c>
    </row>
    <row r="41" spans="1:4" x14ac:dyDescent="0.2">
      <c r="A41" s="18" t="s">
        <v>789</v>
      </c>
      <c r="D41" s="41">
        <v>1</v>
      </c>
    </row>
    <row r="42" spans="1:4" x14ac:dyDescent="0.2">
      <c r="A42" s="9" t="s">
        <v>787</v>
      </c>
      <c r="D42" s="41"/>
    </row>
    <row r="43" spans="1:4" x14ac:dyDescent="0.2">
      <c r="A43" s="46" t="s">
        <v>788</v>
      </c>
      <c r="D43" s="41"/>
    </row>
    <row r="45" spans="1:4" x14ac:dyDescent="0.2">
      <c r="A45" s="18" t="s">
        <v>750</v>
      </c>
    </row>
    <row r="46" spans="1:4" x14ac:dyDescent="0.2">
      <c r="A46" s="46"/>
    </row>
    <row r="47" spans="1:4" x14ac:dyDescent="0.2">
      <c r="A47" s="47" t="s">
        <v>781</v>
      </c>
    </row>
    <row r="48" spans="1:4" x14ac:dyDescent="0.2">
      <c r="A48" s="48"/>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row r="61" spans="1:1" ht="30.6" x14ac:dyDescent="0.2">
      <c r="A61" s="50" t="s">
        <v>771</v>
      </c>
    </row>
    <row r="62" spans="1:1" x14ac:dyDescent="0.2">
      <c r="A62" s="49"/>
    </row>
    <row r="63" spans="1:1" x14ac:dyDescent="0.2">
      <c r="A63" s="47" t="s">
        <v>782</v>
      </c>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9"/>
    </row>
    <row r="75" spans="1:1" x14ac:dyDescent="0.2">
      <c r="A75" s="49"/>
    </row>
  </sheetData>
  <mergeCells count="5">
    <mergeCell ref="A1:E1"/>
    <mergeCell ref="A33:B33"/>
    <mergeCell ref="A34:B34"/>
    <mergeCell ref="A35:B35"/>
    <mergeCell ref="A22:E22"/>
  </mergeCells>
  <conditionalFormatting sqref="E5:E19">
    <cfRule type="cellIs" dxfId="24" priority="1" stopIfTrue="1" operator="between">
      <formula>0.009</formula>
      <formula>-0.009</formula>
    </cfRule>
  </conditionalFormatting>
  <hyperlinks>
    <hyperlink ref="A43" r:id="rId1" xr:uid="{00000000-0004-0000-2700-000000000000}"/>
  </hyperlinks>
  <pageMargins left="0.7" right="0.7" top="0.75" bottom="0.75" header="0.3" footer="0.3"/>
  <pageSetup paperSize="9" scale="59" orientation="portrait" r:id="rId2"/>
  <headerFooter>
    <oddFooter>&amp;C&amp;1#&amp;"Calibri"&amp;10&amp;K000000PUBLIC</oddFooter>
    <evenFooter>&amp;LPUBLIC</evenFooter>
    <firstFooter>&amp;LPUBLIC</first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75"/>
  <sheetViews>
    <sheetView view="pageBreakPreview" zoomScaleNormal="100" zoomScaleSheetLayoutView="100" workbookViewId="0">
      <selection sqref="A1:E1"/>
    </sheetView>
  </sheetViews>
  <sheetFormatPr defaultColWidth="9.21875" defaultRowHeight="10.199999999999999" x14ac:dyDescent="0.2"/>
  <cols>
    <col min="1" max="1" width="33.44140625" style="9" bestFit="1" customWidth="1"/>
    <col min="2" max="2" width="52.77734375" style="9" customWidth="1"/>
    <col min="3" max="3" width="24.77734375" style="9" bestFit="1" customWidth="1"/>
    <col min="4" max="4" width="23" style="10" bestFit="1" customWidth="1"/>
    <col min="5" max="5" width="13.5546875" style="13" customWidth="1"/>
    <col min="6" max="16384" width="9.21875" style="9"/>
  </cols>
  <sheetData>
    <row r="1" spans="1:8" s="1" customFormat="1" ht="13.8" x14ac:dyDescent="0.2">
      <c r="A1" s="106" t="s">
        <v>29</v>
      </c>
      <c r="B1" s="107"/>
      <c r="C1" s="107"/>
      <c r="D1" s="107"/>
      <c r="E1" s="107"/>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33</v>
      </c>
      <c r="B5" s="22"/>
      <c r="C5" s="23"/>
      <c r="D5" s="24"/>
      <c r="E5" s="25"/>
    </row>
    <row r="6" spans="1:8" x14ac:dyDescent="0.2">
      <c r="A6" s="27" t="s">
        <v>721</v>
      </c>
      <c r="B6" s="58" t="s">
        <v>720</v>
      </c>
      <c r="C6" s="31">
        <v>78117.983999999997</v>
      </c>
      <c r="D6" s="29">
        <v>575.57307179999998</v>
      </c>
      <c r="E6" s="30">
        <v>50.145289007240002</v>
      </c>
    </row>
    <row r="7" spans="1:8" x14ac:dyDescent="0.2">
      <c r="A7" s="27" t="s">
        <v>736</v>
      </c>
      <c r="B7" s="58" t="s">
        <v>735</v>
      </c>
      <c r="C7" s="31">
        <v>254968.38800000001</v>
      </c>
      <c r="D7" s="29">
        <v>217.98012399999999</v>
      </c>
      <c r="E7" s="30">
        <v>18.990944593064999</v>
      </c>
    </row>
    <row r="8" spans="1:8" x14ac:dyDescent="0.2">
      <c r="A8" s="27" t="s">
        <v>742</v>
      </c>
      <c r="B8" s="58" t="s">
        <v>741</v>
      </c>
      <c r="C8" s="31">
        <v>11027.281999999999</v>
      </c>
      <c r="D8" s="29">
        <v>171.96369200000001</v>
      </c>
      <c r="E8" s="30">
        <v>14.981884067516599</v>
      </c>
    </row>
    <row r="9" spans="1:8" x14ac:dyDescent="0.2">
      <c r="A9" s="27" t="s">
        <v>732</v>
      </c>
      <c r="B9" s="58" t="s">
        <v>731</v>
      </c>
      <c r="C9" s="31">
        <v>39993.356</v>
      </c>
      <c r="D9" s="29">
        <v>170.98003550000001</v>
      </c>
      <c r="E9" s="30">
        <v>14.8961855838782</v>
      </c>
    </row>
    <row r="10" spans="1:8" ht="20.399999999999999" x14ac:dyDescent="0.2">
      <c r="A10" s="27" t="s">
        <v>737</v>
      </c>
      <c r="B10" s="58" t="s">
        <v>800</v>
      </c>
      <c r="C10" s="31">
        <v>3707.953</v>
      </c>
      <c r="D10" s="29">
        <v>2.1260883000000002</v>
      </c>
      <c r="E10" s="30">
        <v>0.185229847402343</v>
      </c>
    </row>
    <row r="11" spans="1:8" ht="20.399999999999999" x14ac:dyDescent="0.2">
      <c r="A11" s="27" t="s">
        <v>739</v>
      </c>
      <c r="B11" s="59" t="s">
        <v>802</v>
      </c>
      <c r="C11" s="31">
        <v>134545.87</v>
      </c>
      <c r="D11" s="29">
        <v>0.53831799999999996</v>
      </c>
      <c r="E11" s="30">
        <v>4.6899538929749199E-2</v>
      </c>
    </row>
    <row r="12" spans="1:8" ht="20.399999999999999" x14ac:dyDescent="0.2">
      <c r="A12" s="27" t="s">
        <v>740</v>
      </c>
      <c r="B12" s="58" t="s">
        <v>801</v>
      </c>
      <c r="C12" s="31">
        <v>167004.62</v>
      </c>
      <c r="D12" s="29">
        <v>0</v>
      </c>
      <c r="E12" s="29">
        <v>0</v>
      </c>
    </row>
    <row r="13" spans="1:8" x14ac:dyDescent="0.2">
      <c r="A13" s="26" t="s">
        <v>32</v>
      </c>
      <c r="B13" s="26"/>
      <c r="C13" s="32"/>
      <c r="D13" s="33">
        <f>SUM(D6:D12)</f>
        <v>1139.1613295999998</v>
      </c>
      <c r="E13" s="34">
        <f>SUM(E6:E12)</f>
        <v>99.246432638031891</v>
      </c>
      <c r="F13" s="18"/>
      <c r="G13" s="18"/>
      <c r="H13" s="18"/>
    </row>
    <row r="14" spans="1:8" x14ac:dyDescent="0.2">
      <c r="A14" s="27"/>
      <c r="B14" s="27"/>
      <c r="C14" s="28"/>
      <c r="D14" s="29"/>
      <c r="E14" s="30"/>
    </row>
    <row r="15" spans="1:8" x14ac:dyDescent="0.2">
      <c r="A15" s="26" t="s">
        <v>34</v>
      </c>
      <c r="B15" s="26"/>
      <c r="C15" s="32"/>
      <c r="D15" s="33">
        <f>D13</f>
        <v>1139.1613295999998</v>
      </c>
      <c r="E15" s="34">
        <f>E13</f>
        <v>99.246432638031891</v>
      </c>
      <c r="F15" s="18"/>
      <c r="G15" s="18"/>
      <c r="H15" s="18"/>
    </row>
    <row r="16" spans="1:8" x14ac:dyDescent="0.2">
      <c r="A16" s="26"/>
      <c r="B16" s="26"/>
      <c r="C16" s="32"/>
      <c r="D16" s="33"/>
      <c r="E16" s="34"/>
      <c r="F16" s="18"/>
      <c r="G16" s="18"/>
      <c r="H16" s="18"/>
    </row>
    <row r="17" spans="1:8" x14ac:dyDescent="0.2">
      <c r="A17" s="26" t="s">
        <v>36</v>
      </c>
      <c r="B17" s="26"/>
      <c r="C17" s="32"/>
      <c r="D17" s="33">
        <f>D19-(D13)</f>
        <v>8.6495280000001458</v>
      </c>
      <c r="E17" s="34">
        <f>E19-(E13)</f>
        <v>0.75356736196810914</v>
      </c>
      <c r="F17" s="18"/>
      <c r="G17" s="18"/>
      <c r="H17" s="18"/>
    </row>
    <row r="18" spans="1:8" x14ac:dyDescent="0.2">
      <c r="A18" s="26"/>
      <c r="B18" s="26"/>
      <c r="C18" s="32"/>
      <c r="D18" s="33"/>
      <c r="E18" s="34"/>
      <c r="F18" s="18"/>
      <c r="G18" s="18"/>
      <c r="H18" s="18"/>
    </row>
    <row r="19" spans="1:8" x14ac:dyDescent="0.2">
      <c r="A19" s="35" t="s">
        <v>35</v>
      </c>
      <c r="B19" s="35"/>
      <c r="C19" s="36"/>
      <c r="D19" s="37">
        <v>1147.8108576</v>
      </c>
      <c r="E19" s="38">
        <v>100</v>
      </c>
      <c r="F19" s="18"/>
      <c r="G19" s="18"/>
      <c r="H19" s="18"/>
    </row>
    <row r="21" spans="1:8" x14ac:dyDescent="0.2">
      <c r="A21" s="18" t="s">
        <v>797</v>
      </c>
    </row>
    <row r="22" spans="1:8" ht="14.4" x14ac:dyDescent="0.3">
      <c r="A22" s="114" t="s">
        <v>798</v>
      </c>
      <c r="B22" s="115"/>
      <c r="C22" s="115"/>
      <c r="D22" s="115"/>
      <c r="E22" s="115"/>
    </row>
    <row r="24" spans="1:8" x14ac:dyDescent="0.2">
      <c r="A24" s="18" t="s">
        <v>38</v>
      </c>
    </row>
    <row r="25" spans="1:8" x14ac:dyDescent="0.2">
      <c r="A25" s="18" t="s">
        <v>39</v>
      </c>
    </row>
    <row r="26" spans="1:8" x14ac:dyDescent="0.2">
      <c r="A26" s="18" t="s">
        <v>40</v>
      </c>
      <c r="B26" s="18"/>
      <c r="C26" s="39" t="s">
        <v>42</v>
      </c>
      <c r="D26" s="41" t="s">
        <v>41</v>
      </c>
    </row>
    <row r="27" spans="1:8" x14ac:dyDescent="0.2">
      <c r="A27" s="9" t="s">
        <v>58</v>
      </c>
      <c r="C27" s="40">
        <v>118.4376</v>
      </c>
      <c r="D27" s="40">
        <v>115.6767</v>
      </c>
    </row>
    <row r="28" spans="1:8" x14ac:dyDescent="0.2">
      <c r="A28" s="9" t="s">
        <v>80</v>
      </c>
      <c r="C28" s="40">
        <v>35.626899999999999</v>
      </c>
      <c r="D28" s="40">
        <v>31.943200000000001</v>
      </c>
    </row>
    <row r="29" spans="1:8" x14ac:dyDescent="0.2">
      <c r="A29" s="9" t="s">
        <v>61</v>
      </c>
      <c r="C29" s="40">
        <v>123.4756</v>
      </c>
      <c r="D29" s="40">
        <v>120.8762</v>
      </c>
    </row>
    <row r="30" spans="1:8" x14ac:dyDescent="0.2">
      <c r="A30" s="9" t="s">
        <v>81</v>
      </c>
      <c r="C30" s="40">
        <v>37.588200000000001</v>
      </c>
      <c r="D30" s="40">
        <v>33.92</v>
      </c>
    </row>
    <row r="32" spans="1:8" x14ac:dyDescent="0.2">
      <c r="A32" s="18" t="s">
        <v>44</v>
      </c>
    </row>
    <row r="33" spans="1:4" x14ac:dyDescent="0.2">
      <c r="A33" s="108" t="s">
        <v>55</v>
      </c>
      <c r="B33" s="109"/>
      <c r="C33" s="43" t="s">
        <v>56</v>
      </c>
    </row>
    <row r="34" spans="1:4" x14ac:dyDescent="0.2">
      <c r="A34" s="104" t="s">
        <v>80</v>
      </c>
      <c r="B34" s="105"/>
      <c r="C34" s="44">
        <v>3</v>
      </c>
    </row>
    <row r="35" spans="1:4" x14ac:dyDescent="0.2">
      <c r="A35" s="104" t="s">
        <v>81</v>
      </c>
      <c r="B35" s="105"/>
      <c r="C35" s="44">
        <v>3</v>
      </c>
    </row>
    <row r="36" spans="1:4" x14ac:dyDescent="0.2">
      <c r="A36" s="9" t="s">
        <v>57</v>
      </c>
    </row>
    <row r="37" spans="1:4" x14ac:dyDescent="0.2">
      <c r="A37" s="9" t="s">
        <v>43</v>
      </c>
    </row>
    <row r="39" spans="1:4" x14ac:dyDescent="0.2">
      <c r="A39" s="18" t="s">
        <v>213</v>
      </c>
      <c r="D39" s="45">
        <v>7.7686324640746623E-2</v>
      </c>
    </row>
    <row r="40" spans="1:4" x14ac:dyDescent="0.2">
      <c r="A40" s="18"/>
      <c r="D40" s="45"/>
    </row>
    <row r="41" spans="1:4" x14ac:dyDescent="0.2">
      <c r="A41" s="18" t="s">
        <v>789</v>
      </c>
      <c r="D41" s="41">
        <v>1</v>
      </c>
    </row>
    <row r="42" spans="1:4" x14ac:dyDescent="0.2">
      <c r="A42" s="9" t="s">
        <v>787</v>
      </c>
      <c r="D42" s="41"/>
    </row>
    <row r="43" spans="1:4" x14ac:dyDescent="0.2">
      <c r="A43" s="46" t="s">
        <v>788</v>
      </c>
      <c r="D43" s="41"/>
    </row>
    <row r="45" spans="1:4" x14ac:dyDescent="0.2">
      <c r="A45" s="18" t="s">
        <v>754</v>
      </c>
    </row>
    <row r="46" spans="1:4" x14ac:dyDescent="0.2">
      <c r="A46" s="46"/>
    </row>
    <row r="47" spans="1:4" x14ac:dyDescent="0.2">
      <c r="A47" s="47" t="s">
        <v>781</v>
      </c>
    </row>
    <row r="48" spans="1:4" x14ac:dyDescent="0.2">
      <c r="A48" s="48"/>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row r="61" spans="1:1" ht="30.6" x14ac:dyDescent="0.2">
      <c r="A61" s="50" t="s">
        <v>772</v>
      </c>
    </row>
    <row r="62" spans="1:1" x14ac:dyDescent="0.2">
      <c r="A62" s="49"/>
    </row>
    <row r="63" spans="1:1" x14ac:dyDescent="0.2">
      <c r="A63" s="47" t="s">
        <v>782</v>
      </c>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9"/>
    </row>
    <row r="75" spans="1:1" x14ac:dyDescent="0.2">
      <c r="A75" s="49"/>
    </row>
  </sheetData>
  <mergeCells count="5">
    <mergeCell ref="A1:E1"/>
    <mergeCell ref="A33:B33"/>
    <mergeCell ref="A34:B34"/>
    <mergeCell ref="A35:B35"/>
    <mergeCell ref="A22:E22"/>
  </mergeCells>
  <conditionalFormatting sqref="E5:E11 E13:E19">
    <cfRule type="cellIs" dxfId="23" priority="1" stopIfTrue="1" operator="between">
      <formula>0.009</formula>
      <formula>-0.009</formula>
    </cfRule>
  </conditionalFormatting>
  <hyperlinks>
    <hyperlink ref="A43" r:id="rId1" xr:uid="{00000000-0004-0000-2800-000000000000}"/>
  </hyperlinks>
  <pageMargins left="0.7" right="0.7" top="0.75" bottom="0.75" header="0.3" footer="0.3"/>
  <pageSetup paperSize="9" scale="59" orientation="portrait" r:id="rId2"/>
  <headerFooter>
    <oddFooter>&amp;C&amp;1#&amp;"Calibri"&amp;10&amp;K000000PUBLIC</oddFooter>
    <evenFooter>&amp;LPUBLIC</evenFooter>
    <firstFooter>&amp;LPUBLIC</first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74"/>
  <sheetViews>
    <sheetView view="pageBreakPreview" zoomScaleNormal="100" zoomScaleSheetLayoutView="100" workbookViewId="0">
      <selection sqref="A1:E1"/>
    </sheetView>
  </sheetViews>
  <sheetFormatPr defaultColWidth="9.21875" defaultRowHeight="10.199999999999999" x14ac:dyDescent="0.2"/>
  <cols>
    <col min="1" max="1" width="33.44140625" style="9" bestFit="1" customWidth="1"/>
    <col min="2" max="2" width="55.44140625" style="9" customWidth="1"/>
    <col min="3" max="3" width="24.77734375" style="9" bestFit="1" customWidth="1"/>
    <col min="4" max="4" width="23" style="10" bestFit="1" customWidth="1"/>
    <col min="5" max="5" width="13.5546875" style="13" customWidth="1"/>
    <col min="6" max="16384" width="9.21875" style="9"/>
  </cols>
  <sheetData>
    <row r="1" spans="1:8" s="1" customFormat="1" ht="15" customHeight="1" x14ac:dyDescent="0.2">
      <c r="A1" s="106" t="s">
        <v>1232</v>
      </c>
      <c r="B1" s="107"/>
      <c r="C1" s="107"/>
      <c r="D1" s="107"/>
      <c r="E1" s="107"/>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33</v>
      </c>
      <c r="B5" s="22"/>
      <c r="C5" s="23"/>
      <c r="D5" s="24"/>
      <c r="E5" s="25"/>
    </row>
    <row r="6" spans="1:8" ht="20.399999999999999" x14ac:dyDescent="0.2">
      <c r="A6" s="27" t="s">
        <v>744</v>
      </c>
      <c r="B6" s="58" t="s">
        <v>743</v>
      </c>
      <c r="C6" s="31">
        <v>5642469.9800000004</v>
      </c>
      <c r="D6" s="29">
        <v>58159.731110000001</v>
      </c>
      <c r="E6" s="30">
        <v>51.691137073046498</v>
      </c>
    </row>
    <row r="7" spans="1:8" ht="20.399999999999999" x14ac:dyDescent="0.2">
      <c r="A7" s="27" t="s">
        <v>726</v>
      </c>
      <c r="B7" s="58" t="s">
        <v>795</v>
      </c>
      <c r="C7" s="31">
        <v>57783.828999999998</v>
      </c>
      <c r="D7" s="29">
        <v>1431.9333810000001</v>
      </c>
      <c r="E7" s="30">
        <v>1.2726720578667701</v>
      </c>
    </row>
    <row r="8" spans="1:8" ht="20.399999999999999" x14ac:dyDescent="0.2">
      <c r="A8" s="27" t="s">
        <v>727</v>
      </c>
      <c r="B8" s="59" t="s">
        <v>799</v>
      </c>
      <c r="C8" s="31">
        <v>1126813.243</v>
      </c>
      <c r="D8" s="29">
        <v>522.77711639999995</v>
      </c>
      <c r="E8" s="30">
        <v>0.46463322760854497</v>
      </c>
    </row>
    <row r="9" spans="1:8" ht="20.399999999999999" x14ac:dyDescent="0.2">
      <c r="A9" s="27" t="s">
        <v>728</v>
      </c>
      <c r="B9" s="58" t="s">
        <v>796</v>
      </c>
      <c r="C9" s="31">
        <v>1370528.45</v>
      </c>
      <c r="D9" s="29">
        <v>0</v>
      </c>
      <c r="E9" s="29">
        <v>0</v>
      </c>
    </row>
    <row r="10" spans="1:8" x14ac:dyDescent="0.2">
      <c r="A10" s="26" t="s">
        <v>32</v>
      </c>
      <c r="B10" s="26"/>
      <c r="C10" s="32"/>
      <c r="D10" s="33">
        <f>SUM(D6:D9)</f>
        <v>60114.441607400004</v>
      </c>
      <c r="E10" s="34">
        <f>SUM(E6:E9)</f>
        <v>53.428442358521814</v>
      </c>
      <c r="F10" s="18"/>
      <c r="G10" s="18"/>
      <c r="H10" s="18"/>
    </row>
    <row r="11" spans="1:8" x14ac:dyDescent="0.2">
      <c r="A11" s="27"/>
      <c r="B11" s="27"/>
      <c r="C11" s="28"/>
      <c r="D11" s="29"/>
      <c r="E11" s="30"/>
    </row>
    <row r="12" spans="1:8" x14ac:dyDescent="0.2">
      <c r="A12" s="26" t="s">
        <v>34</v>
      </c>
      <c r="B12" s="26"/>
      <c r="C12" s="32"/>
      <c r="D12" s="33">
        <f>D10</f>
        <v>60114.441607400004</v>
      </c>
      <c r="E12" s="34">
        <f>E10</f>
        <v>53.428442358521814</v>
      </c>
      <c r="F12" s="18"/>
      <c r="G12" s="18"/>
      <c r="H12" s="18"/>
    </row>
    <row r="13" spans="1:8" x14ac:dyDescent="0.2">
      <c r="A13" s="26"/>
      <c r="B13" s="26"/>
      <c r="C13" s="32"/>
      <c r="D13" s="33"/>
      <c r="E13" s="34"/>
      <c r="F13" s="18"/>
      <c r="G13" s="18"/>
      <c r="H13" s="18"/>
    </row>
    <row r="14" spans="1:8" x14ac:dyDescent="0.2">
      <c r="A14" s="26" t="s">
        <v>36</v>
      </c>
      <c r="B14" s="26"/>
      <c r="C14" s="32"/>
      <c r="D14" s="33">
        <f>D16-(D10)</f>
        <v>52399.4909606</v>
      </c>
      <c r="E14" s="34">
        <f>E16-(E10)</f>
        <v>46.571557641478186</v>
      </c>
      <c r="F14" s="18"/>
      <c r="G14" s="18"/>
      <c r="H14" s="18"/>
    </row>
    <row r="15" spans="1:8" x14ac:dyDescent="0.2">
      <c r="A15" s="26"/>
      <c r="B15" s="26"/>
      <c r="C15" s="32"/>
      <c r="D15" s="33"/>
      <c r="E15" s="34"/>
      <c r="F15" s="18"/>
      <c r="G15" s="18"/>
      <c r="H15" s="18"/>
    </row>
    <row r="16" spans="1:8" x14ac:dyDescent="0.2">
      <c r="A16" s="35" t="s">
        <v>35</v>
      </c>
      <c r="B16" s="35"/>
      <c r="C16" s="36"/>
      <c r="D16" s="37">
        <v>112513.932568</v>
      </c>
      <c r="E16" s="38">
        <v>100</v>
      </c>
      <c r="F16" s="18"/>
      <c r="G16" s="18"/>
      <c r="H16" s="18"/>
    </row>
    <row r="18" spans="1:5" x14ac:dyDescent="0.2">
      <c r="A18" s="18" t="s">
        <v>797</v>
      </c>
      <c r="C18" s="10"/>
      <c r="D18" s="13"/>
      <c r="E18" s="14"/>
    </row>
    <row r="19" spans="1:5" ht="14.4" x14ac:dyDescent="0.3">
      <c r="A19" s="114" t="s">
        <v>798</v>
      </c>
      <c r="B19" s="115"/>
      <c r="C19" s="115"/>
      <c r="D19" s="115"/>
      <c r="E19" s="115"/>
    </row>
    <row r="21" spans="1:5" x14ac:dyDescent="0.2">
      <c r="A21" s="18" t="s">
        <v>38</v>
      </c>
    </row>
    <row r="22" spans="1:5" x14ac:dyDescent="0.2">
      <c r="A22" s="18" t="s">
        <v>39</v>
      </c>
    </row>
    <row r="23" spans="1:5" x14ac:dyDescent="0.2">
      <c r="A23" s="18" t="s">
        <v>40</v>
      </c>
      <c r="B23" s="18"/>
      <c r="C23" s="39" t="s">
        <v>42</v>
      </c>
      <c r="D23" s="41" t="s">
        <v>41</v>
      </c>
    </row>
    <row r="24" spans="1:5" x14ac:dyDescent="0.2">
      <c r="A24" s="9" t="s">
        <v>58</v>
      </c>
      <c r="C24" s="40">
        <v>105.9645</v>
      </c>
      <c r="D24" s="40">
        <v>109.3329</v>
      </c>
    </row>
    <row r="25" spans="1:5" x14ac:dyDescent="0.2">
      <c r="A25" s="9" t="s">
        <v>80</v>
      </c>
      <c r="C25" s="40">
        <v>37.7074</v>
      </c>
      <c r="D25" s="40">
        <v>37.393700000000003</v>
      </c>
    </row>
    <row r="26" spans="1:5" x14ac:dyDescent="0.2">
      <c r="A26" s="9" t="s">
        <v>61</v>
      </c>
      <c r="C26" s="40">
        <v>115.6138</v>
      </c>
      <c r="D26" s="40">
        <v>119.8656</v>
      </c>
    </row>
    <row r="27" spans="1:5" x14ac:dyDescent="0.2">
      <c r="A27" s="9" t="s">
        <v>81</v>
      </c>
      <c r="C27" s="40">
        <v>42.787199999999999</v>
      </c>
      <c r="D27" s="40">
        <v>42.843800000000002</v>
      </c>
    </row>
    <row r="29" spans="1:5" x14ac:dyDescent="0.2">
      <c r="A29" s="18" t="s">
        <v>44</v>
      </c>
    </row>
    <row r="30" spans="1:5" x14ac:dyDescent="0.2">
      <c r="A30" s="108" t="s">
        <v>55</v>
      </c>
      <c r="B30" s="109"/>
      <c r="C30" s="43" t="s">
        <v>56</v>
      </c>
    </row>
    <row r="31" spans="1:5" x14ac:dyDescent="0.2">
      <c r="A31" s="104" t="s">
        <v>80</v>
      </c>
      <c r="B31" s="105"/>
      <c r="C31" s="44">
        <v>1.5</v>
      </c>
    </row>
    <row r="32" spans="1:5" x14ac:dyDescent="0.2">
      <c r="A32" s="104" t="s">
        <v>81</v>
      </c>
      <c r="B32" s="105"/>
      <c r="C32" s="44">
        <v>1.5</v>
      </c>
    </row>
    <row r="33" spans="1:4" x14ac:dyDescent="0.2">
      <c r="A33" s="9" t="s">
        <v>57</v>
      </c>
    </row>
    <row r="34" spans="1:4" x14ac:dyDescent="0.2">
      <c r="A34" s="9" t="s">
        <v>43</v>
      </c>
    </row>
    <row r="36" spans="1:4" x14ac:dyDescent="0.2">
      <c r="A36" s="18" t="s">
        <v>213</v>
      </c>
      <c r="D36" s="45">
        <v>0.11293002320244586</v>
      </c>
    </row>
    <row r="37" spans="1:4" x14ac:dyDescent="0.2">
      <c r="A37" s="18"/>
      <c r="D37" s="45"/>
    </row>
    <row r="38" spans="1:4" x14ac:dyDescent="0.2">
      <c r="A38" s="18" t="s">
        <v>789</v>
      </c>
      <c r="D38" s="41">
        <v>1</v>
      </c>
    </row>
    <row r="39" spans="1:4" x14ac:dyDescent="0.2">
      <c r="A39" s="9" t="s">
        <v>787</v>
      </c>
      <c r="D39" s="41"/>
    </row>
    <row r="40" spans="1:4" x14ac:dyDescent="0.2">
      <c r="A40" s="46" t="s">
        <v>788</v>
      </c>
      <c r="D40" s="41"/>
    </row>
    <row r="42" spans="1:4" x14ac:dyDescent="0.2">
      <c r="A42" s="18" t="s">
        <v>754</v>
      </c>
    </row>
    <row r="43" spans="1:4" x14ac:dyDescent="0.2">
      <c r="A43" s="46"/>
    </row>
    <row r="44" spans="1:4" x14ac:dyDescent="0.2">
      <c r="A44" s="47" t="s">
        <v>781</v>
      </c>
    </row>
    <row r="45" spans="1:4" x14ac:dyDescent="0.2">
      <c r="A45" s="48"/>
    </row>
    <row r="46" spans="1:4" x14ac:dyDescent="0.2">
      <c r="A46" s="49"/>
    </row>
    <row r="47" spans="1:4" x14ac:dyDescent="0.2">
      <c r="A47" s="49"/>
    </row>
    <row r="48" spans="1:4"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7" t="s">
        <v>747</v>
      </c>
    </row>
    <row r="59" spans="1:1" x14ac:dyDescent="0.2">
      <c r="A59" s="49"/>
    </row>
    <row r="60" spans="1:1" x14ac:dyDescent="0.2">
      <c r="A60" s="47" t="s">
        <v>782</v>
      </c>
    </row>
    <row r="61" spans="1:1" x14ac:dyDescent="0.2">
      <c r="A61" s="49"/>
    </row>
    <row r="62" spans="1:1" x14ac:dyDescent="0.2">
      <c r="A62" s="49"/>
    </row>
    <row r="63" spans="1:1" x14ac:dyDescent="0.2">
      <c r="A63" s="49"/>
    </row>
    <row r="64" spans="1:1" x14ac:dyDescent="0.2">
      <c r="A64" s="49"/>
    </row>
    <row r="65" spans="1:5" x14ac:dyDescent="0.2">
      <c r="A65" s="49"/>
    </row>
    <row r="66" spans="1:5" x14ac:dyDescent="0.2">
      <c r="A66" s="49"/>
    </row>
    <row r="67" spans="1:5" x14ac:dyDescent="0.2">
      <c r="A67" s="49"/>
    </row>
    <row r="68" spans="1:5" x14ac:dyDescent="0.2">
      <c r="A68" s="49"/>
    </row>
    <row r="69" spans="1:5" x14ac:dyDescent="0.2">
      <c r="A69" s="49"/>
    </row>
    <row r="70" spans="1:5" x14ac:dyDescent="0.2">
      <c r="A70" s="49"/>
    </row>
    <row r="71" spans="1:5" x14ac:dyDescent="0.2">
      <c r="A71" s="49"/>
    </row>
    <row r="72" spans="1:5" x14ac:dyDescent="0.2">
      <c r="A72" s="49"/>
    </row>
    <row r="74" spans="1:5" x14ac:dyDescent="0.2">
      <c r="A74" s="110" t="s">
        <v>1231</v>
      </c>
      <c r="B74" s="110"/>
      <c r="C74" s="110"/>
      <c r="D74" s="110"/>
      <c r="E74" s="110"/>
    </row>
  </sheetData>
  <mergeCells count="6">
    <mergeCell ref="A74:E74"/>
    <mergeCell ref="A1:E1"/>
    <mergeCell ref="A30:B30"/>
    <mergeCell ref="A31:B31"/>
    <mergeCell ref="A32:B32"/>
    <mergeCell ref="A19:E19"/>
  </mergeCells>
  <conditionalFormatting sqref="E5:E8 E10:E16">
    <cfRule type="cellIs" dxfId="22" priority="2" stopIfTrue="1" operator="between">
      <formula>0.009</formula>
      <formula>-0.009</formula>
    </cfRule>
  </conditionalFormatting>
  <conditionalFormatting sqref="E18">
    <cfRule type="cellIs" dxfId="21" priority="1" stopIfTrue="1" operator="between">
      <formula>0.009</formula>
      <formula>-0.009</formula>
    </cfRule>
  </conditionalFormatting>
  <hyperlinks>
    <hyperlink ref="A40" r:id="rId1" xr:uid="{00000000-0004-0000-2900-000000000000}"/>
  </hyperlinks>
  <pageMargins left="0.7" right="0.7" top="0.75" bottom="0.75" header="0.3" footer="0.3"/>
  <pageSetup paperSize="9" scale="58" orientation="portrait" r:id="rId2"/>
  <headerFooter>
    <oddFooter>&amp;C&amp;1#&amp;"Calibri"&amp;10&amp;K000000PUBLIC</oddFooter>
    <evenFooter>&amp;LPUBLIC</evenFooter>
    <firstFooter>&amp;LPUBLIC</firstFooter>
  </headerFooter>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164"/>
  <sheetViews>
    <sheetView view="pageBreakPreview" zoomScaleNormal="100" zoomScaleSheetLayoutView="100" workbookViewId="0">
      <selection sqref="A1:G1"/>
    </sheetView>
  </sheetViews>
  <sheetFormatPr defaultColWidth="9.21875" defaultRowHeight="10.199999999999999" x14ac:dyDescent="0.2"/>
  <cols>
    <col min="1" max="1" width="38.77734375" style="9" bestFit="1" customWidth="1"/>
    <col min="2" max="2" width="58" style="9" bestFit="1" customWidth="1"/>
    <col min="3" max="3" width="15.44140625" style="9" bestFit="1" customWidth="1"/>
    <col min="4" max="4" width="15.44140625" style="10" bestFit="1" customWidth="1"/>
    <col min="5" max="5" width="23" style="13" bestFit="1" customWidth="1"/>
    <col min="6" max="6" width="13.5546875" style="14" bestFit="1" customWidth="1"/>
    <col min="7" max="7" width="14.21875" style="13" customWidth="1"/>
    <col min="8" max="9" width="9.21875" style="9"/>
    <col min="10" max="10" width="11.77734375" style="9" bestFit="1" customWidth="1"/>
    <col min="11" max="16384" width="9.21875" style="9"/>
  </cols>
  <sheetData>
    <row r="1" spans="1:9" s="1" customFormat="1" ht="15" customHeight="1" x14ac:dyDescent="0.2">
      <c r="A1" s="106" t="s">
        <v>1113</v>
      </c>
      <c r="B1" s="107"/>
      <c r="C1" s="107"/>
      <c r="D1" s="107"/>
      <c r="E1" s="107"/>
      <c r="F1" s="107"/>
      <c r="G1" s="107"/>
    </row>
    <row r="2" spans="1:9" s="1" customFormat="1" ht="12" x14ac:dyDescent="0.25">
      <c r="A2" s="66" t="s">
        <v>1106</v>
      </c>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804</v>
      </c>
      <c r="D4" s="16" t="s">
        <v>1</v>
      </c>
      <c r="E4" s="15" t="s">
        <v>3</v>
      </c>
      <c r="F4" s="15" t="s">
        <v>4</v>
      </c>
      <c r="G4" s="15" t="s">
        <v>6</v>
      </c>
    </row>
    <row r="5" spans="1:9" x14ac:dyDescent="0.2">
      <c r="A5" s="21" t="s">
        <v>30</v>
      </c>
      <c r="B5" s="22"/>
      <c r="C5" s="22"/>
      <c r="D5" s="23"/>
      <c r="E5" s="24"/>
      <c r="F5" s="25"/>
      <c r="G5" s="24"/>
    </row>
    <row r="6" spans="1:9" x14ac:dyDescent="0.2">
      <c r="A6" s="26" t="s">
        <v>31</v>
      </c>
      <c r="B6" s="27"/>
      <c r="C6" s="27"/>
      <c r="D6" s="28"/>
      <c r="E6" s="29"/>
      <c r="F6" s="30"/>
      <c r="G6" s="29"/>
    </row>
    <row r="7" spans="1:9" x14ac:dyDescent="0.2">
      <c r="A7" s="27" t="s">
        <v>1114</v>
      </c>
      <c r="B7" s="27" t="s">
        <v>1115</v>
      </c>
      <c r="C7" s="27" t="s">
        <v>1116</v>
      </c>
      <c r="D7" s="31">
        <v>2128</v>
      </c>
      <c r="E7" s="29">
        <v>4524.04288</v>
      </c>
      <c r="F7" s="30">
        <v>45.970923984432403</v>
      </c>
      <c r="G7" s="29">
        <v>9.0399999999999991</v>
      </c>
    </row>
    <row r="8" spans="1:9" x14ac:dyDescent="0.2">
      <c r="A8" s="26" t="s">
        <v>32</v>
      </c>
      <c r="B8" s="26"/>
      <c r="C8" s="26"/>
      <c r="D8" s="32"/>
      <c r="E8" s="33">
        <f>SUM(E6:E7)</f>
        <v>4524.04288</v>
      </c>
      <c r="F8" s="34">
        <f>SUM(F6:F7)</f>
        <v>45.970923984432403</v>
      </c>
      <c r="G8" s="33"/>
      <c r="H8" s="18"/>
      <c r="I8" s="18"/>
    </row>
    <row r="9" spans="1:9" x14ac:dyDescent="0.2">
      <c r="A9" s="27"/>
      <c r="B9" s="27"/>
      <c r="C9" s="27"/>
      <c r="D9" s="28"/>
      <c r="E9" s="29"/>
      <c r="F9" s="30"/>
      <c r="G9" s="29"/>
    </row>
    <row r="10" spans="1:9" x14ac:dyDescent="0.2">
      <c r="A10" s="26" t="s">
        <v>1117</v>
      </c>
      <c r="B10" s="27"/>
      <c r="C10" s="27"/>
      <c r="D10" s="28"/>
      <c r="E10" s="29"/>
      <c r="F10" s="30"/>
      <c r="G10" s="29"/>
    </row>
    <row r="11" spans="1:9" x14ac:dyDescent="0.2">
      <c r="A11" s="27" t="s">
        <v>1118</v>
      </c>
      <c r="B11" s="27" t="s">
        <v>1119</v>
      </c>
      <c r="C11" s="27" t="s">
        <v>1120</v>
      </c>
      <c r="D11" s="31">
        <v>600</v>
      </c>
      <c r="E11" s="29">
        <v>6.0000000000000002E-6</v>
      </c>
      <c r="F11" s="30">
        <v>6.0968817321774403E-8</v>
      </c>
      <c r="G11" s="29">
        <v>0</v>
      </c>
    </row>
    <row r="12" spans="1:9" x14ac:dyDescent="0.2">
      <c r="A12" s="27" t="s">
        <v>1121</v>
      </c>
      <c r="B12" s="27" t="s">
        <v>1122</v>
      </c>
      <c r="C12" s="27" t="s">
        <v>1120</v>
      </c>
      <c r="D12" s="31">
        <v>250</v>
      </c>
      <c r="E12" s="29">
        <v>2.5000000000000002E-6</v>
      </c>
      <c r="F12" s="30">
        <v>2.5403673884072701E-8</v>
      </c>
      <c r="G12" s="29">
        <v>0</v>
      </c>
    </row>
    <row r="13" spans="1:9" x14ac:dyDescent="0.2">
      <c r="A13" s="27" t="s">
        <v>1123</v>
      </c>
      <c r="B13" s="27" t="s">
        <v>1124</v>
      </c>
      <c r="C13" s="27" t="s">
        <v>1120</v>
      </c>
      <c r="D13" s="31">
        <v>250</v>
      </c>
      <c r="E13" s="29">
        <v>2.5000000000000002E-6</v>
      </c>
      <c r="F13" s="30">
        <v>2.5403673884072701E-8</v>
      </c>
      <c r="G13" s="29">
        <v>0</v>
      </c>
    </row>
    <row r="14" spans="1:9" x14ac:dyDescent="0.2">
      <c r="A14" s="26" t="s">
        <v>32</v>
      </c>
      <c r="B14" s="26"/>
      <c r="C14" s="26"/>
      <c r="D14" s="32"/>
      <c r="E14" s="33">
        <f>SUM(E10:E13)</f>
        <v>1.1E-5</v>
      </c>
      <c r="F14" s="34">
        <f>SUM(F10:F13)</f>
        <v>1.1177616508991981E-7</v>
      </c>
      <c r="G14" s="33"/>
      <c r="H14" s="18"/>
      <c r="I14" s="18"/>
    </row>
    <row r="15" spans="1:9" x14ac:dyDescent="0.2">
      <c r="A15" s="27"/>
      <c r="B15" s="27"/>
      <c r="C15" s="27"/>
      <c r="D15" s="28"/>
      <c r="E15" s="29"/>
      <c r="F15" s="30"/>
      <c r="G15" s="29"/>
    </row>
    <row r="16" spans="1:9" x14ac:dyDescent="0.2">
      <c r="A16" s="26" t="s">
        <v>33</v>
      </c>
      <c r="B16" s="27"/>
      <c r="C16" s="27"/>
      <c r="D16" s="28"/>
      <c r="E16" s="29"/>
      <c r="F16" s="30"/>
      <c r="G16" s="29"/>
    </row>
    <row r="17" spans="1:9" x14ac:dyDescent="0.2">
      <c r="A17" s="27" t="s">
        <v>1125</v>
      </c>
      <c r="B17" s="27" t="s">
        <v>1126</v>
      </c>
      <c r="C17" s="27" t="s">
        <v>1127</v>
      </c>
      <c r="D17" s="31">
        <v>138196.655</v>
      </c>
      <c r="E17" s="29">
        <v>4783.4751690000003</v>
      </c>
      <c r="F17" s="30">
        <v>48.607137290334201</v>
      </c>
      <c r="G17" s="29">
        <v>3.6823999999999999</v>
      </c>
    </row>
    <row r="18" spans="1:9" x14ac:dyDescent="0.2">
      <c r="A18" s="26" t="s">
        <v>32</v>
      </c>
      <c r="B18" s="26"/>
      <c r="C18" s="26"/>
      <c r="D18" s="32"/>
      <c r="E18" s="33">
        <f>SUM(E17:E17)</f>
        <v>4783.4751690000003</v>
      </c>
      <c r="F18" s="34">
        <f>SUM(F17:F17)</f>
        <v>48.607137290334201</v>
      </c>
      <c r="G18" s="33"/>
      <c r="H18" s="18"/>
      <c r="I18" s="18"/>
    </row>
    <row r="19" spans="1:9" x14ac:dyDescent="0.2">
      <c r="A19" s="27"/>
      <c r="B19" s="27"/>
      <c r="C19" s="27"/>
      <c r="D19" s="28"/>
      <c r="E19" s="29"/>
      <c r="F19" s="30"/>
      <c r="G19" s="29"/>
    </row>
    <row r="20" spans="1:9" x14ac:dyDescent="0.2">
      <c r="A20" s="26" t="s">
        <v>34</v>
      </c>
      <c r="B20" s="26"/>
      <c r="C20" s="26"/>
      <c r="D20" s="32"/>
      <c r="E20" s="33">
        <f>E8+E14+E18</f>
        <v>9307.5180600000003</v>
      </c>
      <c r="F20" s="34">
        <f>F8+F14+F18</f>
        <v>94.578061386542771</v>
      </c>
      <c r="G20" s="33"/>
      <c r="H20" s="18"/>
      <c r="I20" s="18"/>
    </row>
    <row r="21" spans="1:9" x14ac:dyDescent="0.2">
      <c r="A21" s="26"/>
      <c r="B21" s="26"/>
      <c r="C21" s="26"/>
      <c r="D21" s="32"/>
      <c r="E21" s="33"/>
      <c r="F21" s="34"/>
      <c r="G21" s="33"/>
      <c r="H21" s="18"/>
      <c r="I21" s="18"/>
    </row>
    <row r="22" spans="1:9" x14ac:dyDescent="0.2">
      <c r="A22" s="26" t="s">
        <v>36</v>
      </c>
      <c r="B22" s="26"/>
      <c r="C22" s="26"/>
      <c r="D22" s="32"/>
      <c r="E22" s="33">
        <f>E24-(E8+E14+E18)</f>
        <v>533.57819799999925</v>
      </c>
      <c r="F22" s="34">
        <f>F24-(F8+F14+F18)</f>
        <v>5.4219386134572289</v>
      </c>
      <c r="G22" s="33"/>
      <c r="H22" s="18"/>
      <c r="I22" s="18"/>
    </row>
    <row r="23" spans="1:9" x14ac:dyDescent="0.2">
      <c r="A23" s="26"/>
      <c r="B23" s="26"/>
      <c r="C23" s="26"/>
      <c r="D23" s="32"/>
      <c r="E23" s="33"/>
      <c r="F23" s="34"/>
      <c r="G23" s="33"/>
      <c r="H23" s="18"/>
      <c r="I23" s="18"/>
    </row>
    <row r="24" spans="1:9" x14ac:dyDescent="0.2">
      <c r="A24" s="35" t="s">
        <v>35</v>
      </c>
      <c r="B24" s="35"/>
      <c r="C24" s="35"/>
      <c r="D24" s="36"/>
      <c r="E24" s="37">
        <v>9841.0962579999996</v>
      </c>
      <c r="F24" s="38">
        <v>100</v>
      </c>
      <c r="G24" s="37"/>
      <c r="H24" s="18"/>
      <c r="I24" s="18"/>
    </row>
    <row r="26" spans="1:9" x14ac:dyDescent="0.2">
      <c r="A26" s="18" t="s">
        <v>37</v>
      </c>
    </row>
    <row r="28" spans="1:9" x14ac:dyDescent="0.2">
      <c r="A28" s="18" t="s">
        <v>38</v>
      </c>
    </row>
    <row r="29" spans="1:9" x14ac:dyDescent="0.2">
      <c r="A29" s="18" t="s">
        <v>39</v>
      </c>
    </row>
    <row r="30" spans="1:9" x14ac:dyDescent="0.2">
      <c r="A30" s="18" t="s">
        <v>40</v>
      </c>
      <c r="B30" s="18"/>
      <c r="C30" s="39" t="s">
        <v>42</v>
      </c>
      <c r="D30" s="19" t="s">
        <v>41</v>
      </c>
    </row>
    <row r="31" spans="1:9" x14ac:dyDescent="0.2">
      <c r="A31" s="9" t="s">
        <v>58</v>
      </c>
      <c r="C31" s="40">
        <v>76.860200000000006</v>
      </c>
      <c r="D31" s="40">
        <v>93.100999999999999</v>
      </c>
    </row>
    <row r="32" spans="1:9" x14ac:dyDescent="0.2">
      <c r="A32" s="9" t="s">
        <v>80</v>
      </c>
      <c r="C32" s="40">
        <v>12.7041</v>
      </c>
      <c r="D32" s="40">
        <v>15.3886</v>
      </c>
    </row>
    <row r="33" spans="1:5" x14ac:dyDescent="0.2">
      <c r="A33" s="9" t="s">
        <v>61</v>
      </c>
      <c r="C33" s="40">
        <v>82.161699999999996</v>
      </c>
      <c r="D33" s="40">
        <v>82.537199999999999</v>
      </c>
    </row>
    <row r="34" spans="1:5" x14ac:dyDescent="0.2">
      <c r="A34" s="9" t="s">
        <v>81</v>
      </c>
      <c r="C34" s="40">
        <v>13.848100000000001</v>
      </c>
      <c r="D34" s="40">
        <v>13.9114</v>
      </c>
    </row>
    <row r="36" spans="1:5" x14ac:dyDescent="0.2">
      <c r="A36" s="9" t="s">
        <v>43</v>
      </c>
    </row>
    <row r="38" spans="1:5" x14ac:dyDescent="0.2">
      <c r="A38" s="18" t="s">
        <v>44</v>
      </c>
      <c r="D38" s="41" t="s">
        <v>45</v>
      </c>
    </row>
    <row r="40" spans="1:5" x14ac:dyDescent="0.2">
      <c r="A40" s="18" t="s">
        <v>866</v>
      </c>
      <c r="D40" s="42">
        <v>2.3063919642739701</v>
      </c>
      <c r="E40" s="13" t="s">
        <v>46</v>
      </c>
    </row>
    <row r="42" spans="1:5" x14ac:dyDescent="0.2">
      <c r="A42" s="18" t="s">
        <v>789</v>
      </c>
      <c r="D42" s="41" t="s">
        <v>45</v>
      </c>
    </row>
    <row r="43" spans="1:5" x14ac:dyDescent="0.2">
      <c r="A43" s="9" t="s">
        <v>787</v>
      </c>
    </row>
    <row r="44" spans="1:5" x14ac:dyDescent="0.2">
      <c r="A44" s="46" t="s">
        <v>1128</v>
      </c>
    </row>
    <row r="46" spans="1:5" x14ac:dyDescent="0.2">
      <c r="A46" s="18" t="s">
        <v>1205</v>
      </c>
    </row>
    <row r="48" spans="1:5" x14ac:dyDescent="0.2">
      <c r="A48" s="9" t="s">
        <v>1209</v>
      </c>
    </row>
    <row r="50" spans="1:11" ht="51" x14ac:dyDescent="0.2">
      <c r="A50" s="76" t="s">
        <v>2</v>
      </c>
      <c r="B50" s="77" t="s">
        <v>1208</v>
      </c>
      <c r="C50" s="78" t="s">
        <v>1303</v>
      </c>
      <c r="D50" s="78" t="s">
        <v>1210</v>
      </c>
      <c r="E50" s="78" t="s">
        <v>1211</v>
      </c>
    </row>
    <row r="51" spans="1:11" x14ac:dyDescent="0.2">
      <c r="A51" s="79" t="s">
        <v>1233</v>
      </c>
      <c r="B51" s="79" t="s">
        <v>1234</v>
      </c>
      <c r="C51" s="80">
        <v>0</v>
      </c>
      <c r="D51" s="81">
        <v>0</v>
      </c>
      <c r="E51" s="80">
        <v>1804.072062</v>
      </c>
      <c r="J51" s="42"/>
    </row>
    <row r="52" spans="1:11" x14ac:dyDescent="0.2">
      <c r="A52" s="79" t="s">
        <v>1235</v>
      </c>
      <c r="B52" s="79" t="s">
        <v>1236</v>
      </c>
      <c r="C52" s="80">
        <v>0</v>
      </c>
      <c r="D52" s="81">
        <v>0</v>
      </c>
      <c r="E52" s="80">
        <v>822.32017803169401</v>
      </c>
      <c r="J52" s="42"/>
    </row>
    <row r="53" spans="1:11" x14ac:dyDescent="0.2">
      <c r="A53" s="79" t="s">
        <v>1237</v>
      </c>
      <c r="B53" s="79" t="s">
        <v>1238</v>
      </c>
      <c r="C53" s="80">
        <v>0</v>
      </c>
      <c r="D53" s="81">
        <v>0</v>
      </c>
      <c r="E53" s="80">
        <v>1270.2519809229509</v>
      </c>
      <c r="J53" s="42"/>
    </row>
    <row r="54" spans="1:11" x14ac:dyDescent="0.2">
      <c r="A54" s="79" t="s">
        <v>1239</v>
      </c>
      <c r="B54" s="79" t="s">
        <v>1240</v>
      </c>
      <c r="C54" s="80">
        <v>0</v>
      </c>
      <c r="D54" s="81">
        <v>0</v>
      </c>
      <c r="E54" s="80">
        <v>1811.2179514999998</v>
      </c>
      <c r="J54" s="42"/>
      <c r="K54" s="42"/>
    </row>
    <row r="55" spans="1:11" x14ac:dyDescent="0.2">
      <c r="A55" s="79" t="s">
        <v>1241</v>
      </c>
      <c r="B55" s="79" t="s">
        <v>1242</v>
      </c>
      <c r="C55" s="80">
        <v>0</v>
      </c>
      <c r="D55" s="81">
        <v>0</v>
      </c>
      <c r="E55" s="80">
        <v>3211.6333561378042</v>
      </c>
      <c r="J55" s="42"/>
    </row>
    <row r="57" spans="1:11" x14ac:dyDescent="0.2">
      <c r="A57" s="49" t="s">
        <v>1243</v>
      </c>
      <c r="B57" s="49"/>
      <c r="C57" s="49"/>
      <c r="D57" s="91"/>
      <c r="E57" s="65"/>
    </row>
    <row r="58" spans="1:11" x14ac:dyDescent="0.2">
      <c r="A58" s="49" t="s">
        <v>1304</v>
      </c>
      <c r="B58" s="49"/>
      <c r="C58" s="49"/>
      <c r="D58" s="91"/>
      <c r="E58" s="65"/>
    </row>
    <row r="60" spans="1:11" ht="24.75" customHeight="1" x14ac:dyDescent="0.3">
      <c r="A60" s="117" t="s">
        <v>1244</v>
      </c>
      <c r="B60" s="118"/>
      <c r="C60" s="118"/>
      <c r="D60" s="118"/>
      <c r="E60" s="118"/>
      <c r="F60" s="118"/>
      <c r="G60" s="118"/>
    </row>
    <row r="62" spans="1:11" ht="47.25" customHeight="1" x14ac:dyDescent="0.3">
      <c r="A62" s="117" t="s">
        <v>1245</v>
      </c>
      <c r="B62" s="118"/>
      <c r="C62" s="118"/>
      <c r="D62" s="118"/>
      <c r="E62" s="118"/>
      <c r="F62" s="118"/>
      <c r="G62" s="118"/>
    </row>
    <row r="64" spans="1:11" ht="36.75" customHeight="1" x14ac:dyDescent="0.3">
      <c r="A64" s="117" t="s">
        <v>1246</v>
      </c>
      <c r="B64" s="118"/>
      <c r="C64" s="118"/>
      <c r="D64" s="118"/>
      <c r="E64" s="118"/>
      <c r="F64" s="118"/>
      <c r="G64" s="118"/>
    </row>
    <row r="65" spans="1:7" x14ac:dyDescent="0.2">
      <c r="A65" s="46" t="s">
        <v>1130</v>
      </c>
    </row>
    <row r="67" spans="1:7" ht="24" customHeight="1" x14ac:dyDescent="0.3">
      <c r="A67" s="117" t="s">
        <v>1166</v>
      </c>
      <c r="B67" s="118"/>
      <c r="C67" s="118"/>
      <c r="D67" s="118"/>
      <c r="E67" s="118"/>
      <c r="F67" s="118"/>
      <c r="G67" s="118"/>
    </row>
    <row r="69" spans="1:7" x14ac:dyDescent="0.2">
      <c r="A69" s="18" t="s">
        <v>1167</v>
      </c>
    </row>
    <row r="70" spans="1:7" x14ac:dyDescent="0.2">
      <c r="A70" s="47"/>
    </row>
    <row r="71" spans="1:7" x14ac:dyDescent="0.2">
      <c r="A71" s="47" t="s">
        <v>781</v>
      </c>
    </row>
    <row r="72" spans="1:7" x14ac:dyDescent="0.2">
      <c r="A72" s="48"/>
    </row>
    <row r="73" spans="1:7" x14ac:dyDescent="0.2">
      <c r="A73" s="49"/>
    </row>
    <row r="74" spans="1:7" x14ac:dyDescent="0.2">
      <c r="A74" s="49"/>
    </row>
    <row r="75" spans="1:7" x14ac:dyDescent="0.2">
      <c r="A75" s="49"/>
    </row>
    <row r="76" spans="1:7" x14ac:dyDescent="0.2">
      <c r="A76" s="49"/>
    </row>
    <row r="77" spans="1:7" x14ac:dyDescent="0.2">
      <c r="A77" s="49"/>
    </row>
    <row r="78" spans="1:7" x14ac:dyDescent="0.2">
      <c r="A78" s="49"/>
    </row>
    <row r="79" spans="1:7" x14ac:dyDescent="0.2">
      <c r="A79" s="49"/>
    </row>
    <row r="80" spans="1:7" x14ac:dyDescent="0.2">
      <c r="A80" s="49"/>
    </row>
    <row r="81" spans="1:1" x14ac:dyDescent="0.2">
      <c r="A81" s="49"/>
    </row>
    <row r="82" spans="1:1" x14ac:dyDescent="0.2">
      <c r="A82" s="49"/>
    </row>
    <row r="83" spans="1:1" x14ac:dyDescent="0.2">
      <c r="A83" s="49"/>
    </row>
    <row r="84" spans="1:1" x14ac:dyDescent="0.2">
      <c r="A84" s="47" t="s">
        <v>1079</v>
      </c>
    </row>
    <row r="85" spans="1:1" x14ac:dyDescent="0.2">
      <c r="A85" s="49"/>
    </row>
    <row r="86" spans="1:1" x14ac:dyDescent="0.2">
      <c r="A86" s="47" t="s">
        <v>782</v>
      </c>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9" x14ac:dyDescent="0.2">
      <c r="A97" s="49"/>
    </row>
    <row r="98" spans="1:9" x14ac:dyDescent="0.2">
      <c r="A98" s="46"/>
    </row>
    <row r="99" spans="1:9" x14ac:dyDescent="0.2">
      <c r="A99" s="46"/>
    </row>
    <row r="100" spans="1:9" x14ac:dyDescent="0.2">
      <c r="A100" s="46"/>
    </row>
    <row r="101" spans="1:9" x14ac:dyDescent="0.2">
      <c r="A101" s="18" t="s">
        <v>798</v>
      </c>
    </row>
    <row r="103" spans="1:9" ht="13.8" x14ac:dyDescent="0.2">
      <c r="A103" s="106" t="s">
        <v>1133</v>
      </c>
      <c r="B103" s="107"/>
      <c r="C103" s="107"/>
      <c r="D103" s="107"/>
      <c r="E103" s="107"/>
      <c r="F103" s="107"/>
      <c r="G103" s="107"/>
      <c r="H103" s="1"/>
      <c r="I103" s="1"/>
    </row>
    <row r="104" spans="1:9" x14ac:dyDescent="0.2">
      <c r="A104" s="18" t="s">
        <v>7</v>
      </c>
    </row>
    <row r="105" spans="1:9" ht="11.4" x14ac:dyDescent="0.2">
      <c r="A105" s="8" t="s">
        <v>2</v>
      </c>
      <c r="B105" s="8" t="s">
        <v>0</v>
      </c>
      <c r="C105" s="17" t="s">
        <v>804</v>
      </c>
      <c r="D105" s="16" t="s">
        <v>1</v>
      </c>
      <c r="E105" s="15" t="s">
        <v>3</v>
      </c>
      <c r="F105" s="15" t="s">
        <v>4</v>
      </c>
      <c r="G105" s="15" t="s">
        <v>6</v>
      </c>
      <c r="H105" s="1"/>
      <c r="I105" s="1"/>
    </row>
    <row r="106" spans="1:9" x14ac:dyDescent="0.2">
      <c r="A106" s="21" t="s">
        <v>30</v>
      </c>
      <c r="B106" s="22"/>
      <c r="C106" s="22"/>
      <c r="D106" s="23"/>
      <c r="E106" s="24"/>
      <c r="F106" s="25"/>
      <c r="G106" s="24"/>
    </row>
    <row r="107" spans="1:9" x14ac:dyDescent="0.2">
      <c r="A107" s="26" t="s">
        <v>31</v>
      </c>
      <c r="B107" s="27"/>
      <c r="C107" s="27"/>
      <c r="D107" s="28"/>
      <c r="E107" s="29"/>
      <c r="F107" s="30"/>
      <c r="G107" s="29"/>
    </row>
    <row r="108" spans="1:9" x14ac:dyDescent="0.2">
      <c r="A108" s="27" t="s">
        <v>1134</v>
      </c>
      <c r="B108" s="27" t="s">
        <v>1135</v>
      </c>
      <c r="C108" s="27" t="s">
        <v>1136</v>
      </c>
      <c r="D108" s="31">
        <v>940</v>
      </c>
      <c r="E108" s="29">
        <v>3290</v>
      </c>
      <c r="F108" s="30">
        <v>93.592143387416698</v>
      </c>
      <c r="G108" s="29">
        <v>4.165</v>
      </c>
    </row>
    <row r="109" spans="1:9" x14ac:dyDescent="0.2">
      <c r="A109" s="26" t="s">
        <v>32</v>
      </c>
      <c r="B109" s="26"/>
      <c r="C109" s="26"/>
      <c r="D109" s="32"/>
      <c r="E109" s="33">
        <f>SUM(E107:E108)</f>
        <v>3290</v>
      </c>
      <c r="F109" s="34">
        <f>SUM(F107:F108)</f>
        <v>93.592143387416698</v>
      </c>
      <c r="G109" s="33"/>
      <c r="H109" s="18"/>
      <c r="I109" s="18"/>
    </row>
    <row r="110" spans="1:9" x14ac:dyDescent="0.2">
      <c r="A110" s="27"/>
      <c r="B110" s="27"/>
      <c r="C110" s="27"/>
      <c r="D110" s="28"/>
      <c r="E110" s="29"/>
      <c r="F110" s="30"/>
      <c r="G110" s="29"/>
    </row>
    <row r="111" spans="1:9" x14ac:dyDescent="0.2">
      <c r="A111" s="26" t="s">
        <v>34</v>
      </c>
      <c r="B111" s="26"/>
      <c r="C111" s="26"/>
      <c r="D111" s="32"/>
      <c r="E111" s="33">
        <f>E109</f>
        <v>3290</v>
      </c>
      <c r="F111" s="34">
        <f>F109</f>
        <v>93.592143387416698</v>
      </c>
      <c r="G111" s="33"/>
      <c r="H111" s="18"/>
      <c r="I111" s="18"/>
    </row>
    <row r="112" spans="1:9" x14ac:dyDescent="0.2">
      <c r="A112" s="26"/>
      <c r="B112" s="26"/>
      <c r="C112" s="26"/>
      <c r="D112" s="32"/>
      <c r="E112" s="33"/>
      <c r="F112" s="34"/>
      <c r="G112" s="33"/>
      <c r="H112" s="18"/>
      <c r="I112" s="18"/>
    </row>
    <row r="113" spans="1:9" x14ac:dyDescent="0.2">
      <c r="A113" s="26" t="s">
        <v>36</v>
      </c>
      <c r="B113" s="26"/>
      <c r="C113" s="26"/>
      <c r="D113" s="32"/>
      <c r="E113" s="33">
        <f>E115-(E109)</f>
        <v>225.25232880000021</v>
      </c>
      <c r="F113" s="34">
        <f>F115-(F109)</f>
        <v>6.4078566125833021</v>
      </c>
      <c r="G113" s="33"/>
      <c r="H113" s="18"/>
      <c r="I113" s="18"/>
    </row>
    <row r="114" spans="1:9" x14ac:dyDescent="0.2">
      <c r="A114" s="26"/>
      <c r="B114" s="26"/>
      <c r="C114" s="26"/>
      <c r="D114" s="32"/>
      <c r="E114" s="33"/>
      <c r="F114" s="34"/>
      <c r="G114" s="33"/>
      <c r="H114" s="18"/>
      <c r="I114" s="18"/>
    </row>
    <row r="115" spans="1:9" x14ac:dyDescent="0.2">
      <c r="A115" s="35" t="s">
        <v>35</v>
      </c>
      <c r="B115" s="35"/>
      <c r="C115" s="35"/>
      <c r="D115" s="36"/>
      <c r="E115" s="37">
        <v>3515.2523288000002</v>
      </c>
      <c r="F115" s="38">
        <v>100</v>
      </c>
      <c r="G115" s="37"/>
      <c r="H115" s="18"/>
      <c r="I115" s="18"/>
    </row>
    <row r="117" spans="1:9" x14ac:dyDescent="0.2">
      <c r="A117" s="18" t="s">
        <v>37</v>
      </c>
    </row>
    <row r="118" spans="1:9" x14ac:dyDescent="0.2">
      <c r="A118" s="18" t="s">
        <v>1137</v>
      </c>
    </row>
    <row r="119" spans="1:9" x14ac:dyDescent="0.2">
      <c r="A119" s="18" t="s">
        <v>1138</v>
      </c>
    </row>
    <row r="121" spans="1:9" x14ac:dyDescent="0.2">
      <c r="A121" s="18" t="s">
        <v>38</v>
      </c>
    </row>
    <row r="122" spans="1:9" x14ac:dyDescent="0.2">
      <c r="A122" s="18" t="s">
        <v>39</v>
      </c>
    </row>
    <row r="123" spans="1:9" x14ac:dyDescent="0.2">
      <c r="A123" s="18" t="s">
        <v>40</v>
      </c>
      <c r="B123" s="18"/>
      <c r="C123" s="39" t="s">
        <v>42</v>
      </c>
      <c r="D123" s="19" t="s">
        <v>41</v>
      </c>
    </row>
    <row r="124" spans="1:9" x14ac:dyDescent="0.2">
      <c r="A124" s="9" t="s">
        <v>58</v>
      </c>
      <c r="C124" s="40">
        <v>0</v>
      </c>
      <c r="D124" s="40">
        <v>0.75549999999999995</v>
      </c>
    </row>
    <row r="125" spans="1:9" x14ac:dyDescent="0.2">
      <c r="A125" s="9" t="s">
        <v>80</v>
      </c>
      <c r="C125" s="40">
        <v>0</v>
      </c>
      <c r="D125" s="40">
        <v>0.12740000000000001</v>
      </c>
    </row>
    <row r="126" spans="1:9" x14ac:dyDescent="0.2">
      <c r="A126" s="9" t="s">
        <v>61</v>
      </c>
      <c r="C126" s="40">
        <v>0</v>
      </c>
      <c r="D126" s="40">
        <v>0.80020000000000002</v>
      </c>
    </row>
    <row r="127" spans="1:9" x14ac:dyDescent="0.2">
      <c r="A127" s="9" t="s">
        <v>81</v>
      </c>
      <c r="C127" s="40">
        <v>0</v>
      </c>
      <c r="D127" s="40">
        <v>0.13739999999999999</v>
      </c>
    </row>
    <row r="129" spans="1:9" x14ac:dyDescent="0.2">
      <c r="A129" s="9" t="s">
        <v>43</v>
      </c>
    </row>
    <row r="131" spans="1:9" x14ac:dyDescent="0.2">
      <c r="A131" s="18" t="s">
        <v>1197</v>
      </c>
      <c r="D131" s="41" t="s">
        <v>45</v>
      </c>
    </row>
    <row r="132" spans="1:9" x14ac:dyDescent="0.2">
      <c r="A132" s="9" t="s">
        <v>787</v>
      </c>
    </row>
    <row r="133" spans="1:9" x14ac:dyDescent="0.2">
      <c r="A133" s="46" t="s">
        <v>788</v>
      </c>
    </row>
    <row r="135" spans="1:9" ht="13.8" x14ac:dyDescent="0.2">
      <c r="A135" s="106" t="s">
        <v>1139</v>
      </c>
      <c r="B135" s="107"/>
      <c r="C135" s="107"/>
      <c r="D135" s="107"/>
      <c r="E135" s="107"/>
      <c r="F135" s="107"/>
      <c r="G135" s="107"/>
      <c r="H135" s="1"/>
      <c r="I135" s="1"/>
    </row>
    <row r="136" spans="1:9" x14ac:dyDescent="0.2">
      <c r="A136" s="18" t="s">
        <v>7</v>
      </c>
    </row>
    <row r="137" spans="1:9" ht="11.4" x14ac:dyDescent="0.2">
      <c r="A137" s="8" t="s">
        <v>2</v>
      </c>
      <c r="B137" s="8" t="s">
        <v>0</v>
      </c>
      <c r="C137" s="17" t="s">
        <v>804</v>
      </c>
      <c r="D137" s="16" t="s">
        <v>1</v>
      </c>
      <c r="E137" s="15" t="s">
        <v>3</v>
      </c>
      <c r="F137" s="15" t="s">
        <v>4</v>
      </c>
      <c r="G137" s="15" t="s">
        <v>6</v>
      </c>
      <c r="H137" s="1"/>
      <c r="I137" s="1"/>
    </row>
    <row r="138" spans="1:9" x14ac:dyDescent="0.2">
      <c r="A138" s="21" t="s">
        <v>30</v>
      </c>
      <c r="B138" s="22"/>
      <c r="C138" s="22"/>
      <c r="D138" s="23"/>
      <c r="E138" s="24"/>
      <c r="F138" s="25"/>
      <c r="G138" s="24"/>
    </row>
    <row r="139" spans="1:9" x14ac:dyDescent="0.2">
      <c r="A139" s="26" t="s">
        <v>31</v>
      </c>
      <c r="B139" s="27"/>
      <c r="C139" s="27"/>
      <c r="D139" s="28"/>
      <c r="E139" s="29"/>
      <c r="F139" s="30"/>
      <c r="G139" s="29"/>
    </row>
    <row r="140" spans="1:9" ht="20.399999999999999" x14ac:dyDescent="0.2">
      <c r="A140" s="27" t="s">
        <v>1140</v>
      </c>
      <c r="B140" s="27" t="s">
        <v>1141</v>
      </c>
      <c r="C140" s="58" t="s">
        <v>1142</v>
      </c>
      <c r="D140" s="31">
        <v>682</v>
      </c>
      <c r="E140" s="29">
        <v>0</v>
      </c>
      <c r="F140" s="30">
        <v>100</v>
      </c>
      <c r="G140" s="29">
        <v>0</v>
      </c>
    </row>
    <row r="141" spans="1:9" x14ac:dyDescent="0.2">
      <c r="A141" s="26" t="s">
        <v>32</v>
      </c>
      <c r="B141" s="26"/>
      <c r="C141" s="26"/>
      <c r="D141" s="32"/>
      <c r="E141" s="33">
        <v>0</v>
      </c>
      <c r="F141" s="34">
        <v>100</v>
      </c>
      <c r="G141" s="33"/>
      <c r="H141" s="18"/>
      <c r="I141" s="18"/>
    </row>
    <row r="142" spans="1:9" x14ac:dyDescent="0.2">
      <c r="A142" s="27"/>
      <c r="B142" s="27"/>
      <c r="C142" s="27"/>
      <c r="D142" s="28"/>
      <c r="E142" s="29"/>
      <c r="F142" s="30"/>
      <c r="G142" s="29"/>
    </row>
    <row r="143" spans="1:9" x14ac:dyDescent="0.2">
      <c r="A143" s="26" t="s">
        <v>34</v>
      </c>
      <c r="B143" s="26"/>
      <c r="C143" s="26"/>
      <c r="D143" s="32"/>
      <c r="E143" s="33">
        <v>0</v>
      </c>
      <c r="F143" s="34">
        <v>100</v>
      </c>
      <c r="G143" s="33"/>
      <c r="H143" s="18"/>
      <c r="I143" s="18"/>
    </row>
    <row r="144" spans="1:9" x14ac:dyDescent="0.2">
      <c r="A144" s="26"/>
      <c r="B144" s="26"/>
      <c r="C144" s="26"/>
      <c r="D144" s="32"/>
      <c r="E144" s="33"/>
      <c r="F144" s="34"/>
      <c r="G144" s="33"/>
      <c r="H144" s="18"/>
      <c r="I144" s="18"/>
    </row>
    <row r="145" spans="1:9" x14ac:dyDescent="0.2">
      <c r="A145" s="26" t="s">
        <v>36</v>
      </c>
      <c r="B145" s="26"/>
      <c r="C145" s="26"/>
      <c r="D145" s="32"/>
      <c r="E145" s="33">
        <v>3.9999999999999998E-7</v>
      </c>
      <c r="F145" s="34">
        <v>0</v>
      </c>
      <c r="G145" s="33"/>
      <c r="H145" s="18"/>
      <c r="I145" s="18"/>
    </row>
    <row r="146" spans="1:9" x14ac:dyDescent="0.2">
      <c r="A146" s="26"/>
      <c r="B146" s="26"/>
      <c r="C146" s="26"/>
      <c r="D146" s="32"/>
      <c r="E146" s="33"/>
      <c r="F146" s="34"/>
      <c r="G146" s="33"/>
      <c r="H146" s="18"/>
      <c r="I146" s="18"/>
    </row>
    <row r="147" spans="1:9" x14ac:dyDescent="0.2">
      <c r="A147" s="35" t="s">
        <v>35</v>
      </c>
      <c r="B147" s="35"/>
      <c r="C147" s="35"/>
      <c r="D147" s="36"/>
      <c r="E147" s="37">
        <v>3.9999999999999998E-7</v>
      </c>
      <c r="F147" s="38">
        <v>100</v>
      </c>
      <c r="G147" s="37"/>
      <c r="H147" s="18"/>
      <c r="I147" s="18"/>
    </row>
    <row r="149" spans="1:9" x14ac:dyDescent="0.2">
      <c r="A149" s="18" t="s">
        <v>37</v>
      </c>
    </row>
    <row r="150" spans="1:9" x14ac:dyDescent="0.2">
      <c r="A150" s="18" t="s">
        <v>1137</v>
      </c>
    </row>
    <row r="151" spans="1:9" ht="40.5" customHeight="1" x14ac:dyDescent="0.2">
      <c r="A151" s="121" t="s">
        <v>1143</v>
      </c>
      <c r="B151" s="121"/>
      <c r="C151" s="121"/>
      <c r="D151" s="121"/>
      <c r="E151" s="121"/>
      <c r="F151" s="121"/>
      <c r="G151" s="121"/>
    </row>
    <row r="152" spans="1:9" x14ac:dyDescent="0.2">
      <c r="A152" s="18" t="s">
        <v>38</v>
      </c>
    </row>
    <row r="153" spans="1:9" x14ac:dyDescent="0.2">
      <c r="A153" s="18" t="s">
        <v>39</v>
      </c>
    </row>
    <row r="154" spans="1:9" x14ac:dyDescent="0.2">
      <c r="A154" s="18" t="s">
        <v>40</v>
      </c>
      <c r="B154" s="18"/>
      <c r="C154" s="39" t="s">
        <v>42</v>
      </c>
      <c r="D154" s="19" t="s">
        <v>41</v>
      </c>
    </row>
    <row r="155" spans="1:9" x14ac:dyDescent="0.2">
      <c r="A155" s="9" t="s">
        <v>58</v>
      </c>
      <c r="C155" s="40">
        <v>0</v>
      </c>
      <c r="D155" s="40">
        <v>0</v>
      </c>
    </row>
    <row r="156" spans="1:9" s="13" customFormat="1" x14ac:dyDescent="0.2">
      <c r="A156" s="9" t="s">
        <v>80</v>
      </c>
      <c r="B156" s="9"/>
      <c r="C156" s="40">
        <v>0</v>
      </c>
      <c r="D156" s="40">
        <v>0</v>
      </c>
      <c r="F156" s="14"/>
      <c r="H156" s="9"/>
      <c r="I156" s="9"/>
    </row>
    <row r="157" spans="1:9" s="13" customFormat="1" x14ac:dyDescent="0.2">
      <c r="A157" s="9" t="s">
        <v>61</v>
      </c>
      <c r="B157" s="9"/>
      <c r="C157" s="40">
        <v>0</v>
      </c>
      <c r="D157" s="40">
        <v>0</v>
      </c>
      <c r="F157" s="14"/>
      <c r="H157" s="9"/>
      <c r="I157" s="9"/>
    </row>
    <row r="158" spans="1:9" s="13" customFormat="1" x14ac:dyDescent="0.2">
      <c r="A158" s="9" t="s">
        <v>81</v>
      </c>
      <c r="B158" s="9"/>
      <c r="C158" s="40">
        <v>0</v>
      </c>
      <c r="D158" s="40">
        <v>0</v>
      </c>
      <c r="F158" s="14"/>
      <c r="H158" s="9"/>
      <c r="I158" s="9"/>
    </row>
    <row r="160" spans="1:9" s="13" customFormat="1" x14ac:dyDescent="0.2">
      <c r="A160" s="9" t="s">
        <v>43</v>
      </c>
      <c r="B160" s="9"/>
      <c r="C160" s="9"/>
      <c r="D160" s="10"/>
      <c r="F160" s="14"/>
      <c r="H160" s="9"/>
      <c r="I160" s="9"/>
    </row>
    <row r="162" spans="1:9" s="13" customFormat="1" x14ac:dyDescent="0.2">
      <c r="A162" s="18" t="s">
        <v>1197</v>
      </c>
      <c r="B162" s="9"/>
      <c r="C162" s="9"/>
      <c r="D162" s="41" t="s">
        <v>45</v>
      </c>
      <c r="F162" s="14"/>
      <c r="H162" s="9"/>
      <c r="I162" s="9"/>
    </row>
    <row r="163" spans="1:9" s="13" customFormat="1" x14ac:dyDescent="0.2">
      <c r="A163" s="9" t="s">
        <v>787</v>
      </c>
      <c r="B163" s="9"/>
      <c r="C163" s="9"/>
      <c r="D163" s="10"/>
      <c r="F163" s="14"/>
      <c r="H163" s="9"/>
      <c r="I163" s="9"/>
    </row>
    <row r="164" spans="1:9" s="13" customFormat="1" x14ac:dyDescent="0.2">
      <c r="A164" s="46" t="s">
        <v>788</v>
      </c>
      <c r="B164" s="9"/>
      <c r="C164" s="9"/>
      <c r="D164" s="10"/>
      <c r="F164" s="14"/>
      <c r="H164" s="9"/>
      <c r="I164" s="9"/>
    </row>
  </sheetData>
  <mergeCells count="8">
    <mergeCell ref="A151:G151"/>
    <mergeCell ref="A135:G135"/>
    <mergeCell ref="A1:G1"/>
    <mergeCell ref="A60:G60"/>
    <mergeCell ref="A62:G62"/>
    <mergeCell ref="A64:G64"/>
    <mergeCell ref="A67:G67"/>
    <mergeCell ref="A103:G103"/>
  </mergeCells>
  <conditionalFormatting sqref="F2:F3 F5:F59 F61 F63 F65:F66 F68:F102 F152:F165">
    <cfRule type="cellIs" dxfId="20" priority="5" stopIfTrue="1" operator="between">
      <formula>0.009</formula>
      <formula>-0.009</formula>
    </cfRule>
  </conditionalFormatting>
  <conditionalFormatting sqref="F116:F134 F136 F148:F150">
    <cfRule type="cellIs" dxfId="19" priority="4" stopIfTrue="1" operator="between">
      <formula>0.009</formula>
      <formula>-0.009</formula>
    </cfRule>
  </conditionalFormatting>
  <conditionalFormatting sqref="F138:F139">
    <cfRule type="cellIs" dxfId="18" priority="3" stopIfTrue="1" operator="between">
      <formula>0.009</formula>
      <formula>-0.009</formula>
    </cfRule>
  </conditionalFormatting>
  <conditionalFormatting sqref="F140:F147">
    <cfRule type="cellIs" dxfId="17" priority="2" stopIfTrue="1" operator="between">
      <formula>0.009</formula>
      <formula>-0.009</formula>
    </cfRule>
  </conditionalFormatting>
  <conditionalFormatting sqref="F104 F106:F115">
    <cfRule type="cellIs" dxfId="16" priority="1" stopIfTrue="1" operator="between">
      <formula>0.009</formula>
      <formula>-0.009</formula>
    </cfRule>
  </conditionalFormatting>
  <hyperlinks>
    <hyperlink ref="A44" r:id="rId1" tooltip="https://www.franklintempletonindia.com/investor/reports" xr:uid="{00000000-0004-0000-2A00-000000000000}"/>
    <hyperlink ref="A65" r:id="rId2" tooltip="https://www.franklintempletonindia.com/downloadsServlet/pdf/fair-valuation-reliance-big-reliance-infra-november-4-2020-kgox4tfq" xr:uid="{00000000-0004-0000-2A00-000001000000}"/>
    <hyperlink ref="A133" r:id="rId3" xr:uid="{00000000-0004-0000-2A00-000002000000}"/>
    <hyperlink ref="A164" r:id="rId4" xr:uid="{00000000-0004-0000-2A00-000003000000}"/>
  </hyperlinks>
  <pageMargins left="0.7" right="0.7" top="0.75" bottom="0.75" header="0.3" footer="0.3"/>
  <pageSetup paperSize="9" scale="36" orientation="portrait" r:id="rId5"/>
  <headerFooter>
    <oddFooter>&amp;C&amp;1#&amp;"Calibri"&amp;10&amp;K000000PUBLIC</oddFooter>
    <evenFooter>&amp;LPUBLIC</evenFooter>
    <firstFooter>&amp;LPUBLIC</firstFooter>
  </headerFooter>
  <drawing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L125"/>
  <sheetViews>
    <sheetView view="pageBreakPreview" zoomScaleNormal="100" zoomScaleSheetLayoutView="100" workbookViewId="0">
      <selection sqref="A1:G1"/>
    </sheetView>
  </sheetViews>
  <sheetFormatPr defaultColWidth="9.21875" defaultRowHeight="10.199999999999999" x14ac:dyDescent="0.2"/>
  <cols>
    <col min="1" max="2" width="38.77734375" style="9" bestFit="1" customWidth="1"/>
    <col min="3" max="3" width="15.4414062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9" s="1" customFormat="1" ht="15" customHeight="1" x14ac:dyDescent="0.2">
      <c r="A1" s="106" t="s">
        <v>1144</v>
      </c>
      <c r="B1" s="107"/>
      <c r="C1" s="107"/>
      <c r="D1" s="107"/>
      <c r="E1" s="107"/>
      <c r="F1" s="107"/>
      <c r="G1" s="107"/>
    </row>
    <row r="2" spans="1:9" s="1" customFormat="1" ht="12" x14ac:dyDescent="0.25">
      <c r="A2" s="66" t="s">
        <v>1106</v>
      </c>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804</v>
      </c>
      <c r="D4" s="16" t="s">
        <v>1</v>
      </c>
      <c r="E4" s="15" t="s">
        <v>3</v>
      </c>
      <c r="F4" s="15" t="s">
        <v>4</v>
      </c>
      <c r="G4" s="15" t="s">
        <v>6</v>
      </c>
    </row>
    <row r="5" spans="1:9" x14ac:dyDescent="0.2">
      <c r="A5" s="21" t="s">
        <v>30</v>
      </c>
      <c r="B5" s="22"/>
      <c r="C5" s="22"/>
      <c r="D5" s="23"/>
      <c r="E5" s="24"/>
      <c r="F5" s="25"/>
      <c r="G5" s="24"/>
    </row>
    <row r="6" spans="1:9" x14ac:dyDescent="0.2">
      <c r="A6" s="26" t="s">
        <v>31</v>
      </c>
      <c r="B6" s="27"/>
      <c r="C6" s="27"/>
      <c r="D6" s="28"/>
      <c r="E6" s="29"/>
      <c r="F6" s="30"/>
      <c r="G6" s="29"/>
    </row>
    <row r="7" spans="1:9" x14ac:dyDescent="0.2">
      <c r="A7" s="27" t="s">
        <v>1145</v>
      </c>
      <c r="B7" s="27" t="s">
        <v>1146</v>
      </c>
      <c r="C7" s="27" t="s">
        <v>1147</v>
      </c>
      <c r="D7" s="31">
        <v>433</v>
      </c>
      <c r="E7" s="29">
        <v>4243.9932099999996</v>
      </c>
      <c r="F7" s="30">
        <v>84.3757864927735</v>
      </c>
      <c r="G7" s="29">
        <v>14.14</v>
      </c>
    </row>
    <row r="8" spans="1:9" x14ac:dyDescent="0.2">
      <c r="A8" s="26" t="s">
        <v>32</v>
      </c>
      <c r="B8" s="26"/>
      <c r="C8" s="26"/>
      <c r="D8" s="32"/>
      <c r="E8" s="33">
        <f>SUM(E6:E7)</f>
        <v>4243.9932099999996</v>
      </c>
      <c r="F8" s="34">
        <f>SUM(F6:F7)</f>
        <v>84.3757864927735</v>
      </c>
      <c r="G8" s="33"/>
      <c r="H8" s="18"/>
      <c r="I8" s="18"/>
    </row>
    <row r="9" spans="1:9" x14ac:dyDescent="0.2">
      <c r="A9" s="27"/>
      <c r="B9" s="27"/>
      <c r="C9" s="27"/>
      <c r="D9" s="28"/>
      <c r="E9" s="29"/>
      <c r="F9" s="30"/>
      <c r="G9" s="29"/>
    </row>
    <row r="10" spans="1:9" x14ac:dyDescent="0.2">
      <c r="A10" s="26" t="s">
        <v>33</v>
      </c>
      <c r="B10" s="27"/>
      <c r="C10" s="27"/>
      <c r="D10" s="28"/>
      <c r="E10" s="29"/>
      <c r="F10" s="30"/>
      <c r="G10" s="29"/>
    </row>
    <row r="11" spans="1:9" x14ac:dyDescent="0.2">
      <c r="A11" s="27" t="s">
        <v>1125</v>
      </c>
      <c r="B11" s="27" t="s">
        <v>1126</v>
      </c>
      <c r="C11" s="27" t="s">
        <v>1127</v>
      </c>
      <c r="D11" s="31">
        <v>21607.313999999998</v>
      </c>
      <c r="E11" s="29">
        <v>747.90558420000002</v>
      </c>
      <c r="F11" s="30">
        <v>14.869279654010599</v>
      </c>
      <c r="G11" s="29">
        <v>3.6823999999999999</v>
      </c>
    </row>
    <row r="12" spans="1:9" x14ac:dyDescent="0.2">
      <c r="A12" s="26" t="s">
        <v>32</v>
      </c>
      <c r="B12" s="26"/>
      <c r="C12" s="26"/>
      <c r="D12" s="32"/>
      <c r="E12" s="33">
        <f>SUM(E11:E11)</f>
        <v>747.90558420000002</v>
      </c>
      <c r="F12" s="34">
        <f>SUM(F11:F11)</f>
        <v>14.869279654010599</v>
      </c>
      <c r="G12" s="33"/>
      <c r="H12" s="18"/>
      <c r="I12" s="18"/>
    </row>
    <row r="13" spans="1:9" x14ac:dyDescent="0.2">
      <c r="A13" s="27"/>
      <c r="B13" s="27"/>
      <c r="C13" s="27"/>
      <c r="D13" s="28"/>
      <c r="E13" s="29"/>
      <c r="F13" s="30"/>
      <c r="G13" s="29"/>
    </row>
    <row r="14" spans="1:9" x14ac:dyDescent="0.2">
      <c r="A14" s="26" t="s">
        <v>34</v>
      </c>
      <c r="B14" s="26"/>
      <c r="C14" s="26"/>
      <c r="D14" s="32"/>
      <c r="E14" s="33">
        <f>E8+E12</f>
        <v>4991.8987941999994</v>
      </c>
      <c r="F14" s="34">
        <f>F8+F12</f>
        <v>99.245066146784097</v>
      </c>
      <c r="G14" s="33"/>
      <c r="H14" s="18"/>
      <c r="I14" s="18"/>
    </row>
    <row r="15" spans="1:9" x14ac:dyDescent="0.2">
      <c r="A15" s="26"/>
      <c r="B15" s="26"/>
      <c r="C15" s="26"/>
      <c r="D15" s="32"/>
      <c r="E15" s="33"/>
      <c r="F15" s="34"/>
      <c r="G15" s="33"/>
      <c r="H15" s="18"/>
      <c r="I15" s="18"/>
    </row>
    <row r="16" spans="1:9" x14ac:dyDescent="0.2">
      <c r="A16" s="26" t="s">
        <v>36</v>
      </c>
      <c r="B16" s="26"/>
      <c r="C16" s="26"/>
      <c r="D16" s="32"/>
      <c r="E16" s="33">
        <f>E18-(E8+E12)</f>
        <v>37.972198900000876</v>
      </c>
      <c r="F16" s="34">
        <f>F18-(F8+F12)</f>
        <v>0.75493385321590267</v>
      </c>
      <c r="G16" s="33"/>
      <c r="H16" s="18"/>
      <c r="I16" s="18"/>
    </row>
    <row r="17" spans="1:9" x14ac:dyDescent="0.2">
      <c r="A17" s="26"/>
      <c r="B17" s="26"/>
      <c r="C17" s="26"/>
      <c r="D17" s="32"/>
      <c r="E17" s="33"/>
      <c r="F17" s="34"/>
      <c r="G17" s="33"/>
      <c r="H17" s="18"/>
      <c r="I17" s="18"/>
    </row>
    <row r="18" spans="1:9" x14ac:dyDescent="0.2">
      <c r="A18" s="35" t="s">
        <v>35</v>
      </c>
      <c r="B18" s="35"/>
      <c r="C18" s="35"/>
      <c r="D18" s="36"/>
      <c r="E18" s="37">
        <v>5029.8709931000003</v>
      </c>
      <c r="F18" s="38">
        <v>100</v>
      </c>
      <c r="G18" s="37"/>
      <c r="H18" s="18"/>
      <c r="I18" s="18"/>
    </row>
    <row r="20" spans="1:9" x14ac:dyDescent="0.2">
      <c r="A20" s="18" t="s">
        <v>37</v>
      </c>
    </row>
    <row r="22" spans="1:9" x14ac:dyDescent="0.2">
      <c r="A22" s="18" t="s">
        <v>38</v>
      </c>
    </row>
    <row r="23" spans="1:9" x14ac:dyDescent="0.2">
      <c r="A23" s="18" t="s">
        <v>39</v>
      </c>
    </row>
    <row r="24" spans="1:9" x14ac:dyDescent="0.2">
      <c r="A24" s="18" t="s">
        <v>40</v>
      </c>
      <c r="B24" s="18"/>
      <c r="C24" s="39" t="s">
        <v>42</v>
      </c>
      <c r="D24" s="19" t="s">
        <v>41</v>
      </c>
    </row>
    <row r="25" spans="1:9" x14ac:dyDescent="0.2">
      <c r="A25" s="9" t="s">
        <v>58</v>
      </c>
      <c r="C25" s="40">
        <v>25.168700000000001</v>
      </c>
      <c r="D25" s="40">
        <v>31.989000000000001</v>
      </c>
    </row>
    <row r="26" spans="1:9" x14ac:dyDescent="0.2">
      <c r="A26" s="9" t="s">
        <v>59</v>
      </c>
      <c r="C26" s="40">
        <v>11.6053</v>
      </c>
      <c r="D26" s="40">
        <v>14.7501</v>
      </c>
    </row>
    <row r="27" spans="1:9" x14ac:dyDescent="0.2">
      <c r="A27" s="9" t="s">
        <v>60</v>
      </c>
      <c r="C27" s="40">
        <v>11.398099999999999</v>
      </c>
      <c r="D27" s="40">
        <v>14.486700000000001</v>
      </c>
    </row>
    <row r="28" spans="1:9" x14ac:dyDescent="0.2">
      <c r="A28" s="9" t="s">
        <v>61</v>
      </c>
      <c r="C28" s="40">
        <v>25.849299999999999</v>
      </c>
      <c r="D28" s="40">
        <v>28.141999999999999</v>
      </c>
    </row>
    <row r="29" spans="1:9" x14ac:dyDescent="0.2">
      <c r="A29" s="9" t="s">
        <v>62</v>
      </c>
      <c r="C29" s="40">
        <v>12.013400000000001</v>
      </c>
      <c r="D29" s="40">
        <v>13.079000000000001</v>
      </c>
    </row>
    <row r="30" spans="1:9" x14ac:dyDescent="0.2">
      <c r="A30" s="9" t="s">
        <v>63</v>
      </c>
      <c r="C30" s="40">
        <v>11.805400000000001</v>
      </c>
      <c r="D30" s="40">
        <v>12.852499999999999</v>
      </c>
    </row>
    <row r="32" spans="1:9" x14ac:dyDescent="0.2">
      <c r="A32" s="9" t="s">
        <v>43</v>
      </c>
    </row>
    <row r="34" spans="1:5" x14ac:dyDescent="0.2">
      <c r="A34" s="18" t="s">
        <v>44</v>
      </c>
      <c r="D34" s="41" t="s">
        <v>45</v>
      </c>
    </row>
    <row r="36" spans="1:5" x14ac:dyDescent="0.2">
      <c r="A36" s="18" t="s">
        <v>866</v>
      </c>
      <c r="D36" s="42">
        <v>1.04881392268493</v>
      </c>
      <c r="E36" s="13" t="s">
        <v>46</v>
      </c>
    </row>
    <row r="38" spans="1:5" x14ac:dyDescent="0.2">
      <c r="A38" s="18" t="s">
        <v>789</v>
      </c>
      <c r="D38" s="41" t="s">
        <v>45</v>
      </c>
    </row>
    <row r="39" spans="1:5" x14ac:dyDescent="0.2">
      <c r="A39" s="9" t="s">
        <v>787</v>
      </c>
    </row>
    <row r="40" spans="1:5" x14ac:dyDescent="0.2">
      <c r="A40" s="46" t="s">
        <v>1128</v>
      </c>
    </row>
    <row r="42" spans="1:5" x14ac:dyDescent="0.2">
      <c r="A42" s="18" t="s">
        <v>1205</v>
      </c>
    </row>
    <row r="44" spans="1:5" x14ac:dyDescent="0.2">
      <c r="A44" s="9" t="s">
        <v>1209</v>
      </c>
    </row>
    <row r="46" spans="1:5" ht="51" x14ac:dyDescent="0.2">
      <c r="A46" s="76" t="s">
        <v>2</v>
      </c>
      <c r="B46" s="77" t="s">
        <v>1208</v>
      </c>
      <c r="C46" s="78" t="s">
        <v>1303</v>
      </c>
      <c r="D46" s="78" t="s">
        <v>1210</v>
      </c>
      <c r="E46" s="78" t="s">
        <v>1211</v>
      </c>
    </row>
    <row r="47" spans="1:5" x14ac:dyDescent="0.2">
      <c r="A47" s="79" t="s">
        <v>1247</v>
      </c>
      <c r="B47" s="79" t="s">
        <v>1248</v>
      </c>
      <c r="C47" s="80">
        <v>0</v>
      </c>
      <c r="D47" s="81">
        <v>0</v>
      </c>
      <c r="E47" s="80">
        <v>7441.0527078118184</v>
      </c>
    </row>
    <row r="48" spans="1:5" x14ac:dyDescent="0.2">
      <c r="A48" s="79" t="s">
        <v>1233</v>
      </c>
      <c r="B48" s="79" t="s">
        <v>1234</v>
      </c>
      <c r="C48" s="80">
        <v>0</v>
      </c>
      <c r="D48" s="81">
        <v>0</v>
      </c>
      <c r="E48" s="80">
        <v>14167.051880755575</v>
      </c>
    </row>
    <row r="49" spans="1:12" x14ac:dyDescent="0.2">
      <c r="A49" s="79" t="s">
        <v>1249</v>
      </c>
      <c r="B49" s="79" t="s">
        <v>1250</v>
      </c>
      <c r="C49" s="80">
        <v>0</v>
      </c>
      <c r="D49" s="81">
        <v>0</v>
      </c>
      <c r="E49" s="80">
        <v>3271.742070498995</v>
      </c>
      <c r="L49" s="42"/>
    </row>
    <row r="50" spans="1:12" ht="20.399999999999999" x14ac:dyDescent="0.2">
      <c r="A50" s="79" t="s">
        <v>1251</v>
      </c>
      <c r="B50" s="92" t="s">
        <v>1252</v>
      </c>
      <c r="C50" s="80">
        <v>0</v>
      </c>
      <c r="D50" s="81">
        <v>0</v>
      </c>
      <c r="E50" s="80">
        <v>10581.218142703599</v>
      </c>
      <c r="L50" s="42"/>
    </row>
    <row r="51" spans="1:12" ht="14.4" x14ac:dyDescent="0.3">
      <c r="A51" s="64"/>
    </row>
    <row r="52" spans="1:12" x14ac:dyDescent="0.2">
      <c r="A52" s="49" t="s">
        <v>1304</v>
      </c>
    </row>
    <row r="54" spans="1:12" ht="24.75" customHeight="1" x14ac:dyDescent="0.3">
      <c r="A54" s="117" t="s">
        <v>1253</v>
      </c>
      <c r="B54" s="118"/>
      <c r="C54" s="118"/>
      <c r="D54" s="118"/>
      <c r="E54" s="118"/>
      <c r="F54" s="118"/>
      <c r="G54" s="118"/>
    </row>
    <row r="56" spans="1:12" ht="47.25" customHeight="1" x14ac:dyDescent="0.3">
      <c r="A56" s="117" t="s">
        <v>1254</v>
      </c>
      <c r="B56" s="118"/>
      <c r="C56" s="118"/>
      <c r="D56" s="118"/>
      <c r="E56" s="118"/>
      <c r="F56" s="118"/>
      <c r="G56" s="118"/>
    </row>
    <row r="57" spans="1:12" x14ac:dyDescent="0.2">
      <c r="A57" s="46" t="s">
        <v>1130</v>
      </c>
    </row>
    <row r="59" spans="1:12" ht="26.25" customHeight="1" x14ac:dyDescent="0.3">
      <c r="A59" s="117" t="s">
        <v>1131</v>
      </c>
      <c r="B59" s="118"/>
      <c r="C59" s="118"/>
      <c r="D59" s="118"/>
      <c r="E59" s="118"/>
      <c r="F59" s="118"/>
      <c r="G59" s="118"/>
    </row>
    <row r="61" spans="1:12" x14ac:dyDescent="0.2">
      <c r="A61" s="18" t="s">
        <v>1132</v>
      </c>
    </row>
    <row r="62" spans="1:12" x14ac:dyDescent="0.2">
      <c r="A62" s="47"/>
    </row>
    <row r="63" spans="1:12" x14ac:dyDescent="0.2">
      <c r="A63" s="47" t="s">
        <v>781</v>
      </c>
    </row>
    <row r="64" spans="1:12" x14ac:dyDescent="0.2">
      <c r="A64" s="48"/>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9"/>
    </row>
    <row r="75" spans="1:1" x14ac:dyDescent="0.2">
      <c r="A75" s="49"/>
    </row>
    <row r="76" spans="1:1" x14ac:dyDescent="0.2">
      <c r="A76" s="49"/>
    </row>
    <row r="77" spans="1:1" x14ac:dyDescent="0.2">
      <c r="A77" s="47" t="s">
        <v>1148</v>
      </c>
    </row>
    <row r="78" spans="1:1" x14ac:dyDescent="0.2">
      <c r="A78" s="49"/>
    </row>
    <row r="79" spans="1:1" x14ac:dyDescent="0.2">
      <c r="A79" s="47" t="s">
        <v>782</v>
      </c>
    </row>
    <row r="80" spans="1:1" x14ac:dyDescent="0.2">
      <c r="A80" s="49"/>
    </row>
    <row r="81" spans="1:9" x14ac:dyDescent="0.2">
      <c r="A81" s="49"/>
    </row>
    <row r="82" spans="1:9" x14ac:dyDescent="0.2">
      <c r="A82" s="49"/>
    </row>
    <row r="83" spans="1:9" x14ac:dyDescent="0.2">
      <c r="A83" s="49"/>
    </row>
    <row r="84" spans="1:9" x14ac:dyDescent="0.2">
      <c r="A84" s="49"/>
    </row>
    <row r="85" spans="1:9" x14ac:dyDescent="0.2">
      <c r="A85" s="49"/>
    </row>
    <row r="86" spans="1:9" x14ac:dyDescent="0.2">
      <c r="A86" s="49"/>
    </row>
    <row r="87" spans="1:9" x14ac:dyDescent="0.2">
      <c r="A87" s="49"/>
    </row>
    <row r="88" spans="1:9" x14ac:dyDescent="0.2">
      <c r="A88" s="49"/>
    </row>
    <row r="89" spans="1:9" x14ac:dyDescent="0.2">
      <c r="A89" s="49"/>
    </row>
    <row r="90" spans="1:9" x14ac:dyDescent="0.2">
      <c r="A90" s="49"/>
    </row>
    <row r="91" spans="1:9" x14ac:dyDescent="0.2">
      <c r="A91" s="18" t="s">
        <v>798</v>
      </c>
    </row>
    <row r="93" spans="1:9" ht="15" customHeight="1" x14ac:dyDescent="0.2">
      <c r="A93" s="106" t="s">
        <v>1149</v>
      </c>
      <c r="B93" s="107"/>
      <c r="C93" s="107"/>
      <c r="D93" s="107"/>
      <c r="E93" s="107"/>
      <c r="F93" s="107"/>
      <c r="G93" s="107"/>
      <c r="H93" s="1"/>
      <c r="I93" s="1"/>
    </row>
    <row r="94" spans="1:9" ht="11.4" x14ac:dyDescent="0.2">
      <c r="A94" s="18" t="s">
        <v>7</v>
      </c>
      <c r="H94" s="1"/>
      <c r="I94" s="1"/>
    </row>
    <row r="95" spans="1:9" x14ac:dyDescent="0.2">
      <c r="A95" s="8" t="s">
        <v>2</v>
      </c>
      <c r="B95" s="8" t="s">
        <v>0</v>
      </c>
      <c r="C95" s="17" t="s">
        <v>804</v>
      </c>
      <c r="D95" s="16" t="s">
        <v>1</v>
      </c>
      <c r="E95" s="15" t="s">
        <v>3</v>
      </c>
      <c r="F95" s="15" t="s">
        <v>4</v>
      </c>
      <c r="G95" s="15" t="s">
        <v>6</v>
      </c>
    </row>
    <row r="96" spans="1:9" x14ac:dyDescent="0.2">
      <c r="A96" s="21" t="s">
        <v>30</v>
      </c>
      <c r="B96" s="22"/>
      <c r="C96" s="22"/>
      <c r="D96" s="23"/>
      <c r="E96" s="24"/>
      <c r="F96" s="25"/>
      <c r="G96" s="24"/>
    </row>
    <row r="97" spans="1:9" x14ac:dyDescent="0.2">
      <c r="A97" s="26" t="s">
        <v>31</v>
      </c>
      <c r="B97" s="27"/>
      <c r="C97" s="27"/>
      <c r="D97" s="28"/>
      <c r="E97" s="29"/>
      <c r="F97" s="30"/>
      <c r="G97" s="29"/>
    </row>
    <row r="98" spans="1:9" x14ac:dyDescent="0.2">
      <c r="A98" s="27" t="s">
        <v>1134</v>
      </c>
      <c r="B98" s="27" t="s">
        <v>1135</v>
      </c>
      <c r="C98" s="27" t="s">
        <v>1136</v>
      </c>
      <c r="D98" s="31">
        <v>1510</v>
      </c>
      <c r="E98" s="29">
        <v>5285</v>
      </c>
      <c r="F98" s="30">
        <v>93.592143389109395</v>
      </c>
      <c r="G98" s="29">
        <v>4.165</v>
      </c>
      <c r="H98" s="18"/>
      <c r="I98" s="18"/>
    </row>
    <row r="99" spans="1:9" x14ac:dyDescent="0.2">
      <c r="A99" s="26" t="s">
        <v>32</v>
      </c>
      <c r="B99" s="26"/>
      <c r="C99" s="26"/>
      <c r="D99" s="32"/>
      <c r="E99" s="33">
        <f>SUM(E97:E98)</f>
        <v>5285</v>
      </c>
      <c r="F99" s="34">
        <f>SUM(F97:F98)</f>
        <v>93.592143389109395</v>
      </c>
      <c r="G99" s="33"/>
    </row>
    <row r="100" spans="1:9" x14ac:dyDescent="0.2">
      <c r="A100" s="27"/>
      <c r="B100" s="27"/>
      <c r="C100" s="27"/>
      <c r="D100" s="28"/>
      <c r="E100" s="29"/>
      <c r="F100" s="30"/>
      <c r="G100" s="29"/>
      <c r="H100" s="18"/>
      <c r="I100" s="18"/>
    </row>
    <row r="101" spans="1:9" x14ac:dyDescent="0.2">
      <c r="A101" s="26" t="s">
        <v>34</v>
      </c>
      <c r="B101" s="26"/>
      <c r="C101" s="26"/>
      <c r="D101" s="32"/>
      <c r="E101" s="33">
        <f>E99</f>
        <v>5285</v>
      </c>
      <c r="F101" s="34">
        <f>F99</f>
        <v>93.592143389109395</v>
      </c>
      <c r="G101" s="33"/>
      <c r="H101" s="18"/>
      <c r="I101" s="18"/>
    </row>
    <row r="102" spans="1:9" x14ac:dyDescent="0.2">
      <c r="A102" s="26"/>
      <c r="B102" s="26"/>
      <c r="C102" s="26"/>
      <c r="D102" s="32"/>
      <c r="E102" s="33"/>
      <c r="F102" s="34"/>
      <c r="G102" s="33"/>
      <c r="H102" s="18"/>
      <c r="I102" s="18"/>
    </row>
    <row r="103" spans="1:9" x14ac:dyDescent="0.2">
      <c r="A103" s="26" t="s">
        <v>36</v>
      </c>
      <c r="B103" s="26"/>
      <c r="C103" s="26"/>
      <c r="D103" s="32"/>
      <c r="E103" s="33">
        <f>E105-(E99)</f>
        <v>361.84150680000039</v>
      </c>
      <c r="F103" s="34">
        <f>F105-(F99)</f>
        <v>6.4078566108906045</v>
      </c>
      <c r="G103" s="33"/>
      <c r="H103" s="18"/>
      <c r="I103" s="18"/>
    </row>
    <row r="104" spans="1:9" x14ac:dyDescent="0.2">
      <c r="A104" s="26"/>
      <c r="B104" s="26"/>
      <c r="C104" s="26"/>
      <c r="D104" s="32"/>
      <c r="E104" s="33"/>
      <c r="F104" s="34"/>
      <c r="G104" s="33"/>
      <c r="H104" s="18"/>
      <c r="I104" s="18"/>
    </row>
    <row r="105" spans="1:9" x14ac:dyDescent="0.2">
      <c r="A105" s="35" t="s">
        <v>35</v>
      </c>
      <c r="B105" s="35"/>
      <c r="C105" s="35"/>
      <c r="D105" s="36"/>
      <c r="E105" s="37">
        <v>5646.8415068000004</v>
      </c>
      <c r="F105" s="38">
        <v>100</v>
      </c>
      <c r="G105" s="37"/>
    </row>
    <row r="107" spans="1:9" s="13" customFormat="1" x14ac:dyDescent="0.2">
      <c r="A107" s="18" t="s">
        <v>37</v>
      </c>
      <c r="B107" s="9"/>
      <c r="C107" s="9"/>
      <c r="D107" s="10"/>
      <c r="F107" s="14"/>
      <c r="H107" s="9"/>
      <c r="I107" s="9"/>
    </row>
    <row r="108" spans="1:9" s="13" customFormat="1" x14ac:dyDescent="0.2">
      <c r="A108" s="47" t="s">
        <v>1137</v>
      </c>
      <c r="B108" s="9"/>
      <c r="C108" s="9"/>
      <c r="D108" s="10"/>
      <c r="F108" s="14"/>
      <c r="H108" s="9"/>
      <c r="I108" s="9"/>
    </row>
    <row r="109" spans="1:9" s="13" customFormat="1" x14ac:dyDescent="0.2">
      <c r="A109" s="18" t="s">
        <v>1138</v>
      </c>
      <c r="B109" s="9"/>
      <c r="C109" s="9"/>
      <c r="D109" s="10"/>
      <c r="F109" s="14"/>
      <c r="H109" s="9"/>
      <c r="I109" s="9"/>
    </row>
    <row r="111" spans="1:9" s="13" customFormat="1" x14ac:dyDescent="0.2">
      <c r="A111" s="18" t="s">
        <v>38</v>
      </c>
      <c r="B111" s="9"/>
      <c r="C111" s="9"/>
      <c r="D111" s="10"/>
      <c r="F111" s="14"/>
      <c r="H111" s="9"/>
      <c r="I111" s="9"/>
    </row>
    <row r="112" spans="1:9" s="13" customFormat="1" x14ac:dyDescent="0.2">
      <c r="A112" s="18" t="s">
        <v>39</v>
      </c>
      <c r="B112" s="9"/>
      <c r="C112" s="9"/>
      <c r="D112" s="10"/>
      <c r="F112" s="14"/>
      <c r="H112" s="9"/>
      <c r="I112" s="9"/>
    </row>
    <row r="113" spans="1:9" s="13" customFormat="1" x14ac:dyDescent="0.2">
      <c r="A113" s="18" t="s">
        <v>40</v>
      </c>
      <c r="B113" s="18"/>
      <c r="C113" s="39" t="s">
        <v>42</v>
      </c>
      <c r="D113" s="19" t="s">
        <v>41</v>
      </c>
      <c r="F113" s="14"/>
      <c r="H113" s="9"/>
      <c r="I113" s="9"/>
    </row>
    <row r="114" spans="1:9" s="13" customFormat="1" x14ac:dyDescent="0.2">
      <c r="A114" s="9" t="s">
        <v>58</v>
      </c>
      <c r="B114" s="9"/>
      <c r="C114" s="40">
        <v>0</v>
      </c>
      <c r="D114" s="40">
        <v>0.33960000000000001</v>
      </c>
      <c r="F114" s="14"/>
      <c r="H114" s="9"/>
      <c r="I114" s="9"/>
    </row>
    <row r="115" spans="1:9" s="13" customFormat="1" x14ac:dyDescent="0.2">
      <c r="A115" s="9" t="s">
        <v>59</v>
      </c>
      <c r="B115" s="9"/>
      <c r="C115" s="40">
        <v>0</v>
      </c>
      <c r="D115" s="40">
        <v>0.15659999999999999</v>
      </c>
      <c r="F115" s="14"/>
      <c r="H115" s="9"/>
      <c r="I115" s="9"/>
    </row>
    <row r="116" spans="1:9" s="13" customFormat="1" x14ac:dyDescent="0.2">
      <c r="A116" s="9" t="s">
        <v>60</v>
      </c>
      <c r="B116" s="9"/>
      <c r="C116" s="40">
        <v>0</v>
      </c>
      <c r="D116" s="40">
        <v>0.15379999999999999</v>
      </c>
      <c r="F116" s="14"/>
      <c r="H116" s="9"/>
      <c r="I116" s="9"/>
    </row>
    <row r="117" spans="1:9" s="13" customFormat="1" x14ac:dyDescent="0.2">
      <c r="A117" s="9" t="s">
        <v>61</v>
      </c>
      <c r="B117" s="9"/>
      <c r="C117" s="40">
        <v>0</v>
      </c>
      <c r="D117" s="40">
        <v>0.3473</v>
      </c>
      <c r="F117" s="14"/>
      <c r="H117" s="9"/>
      <c r="I117" s="9"/>
    </row>
    <row r="118" spans="1:9" s="13" customFormat="1" x14ac:dyDescent="0.2">
      <c r="A118" s="9" t="s">
        <v>62</v>
      </c>
      <c r="B118" s="9"/>
      <c r="C118" s="40">
        <v>0</v>
      </c>
      <c r="D118" s="40">
        <v>0.16139999999999999</v>
      </c>
      <c r="F118" s="14"/>
      <c r="H118" s="9"/>
      <c r="I118" s="9"/>
    </row>
    <row r="119" spans="1:9" s="13" customFormat="1" x14ac:dyDescent="0.2">
      <c r="A119" s="9" t="s">
        <v>63</v>
      </c>
      <c r="B119" s="9"/>
      <c r="C119" s="40">
        <v>0</v>
      </c>
      <c r="D119" s="40">
        <v>0.15859999999999999</v>
      </c>
      <c r="F119" s="14"/>
      <c r="H119" s="9"/>
      <c r="I119" s="9"/>
    </row>
    <row r="121" spans="1:9" s="13" customFormat="1" x14ac:dyDescent="0.2">
      <c r="A121" s="9" t="s">
        <v>43</v>
      </c>
      <c r="B121" s="9"/>
      <c r="C121" s="9"/>
      <c r="D121" s="10"/>
      <c r="F121" s="14"/>
      <c r="H121" s="9"/>
      <c r="I121" s="9"/>
    </row>
    <row r="123" spans="1:9" s="13" customFormat="1" x14ac:dyDescent="0.2">
      <c r="A123" s="18" t="s">
        <v>1197</v>
      </c>
      <c r="B123" s="9"/>
      <c r="C123" s="9"/>
      <c r="D123" s="41" t="s">
        <v>45</v>
      </c>
      <c r="F123" s="14"/>
      <c r="H123" s="9"/>
      <c r="I123" s="9"/>
    </row>
    <row r="124" spans="1:9" s="13" customFormat="1" x14ac:dyDescent="0.2">
      <c r="A124" s="9" t="s">
        <v>787</v>
      </c>
      <c r="B124" s="9"/>
      <c r="C124" s="9"/>
      <c r="D124" s="10"/>
      <c r="F124" s="14"/>
      <c r="H124" s="9"/>
      <c r="I124" s="9"/>
    </row>
    <row r="125" spans="1:9" s="13" customFormat="1" x14ac:dyDescent="0.2">
      <c r="A125" s="46" t="s">
        <v>788</v>
      </c>
      <c r="B125" s="9"/>
      <c r="C125" s="9"/>
      <c r="D125" s="10"/>
      <c r="F125" s="14"/>
      <c r="H125" s="9"/>
      <c r="I125" s="9"/>
    </row>
  </sheetData>
  <mergeCells count="5">
    <mergeCell ref="A1:G1"/>
    <mergeCell ref="A54:G54"/>
    <mergeCell ref="A56:G56"/>
    <mergeCell ref="A59:G59"/>
    <mergeCell ref="A93:G93"/>
  </mergeCells>
  <conditionalFormatting sqref="F2:F3 F5:F53 F55 F57:F58 F122:F127 F94 F60:F92">
    <cfRule type="cellIs" dxfId="15" priority="3" stopIfTrue="1" operator="between">
      <formula>0.009</formula>
      <formula>-0.009</formula>
    </cfRule>
  </conditionalFormatting>
  <conditionalFormatting sqref="F96:F121">
    <cfRule type="cellIs" dxfId="14" priority="1" stopIfTrue="1" operator="between">
      <formula>0.009</formula>
      <formula>-0.009</formula>
    </cfRule>
  </conditionalFormatting>
  <hyperlinks>
    <hyperlink ref="A40" r:id="rId1" tooltip="https://www.franklintempletonindia.com/investor/reports" xr:uid="{00000000-0004-0000-2B00-000000000000}"/>
    <hyperlink ref="A57" r:id="rId2" tooltip="https://www.franklintempletonindia.com/downloadsServlet/pdf/fair-valuation-reliance-big-reliance-infra-november-4-2020-kgox4tfq" xr:uid="{00000000-0004-0000-2B00-000001000000}"/>
    <hyperlink ref="A125" r:id="rId3" xr:uid="{00000000-0004-0000-2B00-000002000000}"/>
  </hyperlinks>
  <pageMargins left="0.7" right="0.7" top="0.75" bottom="0.75" header="0.3" footer="0.3"/>
  <pageSetup paperSize="9" scale="47" orientation="portrait" r:id="rId4"/>
  <headerFooter>
    <oddFooter>&amp;C&amp;1#&amp;"Calibri"&amp;10&amp;K000000PUBLIC</oddFooter>
    <evenFooter>&amp;LPUBLIC</evenFooter>
    <firstFooter>&amp;LPUBLIC</firstFooter>
  </headerFooter>
  <colBreaks count="1" manualBreakCount="1">
    <brk id="7" max="127" man="1"/>
  </colBreaks>
  <drawing r:id="rId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198"/>
  <sheetViews>
    <sheetView view="pageBreakPreview" zoomScaleNormal="100" zoomScaleSheetLayoutView="100" workbookViewId="0">
      <selection sqref="A1:G1"/>
    </sheetView>
  </sheetViews>
  <sheetFormatPr defaultColWidth="9.21875" defaultRowHeight="10.199999999999999" x14ac:dyDescent="0.2"/>
  <cols>
    <col min="1" max="1" width="38.77734375" style="9" bestFit="1" customWidth="1"/>
    <col min="2" max="2" width="58" style="9" bestFit="1" customWidth="1"/>
    <col min="3" max="3" width="15.44140625" style="9" bestFit="1" customWidth="1"/>
    <col min="4" max="4" width="15.44140625" style="10" bestFit="1" customWidth="1"/>
    <col min="5" max="5" width="23" style="13" bestFit="1" customWidth="1"/>
    <col min="6" max="6" width="13.5546875" style="14" bestFit="1" customWidth="1"/>
    <col min="7" max="7" width="14.21875" style="13" customWidth="1"/>
    <col min="8" max="11" width="9.21875" style="9"/>
    <col min="12" max="12" width="10" style="9" bestFit="1" customWidth="1"/>
    <col min="13" max="16384" width="9.21875" style="9"/>
  </cols>
  <sheetData>
    <row r="1" spans="1:9" s="1" customFormat="1" ht="15" customHeight="1" x14ac:dyDescent="0.2">
      <c r="A1" s="106" t="s">
        <v>1150</v>
      </c>
      <c r="B1" s="107"/>
      <c r="C1" s="107"/>
      <c r="D1" s="107"/>
      <c r="E1" s="107"/>
      <c r="F1" s="107"/>
      <c r="G1" s="107"/>
    </row>
    <row r="2" spans="1:9" s="1" customFormat="1" ht="12" x14ac:dyDescent="0.25">
      <c r="A2" s="66" t="s">
        <v>1106</v>
      </c>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804</v>
      </c>
      <c r="D4" s="16" t="s">
        <v>1</v>
      </c>
      <c r="E4" s="15" t="s">
        <v>3</v>
      </c>
      <c r="F4" s="15" t="s">
        <v>4</v>
      </c>
      <c r="G4" s="15" t="s">
        <v>6</v>
      </c>
    </row>
    <row r="5" spans="1:9" x14ac:dyDescent="0.2">
      <c r="A5" s="21" t="s">
        <v>30</v>
      </c>
      <c r="B5" s="22"/>
      <c r="C5" s="22"/>
      <c r="D5" s="23"/>
      <c r="E5" s="24"/>
      <c r="F5" s="25"/>
      <c r="G5" s="24"/>
    </row>
    <row r="6" spans="1:9" x14ac:dyDescent="0.2">
      <c r="A6" s="26" t="s">
        <v>31</v>
      </c>
      <c r="B6" s="27"/>
      <c r="C6" s="27"/>
      <c r="D6" s="28"/>
      <c r="E6" s="29"/>
      <c r="F6" s="30"/>
      <c r="G6" s="29"/>
    </row>
    <row r="7" spans="1:9" x14ac:dyDescent="0.2">
      <c r="A7" s="27" t="s">
        <v>1151</v>
      </c>
      <c r="B7" s="27" t="s">
        <v>1152</v>
      </c>
      <c r="C7" s="27" t="s">
        <v>1116</v>
      </c>
      <c r="D7" s="31">
        <v>11135</v>
      </c>
      <c r="E7" s="29">
        <v>23473.849389999999</v>
      </c>
      <c r="F7" s="30">
        <v>40.7223486696059</v>
      </c>
      <c r="G7" s="29">
        <v>8.5191999999999997</v>
      </c>
    </row>
    <row r="8" spans="1:9" x14ac:dyDescent="0.2">
      <c r="A8" s="27" t="s">
        <v>1153</v>
      </c>
      <c r="B8" s="27" t="s">
        <v>1154</v>
      </c>
      <c r="C8" s="27" t="s">
        <v>1116</v>
      </c>
      <c r="D8" s="31">
        <v>10675</v>
      </c>
      <c r="E8" s="29">
        <v>22287.92685</v>
      </c>
      <c r="F8" s="30">
        <v>38.665014554239299</v>
      </c>
      <c r="G8" s="29">
        <v>8.1547999999999998</v>
      </c>
    </row>
    <row r="9" spans="1:9" x14ac:dyDescent="0.2">
      <c r="A9" s="27" t="s">
        <v>1155</v>
      </c>
      <c r="B9" s="27" t="s">
        <v>1156</v>
      </c>
      <c r="C9" s="27" t="s">
        <v>1116</v>
      </c>
      <c r="D9" s="31">
        <v>2125</v>
      </c>
      <c r="E9" s="29">
        <v>4509.3945000000003</v>
      </c>
      <c r="F9" s="30">
        <v>7.8228812014118203</v>
      </c>
      <c r="G9" s="29">
        <v>8.7748000000000008</v>
      </c>
    </row>
    <row r="10" spans="1:9" x14ac:dyDescent="0.2">
      <c r="A10" s="26" t="s">
        <v>32</v>
      </c>
      <c r="B10" s="26"/>
      <c r="C10" s="26"/>
      <c r="D10" s="32"/>
      <c r="E10" s="33">
        <f>SUM(E6:E9)</f>
        <v>50271.170740000001</v>
      </c>
      <c r="F10" s="34">
        <f>SUM(F6:F9)</f>
        <v>87.210244425257017</v>
      </c>
      <c r="G10" s="33"/>
      <c r="H10" s="18"/>
      <c r="I10" s="18"/>
    </row>
    <row r="11" spans="1:9" x14ac:dyDescent="0.2">
      <c r="A11" s="27"/>
      <c r="B11" s="27"/>
      <c r="C11" s="27"/>
      <c r="D11" s="28"/>
      <c r="E11" s="29"/>
      <c r="F11" s="30"/>
      <c r="G11" s="29"/>
    </row>
    <row r="12" spans="1:9" x14ac:dyDescent="0.2">
      <c r="A12" s="26" t="s">
        <v>1117</v>
      </c>
      <c r="B12" s="27"/>
      <c r="C12" s="27"/>
      <c r="D12" s="28"/>
      <c r="E12" s="29"/>
      <c r="F12" s="30"/>
      <c r="G12" s="29"/>
    </row>
    <row r="13" spans="1:9" x14ac:dyDescent="0.2">
      <c r="A13" s="27" t="s">
        <v>1123</v>
      </c>
      <c r="B13" s="27" t="s">
        <v>1124</v>
      </c>
      <c r="C13" s="27" t="s">
        <v>1120</v>
      </c>
      <c r="D13" s="31">
        <v>1000</v>
      </c>
      <c r="E13" s="29">
        <v>0</v>
      </c>
      <c r="F13" s="29">
        <v>0</v>
      </c>
      <c r="G13" s="29">
        <v>0</v>
      </c>
    </row>
    <row r="14" spans="1:9" x14ac:dyDescent="0.2">
      <c r="A14" s="27" t="s">
        <v>1157</v>
      </c>
      <c r="B14" s="27" t="s">
        <v>1158</v>
      </c>
      <c r="C14" s="27" t="s">
        <v>1120</v>
      </c>
      <c r="D14" s="31">
        <v>800</v>
      </c>
      <c r="E14" s="29">
        <v>0</v>
      </c>
      <c r="F14" s="29">
        <v>0</v>
      </c>
      <c r="G14" s="29">
        <v>0</v>
      </c>
    </row>
    <row r="15" spans="1:9" x14ac:dyDescent="0.2">
      <c r="A15" s="27" t="s">
        <v>1159</v>
      </c>
      <c r="B15" s="27" t="s">
        <v>1160</v>
      </c>
      <c r="C15" s="27" t="s">
        <v>1120</v>
      </c>
      <c r="D15" s="31">
        <v>350</v>
      </c>
      <c r="E15" s="29">
        <v>0</v>
      </c>
      <c r="F15" s="29">
        <v>0</v>
      </c>
      <c r="G15" s="29">
        <v>0</v>
      </c>
    </row>
    <row r="16" spans="1:9" x14ac:dyDescent="0.2">
      <c r="A16" s="27" t="s">
        <v>1161</v>
      </c>
      <c r="B16" s="27" t="s">
        <v>1162</v>
      </c>
      <c r="C16" s="27" t="s">
        <v>1120</v>
      </c>
      <c r="D16" s="31">
        <v>300</v>
      </c>
      <c r="E16" s="29">
        <v>0</v>
      </c>
      <c r="F16" s="29">
        <v>0</v>
      </c>
      <c r="G16" s="29">
        <v>0</v>
      </c>
    </row>
    <row r="17" spans="1:9" x14ac:dyDescent="0.2">
      <c r="A17" s="26" t="s">
        <v>32</v>
      </c>
      <c r="B17" s="26"/>
      <c r="C17" s="26"/>
      <c r="D17" s="32"/>
      <c r="E17" s="33">
        <f>SUM(E12:E16)</f>
        <v>0</v>
      </c>
      <c r="F17" s="33">
        <f>SUM(F12:F16)</f>
        <v>0</v>
      </c>
      <c r="G17" s="33"/>
      <c r="H17" s="18"/>
      <c r="I17" s="18"/>
    </row>
    <row r="18" spans="1:9" x14ac:dyDescent="0.2">
      <c r="A18" s="27"/>
      <c r="B18" s="27"/>
      <c r="C18" s="27"/>
      <c r="D18" s="28"/>
      <c r="E18" s="29"/>
      <c r="F18" s="30"/>
      <c r="G18" s="29"/>
    </row>
    <row r="19" spans="1:9" x14ac:dyDescent="0.2">
      <c r="A19" s="26" t="s">
        <v>33</v>
      </c>
      <c r="B19" s="27"/>
      <c r="C19" s="27"/>
      <c r="D19" s="28"/>
      <c r="E19" s="29"/>
      <c r="F19" s="30"/>
      <c r="G19" s="29"/>
    </row>
    <row r="20" spans="1:9" x14ac:dyDescent="0.2">
      <c r="A20" s="27" t="s">
        <v>1125</v>
      </c>
      <c r="B20" s="27" t="s">
        <v>1126</v>
      </c>
      <c r="C20" s="27" t="s">
        <v>1127</v>
      </c>
      <c r="D20" s="31">
        <v>161603.66399999999</v>
      </c>
      <c r="E20" s="29">
        <v>5593.6745650000003</v>
      </c>
      <c r="F20" s="30">
        <v>9.7038863202928702</v>
      </c>
      <c r="G20" s="29">
        <v>3.6823999999999999</v>
      </c>
    </row>
    <row r="21" spans="1:9" x14ac:dyDescent="0.2">
      <c r="A21" s="26" t="s">
        <v>32</v>
      </c>
      <c r="B21" s="26"/>
      <c r="C21" s="26"/>
      <c r="D21" s="32"/>
      <c r="E21" s="33">
        <f>SUM(E20:E20)</f>
        <v>5593.6745650000003</v>
      </c>
      <c r="F21" s="34">
        <f>SUM(F20:F20)</f>
        <v>9.7038863202928702</v>
      </c>
      <c r="G21" s="33"/>
      <c r="H21" s="18"/>
      <c r="I21" s="18"/>
    </row>
    <row r="22" spans="1:9" x14ac:dyDescent="0.2">
      <c r="A22" s="27"/>
      <c r="B22" s="27"/>
      <c r="C22" s="27"/>
      <c r="D22" s="28"/>
      <c r="E22" s="29"/>
      <c r="F22" s="30"/>
      <c r="G22" s="29"/>
    </row>
    <row r="23" spans="1:9" x14ac:dyDescent="0.2">
      <c r="A23" s="26" t="s">
        <v>34</v>
      </c>
      <c r="B23" s="26"/>
      <c r="C23" s="26"/>
      <c r="D23" s="32"/>
      <c r="E23" s="33">
        <f>E10+E17+E21</f>
        <v>55864.845305000003</v>
      </c>
      <c r="F23" s="34">
        <f>F10+F17+F21</f>
        <v>96.914130745549883</v>
      </c>
      <c r="G23" s="33"/>
      <c r="H23" s="18"/>
      <c r="I23" s="18"/>
    </row>
    <row r="24" spans="1:9" x14ac:dyDescent="0.2">
      <c r="A24" s="26"/>
      <c r="B24" s="26"/>
      <c r="C24" s="26"/>
      <c r="D24" s="32"/>
      <c r="E24" s="33"/>
      <c r="F24" s="34"/>
      <c r="G24" s="33"/>
      <c r="H24" s="18"/>
      <c r="I24" s="18"/>
    </row>
    <row r="25" spans="1:9" x14ac:dyDescent="0.2">
      <c r="A25" s="26" t="s">
        <v>36</v>
      </c>
      <c r="B25" s="26"/>
      <c r="C25" s="26"/>
      <c r="D25" s="32"/>
      <c r="E25" s="33">
        <f>E27-(E10+E17+E21)</f>
        <v>1778.8077673000007</v>
      </c>
      <c r="F25" s="34">
        <f>F27-(F10+F17+F21)</f>
        <v>3.0858692544501167</v>
      </c>
      <c r="G25" s="33"/>
      <c r="H25" s="18"/>
      <c r="I25" s="18"/>
    </row>
    <row r="26" spans="1:9" x14ac:dyDescent="0.2">
      <c r="A26" s="26"/>
      <c r="B26" s="26"/>
      <c r="C26" s="26"/>
      <c r="D26" s="32"/>
      <c r="E26" s="33"/>
      <c r="F26" s="34"/>
      <c r="G26" s="33"/>
      <c r="H26" s="18"/>
      <c r="I26" s="18"/>
    </row>
    <row r="27" spans="1:9" x14ac:dyDescent="0.2">
      <c r="A27" s="35" t="s">
        <v>35</v>
      </c>
      <c r="B27" s="35"/>
      <c r="C27" s="35"/>
      <c r="D27" s="36"/>
      <c r="E27" s="37">
        <v>57643.653072300003</v>
      </c>
      <c r="F27" s="38">
        <v>100</v>
      </c>
      <c r="G27" s="37"/>
      <c r="H27" s="18"/>
      <c r="I27" s="18"/>
    </row>
    <row r="29" spans="1:9" x14ac:dyDescent="0.2">
      <c r="A29" s="18" t="s">
        <v>37</v>
      </c>
    </row>
    <row r="31" spans="1:9" x14ac:dyDescent="0.2">
      <c r="A31" s="18" t="s">
        <v>38</v>
      </c>
    </row>
    <row r="32" spans="1:9" x14ac:dyDescent="0.2">
      <c r="A32" s="18" t="s">
        <v>39</v>
      </c>
    </row>
    <row r="33" spans="1:9" x14ac:dyDescent="0.2">
      <c r="A33" s="18" t="s">
        <v>40</v>
      </c>
      <c r="B33" s="18"/>
      <c r="C33" s="39" t="s">
        <v>42</v>
      </c>
      <c r="D33" s="19" t="s">
        <v>41</v>
      </c>
    </row>
    <row r="34" spans="1:9" x14ac:dyDescent="0.2">
      <c r="A34" s="9" t="s">
        <v>911</v>
      </c>
      <c r="C34" s="40">
        <v>4368.3217999999997</v>
      </c>
      <c r="D34" s="40">
        <v>4712.4502000000002</v>
      </c>
    </row>
    <row r="35" spans="1:9" x14ac:dyDescent="0.2">
      <c r="A35" s="9" t="s">
        <v>1163</v>
      </c>
      <c r="C35" s="40">
        <v>1104.0684000000001</v>
      </c>
      <c r="D35" s="40">
        <v>1191.0449000000001</v>
      </c>
    </row>
    <row r="36" spans="1:9" x14ac:dyDescent="0.2">
      <c r="A36" s="9" t="s">
        <v>913</v>
      </c>
      <c r="C36" s="40">
        <v>1218.9463000000001</v>
      </c>
      <c r="D36" s="40">
        <v>1314.9726000000001</v>
      </c>
    </row>
    <row r="37" spans="1:9" x14ac:dyDescent="0.2">
      <c r="A37" s="9" t="s">
        <v>914</v>
      </c>
      <c r="C37" s="40">
        <v>1268.0808</v>
      </c>
      <c r="D37" s="40">
        <v>1367.9780000000001</v>
      </c>
    </row>
    <row r="38" spans="1:9" x14ac:dyDescent="0.2">
      <c r="A38" s="9" t="s">
        <v>1258</v>
      </c>
      <c r="C38" s="40">
        <v>3615.5776000000001</v>
      </c>
      <c r="D38" s="40">
        <v>3897.0073000000002</v>
      </c>
    </row>
    <row r="39" spans="1:9" x14ac:dyDescent="0.2">
      <c r="A39" s="9" t="s">
        <v>915</v>
      </c>
      <c r="C39" s="40">
        <v>4650.7578000000003</v>
      </c>
      <c r="D39" s="40">
        <v>4730.0757000000003</v>
      </c>
    </row>
    <row r="40" spans="1:9" x14ac:dyDescent="0.2">
      <c r="A40" s="9" t="s">
        <v>1165</v>
      </c>
      <c r="C40" s="40">
        <v>1116.05</v>
      </c>
      <c r="D40" s="40">
        <v>1135.0843</v>
      </c>
    </row>
    <row r="41" spans="1:9" x14ac:dyDescent="0.2">
      <c r="A41" s="9" t="s">
        <v>917</v>
      </c>
      <c r="C41" s="40">
        <v>1318.8787</v>
      </c>
      <c r="D41" s="40">
        <v>1341.3719000000001</v>
      </c>
    </row>
    <row r="42" spans="1:9" x14ac:dyDescent="0.2">
      <c r="A42" s="9" t="s">
        <v>918</v>
      </c>
      <c r="C42" s="40">
        <v>1373.9048</v>
      </c>
      <c r="D42" s="40">
        <v>1397.3364999999999</v>
      </c>
    </row>
    <row r="44" spans="1:9" x14ac:dyDescent="0.2">
      <c r="A44" s="9" t="s">
        <v>43</v>
      </c>
    </row>
    <row r="46" spans="1:9" x14ac:dyDescent="0.2">
      <c r="A46" s="47" t="s">
        <v>1203</v>
      </c>
    </row>
    <row r="48" spans="1:9" s="14" customFormat="1" x14ac:dyDescent="0.2">
      <c r="A48" s="18" t="s">
        <v>44</v>
      </c>
      <c r="B48" s="9"/>
      <c r="C48" s="9"/>
      <c r="D48" s="41" t="s">
        <v>45</v>
      </c>
      <c r="E48" s="13"/>
      <c r="G48" s="13"/>
      <c r="H48" s="9"/>
      <c r="I48" s="9"/>
    </row>
    <row r="50" spans="1:10" s="14" customFormat="1" x14ac:dyDescent="0.2">
      <c r="A50" s="18" t="s">
        <v>866</v>
      </c>
      <c r="B50" s="9"/>
      <c r="C50" s="9"/>
      <c r="D50" s="42">
        <v>2.3137280931232902</v>
      </c>
      <c r="E50" s="13" t="s">
        <v>46</v>
      </c>
      <c r="G50" s="13"/>
      <c r="H50" s="9"/>
      <c r="I50" s="9"/>
    </row>
    <row r="52" spans="1:10" x14ac:dyDescent="0.2">
      <c r="A52" s="18" t="s">
        <v>789</v>
      </c>
      <c r="D52" s="41" t="s">
        <v>45</v>
      </c>
    </row>
    <row r="53" spans="1:10" x14ac:dyDescent="0.2">
      <c r="A53" s="9" t="s">
        <v>787</v>
      </c>
    </row>
    <row r="54" spans="1:10" x14ac:dyDescent="0.2">
      <c r="A54" s="46" t="s">
        <v>1128</v>
      </c>
    </row>
    <row r="55" spans="1:10" x14ac:dyDescent="0.2">
      <c r="A55" s="46"/>
    </row>
    <row r="56" spans="1:10" x14ac:dyDescent="0.2">
      <c r="A56" s="18" t="s">
        <v>1205</v>
      </c>
    </row>
    <row r="58" spans="1:10" x14ac:dyDescent="0.2">
      <c r="A58" s="9" t="s">
        <v>1209</v>
      </c>
    </row>
    <row r="60" spans="1:10" ht="51" x14ac:dyDescent="0.2">
      <c r="A60" s="76" t="s">
        <v>2</v>
      </c>
      <c r="B60" s="77" t="s">
        <v>1208</v>
      </c>
      <c r="C60" s="78" t="s">
        <v>1303</v>
      </c>
      <c r="D60" s="78" t="s">
        <v>1210</v>
      </c>
      <c r="E60" s="78" t="s">
        <v>1211</v>
      </c>
    </row>
    <row r="61" spans="1:10" x14ac:dyDescent="0.2">
      <c r="A61" s="98" t="s">
        <v>1233</v>
      </c>
      <c r="B61" s="98" t="s">
        <v>1234</v>
      </c>
      <c r="C61" s="99">
        <v>0</v>
      </c>
      <c r="D61" s="100">
        <v>0</v>
      </c>
      <c r="E61" s="99">
        <v>3990.6652338569625</v>
      </c>
      <c r="I61" s="42"/>
      <c r="J61" s="42"/>
    </row>
    <row r="62" spans="1:10" x14ac:dyDescent="0.2">
      <c r="A62" s="98" t="s">
        <v>1247</v>
      </c>
      <c r="B62" s="98" t="s">
        <v>1248</v>
      </c>
      <c r="C62" s="99">
        <v>0</v>
      </c>
      <c r="D62" s="100">
        <v>0</v>
      </c>
      <c r="E62" s="99">
        <v>10435.050403625937</v>
      </c>
      <c r="I62" s="42"/>
      <c r="J62" s="42"/>
    </row>
    <row r="63" spans="1:10" x14ac:dyDescent="0.2">
      <c r="A63" s="98" t="s">
        <v>1206</v>
      </c>
      <c r="B63" s="98" t="s">
        <v>1260</v>
      </c>
      <c r="C63" s="99">
        <v>1250.9639999999999</v>
      </c>
      <c r="D63" s="100">
        <f>C63/E27</f>
        <v>2.1701678039574773E-2</v>
      </c>
      <c r="E63" s="99">
        <v>5251.4845213999997</v>
      </c>
      <c r="I63" s="42"/>
      <c r="J63" s="42"/>
    </row>
    <row r="64" spans="1:10" x14ac:dyDescent="0.2">
      <c r="A64" s="98" t="s">
        <v>1235</v>
      </c>
      <c r="B64" s="98" t="s">
        <v>1261</v>
      </c>
      <c r="C64" s="99">
        <v>0</v>
      </c>
      <c r="D64" s="100">
        <v>0</v>
      </c>
      <c r="E64" s="99">
        <v>715.06102477103832</v>
      </c>
      <c r="I64" s="42"/>
      <c r="J64" s="42"/>
    </row>
    <row r="65" spans="1:12" x14ac:dyDescent="0.2">
      <c r="A65" s="98" t="s">
        <v>1262</v>
      </c>
      <c r="B65" s="98" t="s">
        <v>1263</v>
      </c>
      <c r="C65" s="99">
        <v>0</v>
      </c>
      <c r="D65" s="100">
        <v>0</v>
      </c>
      <c r="E65" s="99">
        <v>876.74023073227909</v>
      </c>
      <c r="I65" s="42"/>
      <c r="J65" s="42"/>
    </row>
    <row r="66" spans="1:12" s="103" customFormat="1" x14ac:dyDescent="0.2">
      <c r="A66" s="98" t="s">
        <v>1264</v>
      </c>
      <c r="B66" s="98" t="s">
        <v>1265</v>
      </c>
      <c r="C66" s="99">
        <v>0</v>
      </c>
      <c r="D66" s="100">
        <v>0</v>
      </c>
      <c r="E66" s="99">
        <f>2651.1967213+32.3335304464125</f>
        <v>2683.5302517464124</v>
      </c>
      <c r="F66" s="14"/>
      <c r="G66" s="13"/>
      <c r="I66" s="102"/>
      <c r="J66" s="102"/>
    </row>
    <row r="67" spans="1:12" x14ac:dyDescent="0.2">
      <c r="A67" s="98" t="s">
        <v>1266</v>
      </c>
      <c r="B67" s="98" t="s">
        <v>1267</v>
      </c>
      <c r="C67" s="99">
        <v>0</v>
      </c>
      <c r="D67" s="100">
        <v>0</v>
      </c>
      <c r="E67" s="99">
        <v>1408.0150019098819</v>
      </c>
      <c r="I67" s="42"/>
      <c r="J67" s="42"/>
    </row>
    <row r="68" spans="1:12" x14ac:dyDescent="0.2">
      <c r="A68" s="98" t="s">
        <v>1239</v>
      </c>
      <c r="B68" s="98" t="s">
        <v>1268</v>
      </c>
      <c r="C68" s="99">
        <v>0</v>
      </c>
      <c r="D68" s="100">
        <v>0</v>
      </c>
      <c r="E68" s="99">
        <v>2854.4794756000001</v>
      </c>
      <c r="I68" s="42"/>
      <c r="J68" s="42"/>
    </row>
    <row r="69" spans="1:12" s="103" customFormat="1" x14ac:dyDescent="0.2">
      <c r="A69" s="98" t="s">
        <v>1297</v>
      </c>
      <c r="B69" s="98" t="s">
        <v>1298</v>
      </c>
      <c r="C69" s="99">
        <v>0</v>
      </c>
      <c r="D69" s="100">
        <v>0</v>
      </c>
      <c r="E69" s="99">
        <f>4697.4385246+136.212328767123</f>
        <v>4833.6508533671231</v>
      </c>
      <c r="F69" s="14"/>
      <c r="G69" s="13"/>
      <c r="I69" s="102"/>
      <c r="J69" s="102"/>
      <c r="L69" s="102"/>
    </row>
    <row r="70" spans="1:12" s="103" customFormat="1" x14ac:dyDescent="0.2">
      <c r="A70" s="98" t="s">
        <v>1269</v>
      </c>
      <c r="B70" s="98" t="s">
        <v>1270</v>
      </c>
      <c r="C70" s="99">
        <v>0</v>
      </c>
      <c r="D70" s="100">
        <v>0</v>
      </c>
      <c r="E70" s="99">
        <f>6393.0669402+54.397047260274</f>
        <v>6447.4639874602744</v>
      </c>
      <c r="F70" s="14"/>
      <c r="G70" s="13"/>
      <c r="I70" s="102"/>
      <c r="J70" s="102"/>
      <c r="L70" s="102"/>
    </row>
    <row r="71" spans="1:12" x14ac:dyDescent="0.2">
      <c r="A71" s="98" t="s">
        <v>1271</v>
      </c>
      <c r="B71" s="98" t="s">
        <v>1272</v>
      </c>
      <c r="C71" s="99">
        <v>0</v>
      </c>
      <c r="D71" s="100">
        <v>0</v>
      </c>
      <c r="E71" s="99">
        <v>2838.3193988999997</v>
      </c>
      <c r="I71" s="42"/>
      <c r="J71" s="42"/>
    </row>
    <row r="72" spans="1:12" x14ac:dyDescent="0.2">
      <c r="A72" s="98" t="s">
        <v>1273</v>
      </c>
      <c r="B72" s="98" t="s">
        <v>1274</v>
      </c>
      <c r="C72" s="99">
        <v>0</v>
      </c>
      <c r="D72" s="100">
        <v>0</v>
      </c>
      <c r="E72" s="99">
        <v>7203.0761283000002</v>
      </c>
      <c r="I72" s="42"/>
      <c r="J72" s="42"/>
    </row>
    <row r="73" spans="1:12" x14ac:dyDescent="0.2">
      <c r="A73" s="98" t="s">
        <v>1249</v>
      </c>
      <c r="B73" s="98" t="s">
        <v>1275</v>
      </c>
      <c r="C73" s="99">
        <v>0</v>
      </c>
      <c r="D73" s="100">
        <v>0</v>
      </c>
      <c r="E73" s="99">
        <v>280.2008966658845</v>
      </c>
      <c r="I73" s="42"/>
      <c r="J73" s="42"/>
    </row>
    <row r="74" spans="1:12" x14ac:dyDescent="0.2">
      <c r="A74" s="98" t="s">
        <v>1276</v>
      </c>
      <c r="B74" s="98" t="s">
        <v>1277</v>
      </c>
      <c r="C74" s="99">
        <v>0</v>
      </c>
      <c r="D74" s="100">
        <v>0</v>
      </c>
      <c r="E74" s="99">
        <v>7863.8510520922628</v>
      </c>
      <c r="I74" s="42"/>
      <c r="J74" s="42"/>
    </row>
    <row r="75" spans="1:12" ht="20.399999999999999" x14ac:dyDescent="0.2">
      <c r="A75" s="98" t="s">
        <v>1251</v>
      </c>
      <c r="B75" s="101" t="s">
        <v>1278</v>
      </c>
      <c r="C75" s="99">
        <v>0</v>
      </c>
      <c r="D75" s="100">
        <v>0</v>
      </c>
      <c r="E75" s="99">
        <v>16319.108903949174</v>
      </c>
      <c r="I75" s="42"/>
      <c r="J75" s="42"/>
    </row>
    <row r="76" spans="1:12" ht="14.4" x14ac:dyDescent="0.3">
      <c r="A76" s="64"/>
    </row>
    <row r="77" spans="1:12" x14ac:dyDescent="0.2">
      <c r="A77" s="49" t="s">
        <v>1243</v>
      </c>
    </row>
    <row r="78" spans="1:12" x14ac:dyDescent="0.2">
      <c r="A78" s="49" t="s">
        <v>1304</v>
      </c>
    </row>
    <row r="79" spans="1:12" x14ac:dyDescent="0.2">
      <c r="A79" s="46"/>
    </row>
    <row r="80" spans="1:12" ht="27" customHeight="1" x14ac:dyDescent="0.3">
      <c r="A80" s="117" t="s">
        <v>1279</v>
      </c>
      <c r="B80" s="118"/>
      <c r="C80" s="118"/>
      <c r="D80" s="118"/>
      <c r="E80" s="118"/>
      <c r="F80" s="118"/>
      <c r="G80" s="118"/>
    </row>
    <row r="82" spans="1:7" x14ac:dyDescent="0.2">
      <c r="A82" s="18" t="s">
        <v>1280</v>
      </c>
    </row>
    <row r="83" spans="1:7" x14ac:dyDescent="0.2">
      <c r="A83" s="46" t="s">
        <v>1019</v>
      </c>
    </row>
    <row r="85" spans="1:7" ht="60" customHeight="1" x14ac:dyDescent="0.3">
      <c r="A85" s="117" t="s">
        <v>1281</v>
      </c>
      <c r="B85" s="118"/>
      <c r="C85" s="118"/>
      <c r="D85" s="118"/>
      <c r="E85" s="118"/>
      <c r="F85" s="118"/>
      <c r="G85" s="118"/>
    </row>
    <row r="87" spans="1:7" ht="47.25" customHeight="1" x14ac:dyDescent="0.3">
      <c r="A87" s="117" t="s">
        <v>1282</v>
      </c>
      <c r="B87" s="118"/>
      <c r="C87" s="118"/>
      <c r="D87" s="118"/>
      <c r="E87" s="118"/>
      <c r="F87" s="118"/>
      <c r="G87" s="118"/>
    </row>
    <row r="88" spans="1:7" x14ac:dyDescent="0.2">
      <c r="A88" s="46" t="s">
        <v>1130</v>
      </c>
    </row>
    <row r="90" spans="1:7" ht="23.25" customHeight="1" x14ac:dyDescent="0.3">
      <c r="A90" s="117" t="s">
        <v>1283</v>
      </c>
      <c r="B90" s="118"/>
      <c r="C90" s="118"/>
      <c r="D90" s="118"/>
      <c r="E90" s="118"/>
      <c r="F90" s="118"/>
      <c r="G90" s="118"/>
    </row>
    <row r="92" spans="1:7" x14ac:dyDescent="0.2">
      <c r="A92" s="18" t="s">
        <v>1284</v>
      </c>
    </row>
    <row r="93" spans="1:7" x14ac:dyDescent="0.2">
      <c r="A93" s="47"/>
    </row>
    <row r="94" spans="1:7" x14ac:dyDescent="0.2">
      <c r="A94" s="47" t="s">
        <v>781</v>
      </c>
    </row>
    <row r="95" spans="1:7" x14ac:dyDescent="0.2">
      <c r="A95" s="48"/>
    </row>
    <row r="96" spans="1:7"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row r="108" spans="1:1" x14ac:dyDescent="0.2">
      <c r="A108" s="47" t="s">
        <v>1168</v>
      </c>
    </row>
    <row r="109" spans="1:1" x14ac:dyDescent="0.2">
      <c r="A109" s="49"/>
    </row>
    <row r="110" spans="1:1" x14ac:dyDescent="0.2">
      <c r="A110" s="47" t="s">
        <v>782</v>
      </c>
    </row>
    <row r="111" spans="1:1" x14ac:dyDescent="0.2">
      <c r="A111" s="49"/>
    </row>
    <row r="112" spans="1:1" x14ac:dyDescent="0.2">
      <c r="A112" s="49"/>
    </row>
    <row r="113" spans="1:9" x14ac:dyDescent="0.2">
      <c r="A113" s="49"/>
    </row>
    <row r="114" spans="1:9" x14ac:dyDescent="0.2">
      <c r="A114" s="49"/>
    </row>
    <row r="115" spans="1:9" x14ac:dyDescent="0.2">
      <c r="A115" s="49"/>
    </row>
    <row r="116" spans="1:9" x14ac:dyDescent="0.2">
      <c r="A116" s="49"/>
    </row>
    <row r="117" spans="1:9" x14ac:dyDescent="0.2">
      <c r="A117" s="49"/>
    </row>
    <row r="118" spans="1:9" x14ac:dyDescent="0.2">
      <c r="A118" s="49"/>
    </row>
    <row r="119" spans="1:9" x14ac:dyDescent="0.2">
      <c r="A119" s="49"/>
    </row>
    <row r="120" spans="1:9" x14ac:dyDescent="0.2">
      <c r="A120" s="49"/>
    </row>
    <row r="121" spans="1:9" x14ac:dyDescent="0.2">
      <c r="A121" s="49"/>
    </row>
    <row r="122" spans="1:9" x14ac:dyDescent="0.2">
      <c r="A122" s="49"/>
    </row>
    <row r="123" spans="1:9" x14ac:dyDescent="0.2">
      <c r="A123" s="49"/>
    </row>
    <row r="124" spans="1:9" x14ac:dyDescent="0.2">
      <c r="A124" s="18" t="s">
        <v>798</v>
      </c>
    </row>
    <row r="125" spans="1:9" x14ac:dyDescent="0.2">
      <c r="A125" s="18"/>
    </row>
    <row r="126" spans="1:9" ht="13.8" x14ac:dyDescent="0.2">
      <c r="A126" s="106" t="s">
        <v>1169</v>
      </c>
      <c r="B126" s="107"/>
      <c r="C126" s="107"/>
      <c r="D126" s="107"/>
      <c r="E126" s="107"/>
      <c r="F126" s="107"/>
      <c r="G126" s="107"/>
      <c r="H126" s="1"/>
      <c r="I126" s="1"/>
    </row>
    <row r="127" spans="1:9" x14ac:dyDescent="0.2">
      <c r="A127" s="18" t="s">
        <v>7</v>
      </c>
    </row>
    <row r="128" spans="1:9" ht="11.4" x14ac:dyDescent="0.2">
      <c r="A128" s="8" t="s">
        <v>2</v>
      </c>
      <c r="B128" s="8" t="s">
        <v>0</v>
      </c>
      <c r="C128" s="17" t="s">
        <v>804</v>
      </c>
      <c r="D128" s="16" t="s">
        <v>1</v>
      </c>
      <c r="E128" s="15" t="s">
        <v>3</v>
      </c>
      <c r="F128" s="15" t="s">
        <v>4</v>
      </c>
      <c r="G128" s="15" t="s">
        <v>6</v>
      </c>
      <c r="H128" s="1"/>
      <c r="I128" s="1"/>
    </row>
    <row r="129" spans="1:9" x14ac:dyDescent="0.2">
      <c r="A129" s="21" t="s">
        <v>30</v>
      </c>
      <c r="B129" s="22"/>
      <c r="C129" s="22"/>
      <c r="D129" s="23"/>
      <c r="E129" s="24"/>
      <c r="F129" s="25"/>
      <c r="G129" s="24"/>
    </row>
    <row r="130" spans="1:9" x14ac:dyDescent="0.2">
      <c r="A130" s="26" t="s">
        <v>31</v>
      </c>
      <c r="B130" s="27"/>
      <c r="C130" s="27"/>
      <c r="D130" s="28"/>
      <c r="E130" s="29"/>
      <c r="F130" s="30"/>
      <c r="G130" s="29"/>
    </row>
    <row r="131" spans="1:9" x14ac:dyDescent="0.2">
      <c r="A131" s="27" t="s">
        <v>1134</v>
      </c>
      <c r="B131" s="27" t="s">
        <v>1135</v>
      </c>
      <c r="C131" s="27" t="s">
        <v>1136</v>
      </c>
      <c r="D131" s="31">
        <v>5230</v>
      </c>
      <c r="E131" s="29">
        <v>18305</v>
      </c>
      <c r="F131" s="30">
        <v>93.592143388475606</v>
      </c>
      <c r="G131" s="29">
        <v>4.165</v>
      </c>
    </row>
    <row r="132" spans="1:9" x14ac:dyDescent="0.2">
      <c r="A132" s="26" t="s">
        <v>32</v>
      </c>
      <c r="B132" s="26"/>
      <c r="C132" s="26"/>
      <c r="D132" s="32"/>
      <c r="E132" s="33">
        <f>SUM(E130:E131)</f>
        <v>18305</v>
      </c>
      <c r="F132" s="34">
        <f>SUM(F130:F131)</f>
        <v>93.592143388475606</v>
      </c>
      <c r="G132" s="33"/>
      <c r="H132" s="18"/>
      <c r="I132" s="18"/>
    </row>
    <row r="133" spans="1:9" x14ac:dyDescent="0.2">
      <c r="A133" s="27"/>
      <c r="B133" s="27"/>
      <c r="C133" s="27"/>
      <c r="D133" s="28"/>
      <c r="E133" s="29"/>
      <c r="F133" s="30"/>
      <c r="G133" s="29"/>
    </row>
    <row r="134" spans="1:9" x14ac:dyDescent="0.2">
      <c r="A134" s="26" t="s">
        <v>34</v>
      </c>
      <c r="B134" s="26"/>
      <c r="C134" s="26"/>
      <c r="D134" s="32"/>
      <c r="E134" s="33">
        <f>E132</f>
        <v>18305</v>
      </c>
      <c r="F134" s="34">
        <f>F132</f>
        <v>93.592143388475606</v>
      </c>
      <c r="G134" s="33"/>
      <c r="H134" s="18"/>
      <c r="I134" s="18"/>
    </row>
    <row r="135" spans="1:9" x14ac:dyDescent="0.2">
      <c r="A135" s="26"/>
      <c r="B135" s="26"/>
      <c r="C135" s="26"/>
      <c r="D135" s="32"/>
      <c r="E135" s="33"/>
      <c r="F135" s="34"/>
      <c r="G135" s="33"/>
      <c r="H135" s="18"/>
      <c r="I135" s="18"/>
    </row>
    <row r="136" spans="1:9" x14ac:dyDescent="0.2">
      <c r="A136" s="26" t="s">
        <v>36</v>
      </c>
      <c r="B136" s="26"/>
      <c r="C136" s="26"/>
      <c r="D136" s="32"/>
      <c r="E136" s="33">
        <f>E138-(E132)</f>
        <v>1253.2656164</v>
      </c>
      <c r="F136" s="34">
        <f>F138-(F132)</f>
        <v>6.4078566115243945</v>
      </c>
      <c r="G136" s="33"/>
      <c r="H136" s="18"/>
      <c r="I136" s="18"/>
    </row>
    <row r="137" spans="1:9" x14ac:dyDescent="0.2">
      <c r="A137" s="26"/>
      <c r="B137" s="26"/>
      <c r="C137" s="26"/>
      <c r="D137" s="32"/>
      <c r="E137" s="33"/>
      <c r="F137" s="34"/>
      <c r="G137" s="33"/>
      <c r="H137" s="18"/>
      <c r="I137" s="18"/>
    </row>
    <row r="138" spans="1:9" x14ac:dyDescent="0.2">
      <c r="A138" s="35" t="s">
        <v>35</v>
      </c>
      <c r="B138" s="35"/>
      <c r="C138" s="35"/>
      <c r="D138" s="36"/>
      <c r="E138" s="37">
        <v>19558.2656164</v>
      </c>
      <c r="F138" s="38">
        <v>100</v>
      </c>
      <c r="G138" s="37"/>
      <c r="H138" s="18"/>
      <c r="I138" s="18"/>
    </row>
    <row r="140" spans="1:9" x14ac:dyDescent="0.2">
      <c r="A140" s="18" t="s">
        <v>37</v>
      </c>
    </row>
    <row r="141" spans="1:9" x14ac:dyDescent="0.2">
      <c r="A141" s="47" t="s">
        <v>1137</v>
      </c>
    </row>
    <row r="142" spans="1:9" x14ac:dyDescent="0.2">
      <c r="A142" s="18" t="s">
        <v>1138</v>
      </c>
    </row>
    <row r="144" spans="1:9" x14ac:dyDescent="0.2">
      <c r="A144" s="18" t="s">
        <v>38</v>
      </c>
    </row>
    <row r="145" spans="1:4" x14ac:dyDescent="0.2">
      <c r="A145" s="18" t="s">
        <v>39</v>
      </c>
    </row>
    <row r="146" spans="1:4" x14ac:dyDescent="0.2">
      <c r="A146" s="18" t="s">
        <v>40</v>
      </c>
      <c r="B146" s="18"/>
      <c r="C146" s="39" t="s">
        <v>42</v>
      </c>
      <c r="D146" s="19" t="s">
        <v>41</v>
      </c>
    </row>
    <row r="147" spans="1:4" x14ac:dyDescent="0.2">
      <c r="A147" s="9" t="s">
        <v>911</v>
      </c>
      <c r="C147" s="40">
        <v>0</v>
      </c>
      <c r="D147" s="40">
        <v>87.856800000000007</v>
      </c>
    </row>
    <row r="148" spans="1:4" x14ac:dyDescent="0.2">
      <c r="A148" s="9" t="s">
        <v>1163</v>
      </c>
      <c r="C148" s="40">
        <v>0</v>
      </c>
      <c r="D148" s="40">
        <v>22.556000000000001</v>
      </c>
    </row>
    <row r="149" spans="1:4" x14ac:dyDescent="0.2">
      <c r="A149" s="9" t="s">
        <v>913</v>
      </c>
      <c r="C149" s="40">
        <v>0</v>
      </c>
      <c r="D149" s="40">
        <v>25.154699999999998</v>
      </c>
    </row>
    <row r="150" spans="1:4" x14ac:dyDescent="0.2">
      <c r="A150" s="9" t="s">
        <v>914</v>
      </c>
      <c r="C150" s="40">
        <v>0</v>
      </c>
      <c r="D150" s="40">
        <v>26.020099999999999</v>
      </c>
    </row>
    <row r="151" spans="1:4" x14ac:dyDescent="0.2">
      <c r="A151" s="9" t="s">
        <v>1164</v>
      </c>
      <c r="C151" s="40">
        <v>0</v>
      </c>
      <c r="D151" s="40">
        <v>72.715599999999995</v>
      </c>
    </row>
    <row r="152" spans="1:4" x14ac:dyDescent="0.2">
      <c r="A152" s="9" t="s">
        <v>915</v>
      </c>
      <c r="C152" s="40">
        <v>0</v>
      </c>
      <c r="D152" s="40">
        <v>92.788499999999999</v>
      </c>
    </row>
    <row r="153" spans="1:4" x14ac:dyDescent="0.2">
      <c r="A153" s="9" t="s">
        <v>1165</v>
      </c>
      <c r="C153" s="40">
        <v>0</v>
      </c>
      <c r="D153" s="40">
        <v>22.635899999999999</v>
      </c>
    </row>
    <row r="154" spans="1:4" x14ac:dyDescent="0.2">
      <c r="A154" s="9" t="s">
        <v>917</v>
      </c>
      <c r="C154" s="40">
        <v>0</v>
      </c>
      <c r="D154" s="40">
        <v>26.953700000000001</v>
      </c>
    </row>
    <row r="155" spans="1:4" x14ac:dyDescent="0.2">
      <c r="A155" s="9" t="s">
        <v>918</v>
      </c>
      <c r="C155" s="40">
        <v>0</v>
      </c>
      <c r="D155" s="40">
        <v>27.95</v>
      </c>
    </row>
    <row r="157" spans="1:4" x14ac:dyDescent="0.2">
      <c r="A157" s="9" t="s">
        <v>43</v>
      </c>
    </row>
    <row r="159" spans="1:4" x14ac:dyDescent="0.2">
      <c r="A159" s="18" t="s">
        <v>1197</v>
      </c>
      <c r="D159" s="41" t="s">
        <v>45</v>
      </c>
    </row>
    <row r="160" spans="1:4" x14ac:dyDescent="0.2">
      <c r="A160" s="9" t="s">
        <v>787</v>
      </c>
    </row>
    <row r="161" spans="1:9" x14ac:dyDescent="0.2">
      <c r="A161" s="46" t="s">
        <v>788</v>
      </c>
    </row>
    <row r="163" spans="1:9" ht="13.8" x14ac:dyDescent="0.2">
      <c r="A163" s="106" t="s">
        <v>1170</v>
      </c>
      <c r="B163" s="107"/>
      <c r="C163" s="107"/>
      <c r="D163" s="107"/>
      <c r="E163" s="107"/>
      <c r="F163" s="107"/>
      <c r="G163" s="107"/>
      <c r="H163" s="1"/>
      <c r="I163" s="1"/>
    </row>
    <row r="164" spans="1:9" x14ac:dyDescent="0.2">
      <c r="A164" s="18" t="s">
        <v>7</v>
      </c>
    </row>
    <row r="165" spans="1:9" ht="11.4" x14ac:dyDescent="0.2">
      <c r="A165" s="8" t="s">
        <v>2</v>
      </c>
      <c r="B165" s="8" t="s">
        <v>0</v>
      </c>
      <c r="C165" s="17" t="s">
        <v>804</v>
      </c>
      <c r="D165" s="16" t="s">
        <v>1</v>
      </c>
      <c r="E165" s="15" t="s">
        <v>3</v>
      </c>
      <c r="F165" s="15" t="s">
        <v>4</v>
      </c>
      <c r="G165" s="15" t="s">
        <v>6</v>
      </c>
      <c r="H165" s="1"/>
      <c r="I165" s="1"/>
    </row>
    <row r="166" spans="1:9" x14ac:dyDescent="0.2">
      <c r="A166" s="21" t="s">
        <v>30</v>
      </c>
      <c r="B166" s="22"/>
      <c r="C166" s="22"/>
      <c r="D166" s="23"/>
      <c r="E166" s="24"/>
      <c r="F166" s="25"/>
      <c r="G166" s="24"/>
    </row>
    <row r="167" spans="1:9" x14ac:dyDescent="0.2">
      <c r="A167" s="26" t="s">
        <v>31</v>
      </c>
      <c r="B167" s="27"/>
      <c r="C167" s="27"/>
      <c r="D167" s="28"/>
      <c r="E167" s="29"/>
      <c r="F167" s="30"/>
      <c r="G167" s="29"/>
    </row>
    <row r="168" spans="1:9" ht="20.399999999999999" x14ac:dyDescent="0.2">
      <c r="A168" s="27" t="s">
        <v>1140</v>
      </c>
      <c r="B168" s="27" t="s">
        <v>1141</v>
      </c>
      <c r="C168" s="58" t="s">
        <v>1142</v>
      </c>
      <c r="D168" s="31">
        <v>3523</v>
      </c>
      <c r="E168" s="29">
        <v>0</v>
      </c>
      <c r="F168" s="30">
        <v>100</v>
      </c>
      <c r="G168" s="29">
        <v>0</v>
      </c>
    </row>
    <row r="169" spans="1:9" x14ac:dyDescent="0.2">
      <c r="A169" s="26" t="s">
        <v>32</v>
      </c>
      <c r="B169" s="26"/>
      <c r="C169" s="26"/>
      <c r="D169" s="32"/>
      <c r="E169" s="33">
        <f>SUM(E167:E168)</f>
        <v>0</v>
      </c>
      <c r="F169" s="34">
        <f>SUM(F167:F168)</f>
        <v>100</v>
      </c>
      <c r="G169" s="33"/>
      <c r="H169" s="18"/>
      <c r="I169" s="18"/>
    </row>
    <row r="170" spans="1:9" x14ac:dyDescent="0.2">
      <c r="A170" s="27"/>
      <c r="B170" s="27"/>
      <c r="C170" s="27"/>
      <c r="D170" s="28"/>
      <c r="E170" s="29"/>
      <c r="F170" s="30"/>
      <c r="G170" s="29"/>
    </row>
    <row r="171" spans="1:9" x14ac:dyDescent="0.2">
      <c r="A171" s="26" t="s">
        <v>34</v>
      </c>
      <c r="B171" s="26"/>
      <c r="C171" s="26"/>
      <c r="D171" s="32"/>
      <c r="E171" s="33">
        <f>E169</f>
        <v>0</v>
      </c>
      <c r="F171" s="34">
        <f>F169</f>
        <v>100</v>
      </c>
      <c r="G171" s="33"/>
      <c r="H171" s="18"/>
      <c r="I171" s="18"/>
    </row>
    <row r="172" spans="1:9" x14ac:dyDescent="0.2">
      <c r="A172" s="26"/>
      <c r="B172" s="26"/>
      <c r="C172" s="26"/>
      <c r="D172" s="32"/>
      <c r="E172" s="33"/>
      <c r="F172" s="34"/>
      <c r="G172" s="33"/>
      <c r="H172" s="18"/>
      <c r="I172" s="18"/>
    </row>
    <row r="173" spans="1:9" x14ac:dyDescent="0.2">
      <c r="A173" s="26" t="s">
        <v>36</v>
      </c>
      <c r="B173" s="26"/>
      <c r="C173" s="26"/>
      <c r="D173" s="32"/>
      <c r="E173" s="33">
        <f>E175-(E169)</f>
        <v>8.9999999999999996E-7</v>
      </c>
      <c r="F173" s="34">
        <v>0</v>
      </c>
      <c r="G173" s="33"/>
      <c r="H173" s="18"/>
      <c r="I173" s="18"/>
    </row>
    <row r="174" spans="1:9" x14ac:dyDescent="0.2">
      <c r="A174" s="26"/>
      <c r="B174" s="26"/>
      <c r="C174" s="26"/>
      <c r="D174" s="32"/>
      <c r="E174" s="33"/>
      <c r="F174" s="34"/>
      <c r="G174" s="33"/>
      <c r="H174" s="18"/>
      <c r="I174" s="18"/>
    </row>
    <row r="175" spans="1:9" x14ac:dyDescent="0.2">
      <c r="A175" s="35" t="s">
        <v>35</v>
      </c>
      <c r="B175" s="35"/>
      <c r="C175" s="35"/>
      <c r="D175" s="36"/>
      <c r="E175" s="37">
        <v>8.9999999999999996E-7</v>
      </c>
      <c r="F175" s="38">
        <v>100</v>
      </c>
      <c r="G175" s="37"/>
      <c r="H175" s="18"/>
      <c r="I175" s="18"/>
    </row>
    <row r="177" spans="1:9" x14ac:dyDescent="0.2">
      <c r="A177" s="18" t="s">
        <v>37</v>
      </c>
    </row>
    <row r="178" spans="1:9" x14ac:dyDescent="0.2">
      <c r="A178" s="47" t="s">
        <v>1137</v>
      </c>
    </row>
    <row r="179" spans="1:9" ht="26.25" customHeight="1" x14ac:dyDescent="0.3">
      <c r="A179" s="114" t="s">
        <v>1143</v>
      </c>
      <c r="B179" s="115"/>
      <c r="C179" s="115"/>
      <c r="D179" s="115"/>
      <c r="E179" s="115"/>
      <c r="F179" s="115"/>
      <c r="G179" s="115"/>
    </row>
    <row r="181" spans="1:9" x14ac:dyDescent="0.2">
      <c r="A181" s="18" t="s">
        <v>38</v>
      </c>
    </row>
    <row r="182" spans="1:9" x14ac:dyDescent="0.2">
      <c r="A182" s="18" t="s">
        <v>39</v>
      </c>
    </row>
    <row r="183" spans="1:9" x14ac:dyDescent="0.2">
      <c r="A183" s="18" t="s">
        <v>40</v>
      </c>
      <c r="B183" s="18"/>
      <c r="C183" s="39" t="s">
        <v>42</v>
      </c>
      <c r="D183" s="19" t="s">
        <v>41</v>
      </c>
    </row>
    <row r="184" spans="1:9" s="13" customFormat="1" x14ac:dyDescent="0.2">
      <c r="A184" s="9" t="s">
        <v>911</v>
      </c>
      <c r="B184" s="9"/>
      <c r="C184" s="40">
        <v>0</v>
      </c>
      <c r="D184" s="40">
        <v>0</v>
      </c>
      <c r="F184" s="14"/>
      <c r="H184" s="9"/>
      <c r="I184" s="9"/>
    </row>
    <row r="185" spans="1:9" s="13" customFormat="1" x14ac:dyDescent="0.2">
      <c r="A185" s="9" t="s">
        <v>1163</v>
      </c>
      <c r="B185" s="9"/>
      <c r="C185" s="40">
        <v>0</v>
      </c>
      <c r="D185" s="40">
        <v>0</v>
      </c>
      <c r="F185" s="14"/>
      <c r="H185" s="9"/>
      <c r="I185" s="9"/>
    </row>
    <row r="186" spans="1:9" s="13" customFormat="1" x14ac:dyDescent="0.2">
      <c r="A186" s="9" t="s">
        <v>913</v>
      </c>
      <c r="B186" s="9"/>
      <c r="C186" s="40">
        <v>0</v>
      </c>
      <c r="D186" s="40">
        <v>0</v>
      </c>
      <c r="F186" s="14"/>
      <c r="H186" s="9"/>
      <c r="I186" s="9"/>
    </row>
    <row r="187" spans="1:9" s="13" customFormat="1" x14ac:dyDescent="0.2">
      <c r="A187" s="9" t="s">
        <v>914</v>
      </c>
      <c r="B187" s="9"/>
      <c r="C187" s="40">
        <v>0</v>
      </c>
      <c r="D187" s="40">
        <v>0</v>
      </c>
      <c r="F187" s="14"/>
      <c r="H187" s="9"/>
      <c r="I187" s="9"/>
    </row>
    <row r="188" spans="1:9" s="13" customFormat="1" x14ac:dyDescent="0.2">
      <c r="A188" s="9" t="s">
        <v>1164</v>
      </c>
      <c r="B188" s="9"/>
      <c r="C188" s="40">
        <v>0</v>
      </c>
      <c r="D188" s="40">
        <v>0</v>
      </c>
      <c r="F188" s="14"/>
      <c r="H188" s="9"/>
      <c r="I188" s="9"/>
    </row>
    <row r="189" spans="1:9" s="13" customFormat="1" x14ac:dyDescent="0.2">
      <c r="A189" s="9" t="s">
        <v>915</v>
      </c>
      <c r="B189" s="9"/>
      <c r="C189" s="40">
        <v>0</v>
      </c>
      <c r="D189" s="40">
        <v>0</v>
      </c>
      <c r="F189" s="14"/>
      <c r="H189" s="9"/>
      <c r="I189" s="9"/>
    </row>
    <row r="190" spans="1:9" s="13" customFormat="1" x14ac:dyDescent="0.2">
      <c r="A190" s="9" t="s">
        <v>1165</v>
      </c>
      <c r="B190" s="9"/>
      <c r="C190" s="40">
        <v>0</v>
      </c>
      <c r="D190" s="40">
        <v>0</v>
      </c>
      <c r="F190" s="14"/>
      <c r="H190" s="9"/>
      <c r="I190" s="9"/>
    </row>
    <row r="191" spans="1:9" s="13" customFormat="1" x14ac:dyDescent="0.2">
      <c r="A191" s="9" t="s">
        <v>917</v>
      </c>
      <c r="B191" s="9"/>
      <c r="C191" s="40">
        <v>0</v>
      </c>
      <c r="D191" s="40">
        <v>0</v>
      </c>
      <c r="F191" s="14"/>
      <c r="H191" s="9"/>
      <c r="I191" s="9"/>
    </row>
    <row r="192" spans="1:9" s="13" customFormat="1" x14ac:dyDescent="0.2">
      <c r="A192" s="9" t="s">
        <v>918</v>
      </c>
      <c r="B192" s="9"/>
      <c r="C192" s="40">
        <v>0</v>
      </c>
      <c r="D192" s="40">
        <v>0</v>
      </c>
      <c r="F192" s="14"/>
      <c r="H192" s="9"/>
      <c r="I192" s="9"/>
    </row>
    <row r="194" spans="1:9" s="13" customFormat="1" x14ac:dyDescent="0.2">
      <c r="A194" s="9" t="s">
        <v>43</v>
      </c>
      <c r="B194" s="9"/>
      <c r="C194" s="9"/>
      <c r="D194" s="10"/>
      <c r="F194" s="14"/>
      <c r="H194" s="9"/>
      <c r="I194" s="9"/>
    </row>
    <row r="196" spans="1:9" s="13" customFormat="1" x14ac:dyDescent="0.2">
      <c r="A196" s="18" t="s">
        <v>1197</v>
      </c>
      <c r="B196" s="9"/>
      <c r="C196" s="9"/>
      <c r="D196" s="41" t="s">
        <v>45</v>
      </c>
      <c r="F196" s="14"/>
      <c r="H196" s="9"/>
      <c r="I196" s="9"/>
    </row>
    <row r="197" spans="1:9" s="13" customFormat="1" x14ac:dyDescent="0.2">
      <c r="A197" s="9" t="s">
        <v>787</v>
      </c>
      <c r="B197" s="9"/>
      <c r="C197" s="9"/>
      <c r="D197" s="10"/>
      <c r="F197" s="14"/>
      <c r="H197" s="9"/>
      <c r="I197" s="9"/>
    </row>
    <row r="198" spans="1:9" s="13" customFormat="1" x14ac:dyDescent="0.2">
      <c r="A198" s="46" t="s">
        <v>788</v>
      </c>
      <c r="B198" s="9"/>
      <c r="C198" s="9"/>
      <c r="D198" s="10"/>
      <c r="F198" s="14"/>
      <c r="H198" s="9"/>
      <c r="I198" s="9"/>
    </row>
  </sheetData>
  <mergeCells count="8">
    <mergeCell ref="A163:G163"/>
    <mergeCell ref="A179:G179"/>
    <mergeCell ref="A1:G1"/>
    <mergeCell ref="A80:G80"/>
    <mergeCell ref="A85:G85"/>
    <mergeCell ref="A87:G87"/>
    <mergeCell ref="A90:G90"/>
    <mergeCell ref="A126:G126"/>
  </mergeCells>
  <conditionalFormatting sqref="F2:F3 F5:F12 F81:F84 F86 F88:F89 F18:F79 F91:F123">
    <cfRule type="cellIs" dxfId="13" priority="8" stopIfTrue="1" operator="between">
      <formula>0.009</formula>
      <formula>-0.009</formula>
    </cfRule>
  </conditionalFormatting>
  <conditionalFormatting sqref="F127 F129:F130 F166:F167 F176 F180:F199 F164 F139:F162">
    <cfRule type="cellIs" dxfId="12" priority="7" stopIfTrue="1" operator="between">
      <formula>0.009</formula>
      <formula>-0.009</formula>
    </cfRule>
  </conditionalFormatting>
  <conditionalFormatting sqref="F124:F125">
    <cfRule type="cellIs" dxfId="11" priority="6" stopIfTrue="1" operator="between">
      <formula>0.009</formula>
      <formula>-0.009</formula>
    </cfRule>
  </conditionalFormatting>
  <conditionalFormatting sqref="F170:F172 F174:F175">
    <cfRule type="cellIs" dxfId="10" priority="4" stopIfTrue="1" operator="between">
      <formula>0.009</formula>
      <formula>-0.009</formula>
    </cfRule>
  </conditionalFormatting>
  <conditionalFormatting sqref="F168:F169">
    <cfRule type="cellIs" dxfId="9" priority="3" stopIfTrue="1" operator="between">
      <formula>0.009</formula>
      <formula>-0.009</formula>
    </cfRule>
  </conditionalFormatting>
  <conditionalFormatting sqref="F177:F178">
    <cfRule type="cellIs" dxfId="8" priority="2" stopIfTrue="1" operator="between">
      <formula>0.009</formula>
      <formula>-0.009</formula>
    </cfRule>
  </conditionalFormatting>
  <conditionalFormatting sqref="F131:F138">
    <cfRule type="cellIs" dxfId="7" priority="1" stopIfTrue="1" operator="between">
      <formula>0.009</formula>
      <formula>-0.009</formula>
    </cfRule>
  </conditionalFormatting>
  <hyperlinks>
    <hyperlink ref="A54" r:id="rId1" tooltip="https://www.franklintempletonindia.com/investor/reports" xr:uid="{00000000-0004-0000-2C00-000000000000}"/>
    <hyperlink ref="A83" r:id="rId2" tooltip="https://www.franklintempletonindia.com/downloadsServlet/pdf/franklin-templeton-update-on-reliance-broadcast-july-23-2020-kcg9m1gq" xr:uid="{00000000-0004-0000-2C00-000001000000}"/>
    <hyperlink ref="A88" r:id="rId3" tooltip="https://www.franklintempletonindia.com/downloadsServlet/pdf/fair-valuation-reliance-big-reliance-infra-november-4-2020-kgox4tfq" xr:uid="{00000000-0004-0000-2C00-000002000000}"/>
    <hyperlink ref="A161" r:id="rId4" xr:uid="{00000000-0004-0000-2C00-000003000000}"/>
    <hyperlink ref="A198" r:id="rId5" xr:uid="{00000000-0004-0000-2C00-000004000000}"/>
  </hyperlinks>
  <pageMargins left="0.7" right="0.7" top="0.75" bottom="0.75" header="0.3" footer="0.3"/>
  <pageSetup paperSize="9" scale="46" orientation="portrait" r:id="rId6"/>
  <headerFooter>
    <oddFooter>&amp;C&amp;1#&amp;"Calibri"&amp;10&amp;K000000PUBLIC</oddFooter>
    <evenFooter>&amp;LPUBLIC</evenFooter>
    <firstFooter>&amp;LPUBLIC</firstFooter>
  </headerFooter>
  <rowBreaks count="1" manualBreakCount="1">
    <brk id="125" max="6" man="1"/>
  </rowBreaks>
  <colBreaks count="1" manualBreakCount="1">
    <brk id="7" max="1048575" man="1"/>
  </colBreaks>
  <drawing r:id="rId7"/>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82"/>
  <sheetViews>
    <sheetView view="pageBreakPreview" zoomScaleNormal="100" zoomScaleSheetLayoutView="100" workbookViewId="0">
      <selection sqref="A1:G1"/>
    </sheetView>
  </sheetViews>
  <sheetFormatPr defaultColWidth="9.21875" defaultRowHeight="10.199999999999999" x14ac:dyDescent="0.2"/>
  <cols>
    <col min="1" max="1" width="38.77734375" style="9" bestFit="1" customWidth="1"/>
    <col min="2" max="2" width="39.21875" style="9" bestFit="1" customWidth="1"/>
    <col min="3" max="3" width="15.4414062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9" s="1" customFormat="1" ht="15" customHeight="1" x14ac:dyDescent="0.2">
      <c r="A1" s="106" t="s">
        <v>1171</v>
      </c>
      <c r="B1" s="107"/>
      <c r="C1" s="107"/>
      <c r="D1" s="107"/>
      <c r="E1" s="107"/>
      <c r="F1" s="107"/>
      <c r="G1" s="107"/>
    </row>
    <row r="2" spans="1:9" s="1" customFormat="1" ht="12" x14ac:dyDescent="0.25">
      <c r="A2" s="66" t="s">
        <v>1106</v>
      </c>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804</v>
      </c>
      <c r="D4" s="16" t="s">
        <v>1</v>
      </c>
      <c r="E4" s="15" t="s">
        <v>3</v>
      </c>
      <c r="F4" s="15" t="s">
        <v>4</v>
      </c>
      <c r="G4" s="15" t="s">
        <v>6</v>
      </c>
    </row>
    <row r="5" spans="1:9" x14ac:dyDescent="0.2">
      <c r="A5" s="21" t="s">
        <v>30</v>
      </c>
      <c r="B5" s="22"/>
      <c r="C5" s="22"/>
      <c r="D5" s="23"/>
      <c r="E5" s="24"/>
      <c r="F5" s="25"/>
      <c r="G5" s="24"/>
    </row>
    <row r="6" spans="1:9" x14ac:dyDescent="0.2">
      <c r="A6" s="26" t="s">
        <v>31</v>
      </c>
      <c r="B6" s="27"/>
      <c r="C6" s="27"/>
      <c r="D6" s="28"/>
      <c r="E6" s="29"/>
      <c r="F6" s="30"/>
      <c r="G6" s="29"/>
    </row>
    <row r="7" spans="1:9" x14ac:dyDescent="0.2">
      <c r="A7" s="27" t="s">
        <v>1145</v>
      </c>
      <c r="B7" s="27" t="s">
        <v>1146</v>
      </c>
      <c r="C7" s="27" t="s">
        <v>1147</v>
      </c>
      <c r="D7" s="31">
        <v>1567</v>
      </c>
      <c r="E7" s="29">
        <v>15358.746789999999</v>
      </c>
      <c r="F7" s="30">
        <v>52.618533154157099</v>
      </c>
      <c r="G7" s="29">
        <v>14.14</v>
      </c>
    </row>
    <row r="8" spans="1:9" x14ac:dyDescent="0.2">
      <c r="A8" s="27" t="s">
        <v>1172</v>
      </c>
      <c r="B8" s="27" t="s">
        <v>1173</v>
      </c>
      <c r="C8" s="27" t="s">
        <v>1147</v>
      </c>
      <c r="D8" s="31">
        <v>1000</v>
      </c>
      <c r="E8" s="29">
        <v>9814.82</v>
      </c>
      <c r="F8" s="30">
        <v>33.625232490214401</v>
      </c>
      <c r="G8" s="29">
        <v>14.14</v>
      </c>
    </row>
    <row r="9" spans="1:9" x14ac:dyDescent="0.2">
      <c r="A9" s="26" t="s">
        <v>32</v>
      </c>
      <c r="B9" s="26"/>
      <c r="C9" s="26"/>
      <c r="D9" s="32"/>
      <c r="E9" s="33">
        <f>SUM(E6:E8)</f>
        <v>25173.566789999997</v>
      </c>
      <c r="F9" s="34">
        <f>SUM(F6:F8)</f>
        <v>86.243765644371507</v>
      </c>
      <c r="G9" s="33"/>
      <c r="H9" s="18"/>
      <c r="I9" s="18"/>
    </row>
    <row r="10" spans="1:9" x14ac:dyDescent="0.2">
      <c r="A10" s="27"/>
      <c r="B10" s="27"/>
      <c r="C10" s="27"/>
      <c r="D10" s="28"/>
      <c r="E10" s="29"/>
      <c r="F10" s="30"/>
      <c r="G10" s="29"/>
    </row>
    <row r="11" spans="1:9" x14ac:dyDescent="0.2">
      <c r="A11" s="26" t="s">
        <v>33</v>
      </c>
      <c r="B11" s="27"/>
      <c r="C11" s="27"/>
      <c r="D11" s="28"/>
      <c r="E11" s="29"/>
      <c r="F11" s="30"/>
      <c r="G11" s="29"/>
    </row>
    <row r="12" spans="1:9" x14ac:dyDescent="0.2">
      <c r="A12" s="27" t="s">
        <v>1125</v>
      </c>
      <c r="B12" s="27" t="s">
        <v>1126</v>
      </c>
      <c r="C12" s="27" t="s">
        <v>1127</v>
      </c>
      <c r="D12" s="31">
        <v>109653.95</v>
      </c>
      <c r="E12" s="29">
        <v>3795.5111649999999</v>
      </c>
      <c r="F12" s="30">
        <v>13.0032894482354</v>
      </c>
      <c r="G12" s="29">
        <v>3.6823999999999999</v>
      </c>
    </row>
    <row r="13" spans="1:9" x14ac:dyDescent="0.2">
      <c r="A13" s="26" t="s">
        <v>32</v>
      </c>
      <c r="B13" s="26"/>
      <c r="C13" s="26"/>
      <c r="D13" s="32"/>
      <c r="E13" s="33">
        <f>SUM(E12:E12)</f>
        <v>3795.5111649999999</v>
      </c>
      <c r="F13" s="34">
        <f>SUM(F12:F12)</f>
        <v>13.0032894482354</v>
      </c>
      <c r="G13" s="33"/>
      <c r="H13" s="18"/>
      <c r="I13" s="18"/>
    </row>
    <row r="14" spans="1:9" x14ac:dyDescent="0.2">
      <c r="A14" s="27"/>
      <c r="B14" s="27"/>
      <c r="C14" s="27"/>
      <c r="D14" s="28"/>
      <c r="E14" s="29"/>
      <c r="F14" s="30"/>
      <c r="G14" s="29"/>
    </row>
    <row r="15" spans="1:9" x14ac:dyDescent="0.2">
      <c r="A15" s="26" t="s">
        <v>34</v>
      </c>
      <c r="B15" s="26"/>
      <c r="C15" s="26"/>
      <c r="D15" s="32"/>
      <c r="E15" s="33">
        <f>E9+E13</f>
        <v>28969.077954999997</v>
      </c>
      <c r="F15" s="34">
        <f>F9+F13</f>
        <v>99.2470550926069</v>
      </c>
      <c r="G15" s="33"/>
      <c r="H15" s="18"/>
      <c r="I15" s="18"/>
    </row>
    <row r="16" spans="1:9" x14ac:dyDescent="0.2">
      <c r="A16" s="26"/>
      <c r="B16" s="26"/>
      <c r="C16" s="26"/>
      <c r="D16" s="32"/>
      <c r="E16" s="33"/>
      <c r="F16" s="34"/>
      <c r="G16" s="33"/>
      <c r="H16" s="18"/>
      <c r="I16" s="18"/>
    </row>
    <row r="17" spans="1:9" x14ac:dyDescent="0.2">
      <c r="A17" s="26" t="s">
        <v>36</v>
      </c>
      <c r="B17" s="26"/>
      <c r="C17" s="26"/>
      <c r="D17" s="32"/>
      <c r="E17" s="33">
        <f>E19-(E9+E13)</f>
        <v>219.77598930000386</v>
      </c>
      <c r="F17" s="34">
        <f>F19-(F9+F13)</f>
        <v>0.75294490739310049</v>
      </c>
      <c r="G17" s="33"/>
      <c r="H17" s="18"/>
      <c r="I17" s="18"/>
    </row>
    <row r="18" spans="1:9" x14ac:dyDescent="0.2">
      <c r="A18" s="26"/>
      <c r="B18" s="26"/>
      <c r="C18" s="26"/>
      <c r="D18" s="32"/>
      <c r="E18" s="33"/>
      <c r="F18" s="34"/>
      <c r="G18" s="33"/>
      <c r="H18" s="18"/>
      <c r="I18" s="18"/>
    </row>
    <row r="19" spans="1:9" x14ac:dyDescent="0.2">
      <c r="A19" s="35" t="s">
        <v>35</v>
      </c>
      <c r="B19" s="35"/>
      <c r="C19" s="35"/>
      <c r="D19" s="36"/>
      <c r="E19" s="37">
        <v>29188.853944300001</v>
      </c>
      <c r="F19" s="38">
        <v>100</v>
      </c>
      <c r="G19" s="37"/>
      <c r="H19" s="18"/>
      <c r="I19" s="18"/>
    </row>
    <row r="21" spans="1:9" x14ac:dyDescent="0.2">
      <c r="A21" s="18" t="s">
        <v>37</v>
      </c>
    </row>
    <row r="23" spans="1:9" x14ac:dyDescent="0.2">
      <c r="A23" s="18" t="s">
        <v>38</v>
      </c>
    </row>
    <row r="24" spans="1:9" x14ac:dyDescent="0.2">
      <c r="A24" s="18" t="s">
        <v>39</v>
      </c>
    </row>
    <row r="25" spans="1:9" x14ac:dyDescent="0.2">
      <c r="A25" s="18" t="s">
        <v>40</v>
      </c>
      <c r="B25" s="18"/>
      <c r="C25" s="39" t="s">
        <v>42</v>
      </c>
      <c r="D25" s="19" t="s">
        <v>41</v>
      </c>
    </row>
    <row r="26" spans="1:9" x14ac:dyDescent="0.2">
      <c r="A26" s="9" t="s">
        <v>1255</v>
      </c>
      <c r="C26" s="40">
        <v>29.5823</v>
      </c>
      <c r="D26" s="40">
        <v>32.3125</v>
      </c>
    </row>
    <row r="27" spans="1:9" x14ac:dyDescent="0.2">
      <c r="A27" s="9" t="s">
        <v>1256</v>
      </c>
      <c r="C27" s="40">
        <v>11.152900000000001</v>
      </c>
      <c r="D27" s="40">
        <v>12.1823</v>
      </c>
    </row>
    <row r="28" spans="1:9" x14ac:dyDescent="0.2">
      <c r="A28" s="9" t="s">
        <v>1257</v>
      </c>
      <c r="C28" s="40">
        <v>11.245200000000001</v>
      </c>
      <c r="D28" s="40">
        <v>12.282999999999999</v>
      </c>
    </row>
    <row r="29" spans="1:9" x14ac:dyDescent="0.2">
      <c r="A29" s="9" t="s">
        <v>1258</v>
      </c>
      <c r="C29" s="40">
        <v>30.345400000000001</v>
      </c>
      <c r="D29" s="40">
        <v>33.146099999999997</v>
      </c>
    </row>
    <row r="30" spans="1:9" x14ac:dyDescent="0.2">
      <c r="A30" s="9" t="s">
        <v>1259</v>
      </c>
      <c r="C30" s="40">
        <v>11.113799999999999</v>
      </c>
      <c r="D30" s="40">
        <v>12.1389</v>
      </c>
    </row>
    <row r="31" spans="1:9" x14ac:dyDescent="0.2">
      <c r="A31" s="9" t="s">
        <v>856</v>
      </c>
      <c r="C31" s="40">
        <v>31.3674</v>
      </c>
      <c r="D31" s="40">
        <v>34.262300000000003</v>
      </c>
    </row>
    <row r="32" spans="1:9" x14ac:dyDescent="0.2">
      <c r="A32" s="9" t="s">
        <v>1174</v>
      </c>
      <c r="C32" s="40">
        <v>11.211399999999999</v>
      </c>
      <c r="D32" s="40">
        <v>12.2462</v>
      </c>
    </row>
    <row r="33" spans="1:7" x14ac:dyDescent="0.2">
      <c r="A33" s="9" t="s">
        <v>858</v>
      </c>
      <c r="C33" s="40">
        <v>11.240500000000001</v>
      </c>
      <c r="D33" s="40">
        <v>12.277900000000001</v>
      </c>
    </row>
    <row r="34" spans="1:7" x14ac:dyDescent="0.2">
      <c r="A34" s="9" t="s">
        <v>1175</v>
      </c>
      <c r="C34" s="40">
        <v>31.562100000000001</v>
      </c>
      <c r="D34" s="40">
        <v>33.597299999999997</v>
      </c>
    </row>
    <row r="35" spans="1:7" x14ac:dyDescent="0.2">
      <c r="A35" s="9" t="s">
        <v>1176</v>
      </c>
      <c r="C35" s="40">
        <v>11.202299999999999</v>
      </c>
      <c r="D35" s="40">
        <v>11.9247</v>
      </c>
    </row>
    <row r="36" spans="1:7" x14ac:dyDescent="0.2">
      <c r="A36" s="9" t="s">
        <v>1177</v>
      </c>
      <c r="C36" s="40">
        <v>11.243600000000001</v>
      </c>
      <c r="D36" s="40">
        <v>11.9687</v>
      </c>
    </row>
    <row r="38" spans="1:7" x14ac:dyDescent="0.2">
      <c r="A38" s="9" t="s">
        <v>43</v>
      </c>
    </row>
    <row r="40" spans="1:7" x14ac:dyDescent="0.2">
      <c r="A40" s="47" t="s">
        <v>1203</v>
      </c>
    </row>
    <row r="42" spans="1:7" x14ac:dyDescent="0.2">
      <c r="A42" s="18" t="s">
        <v>44</v>
      </c>
      <c r="D42" s="41" t="s">
        <v>45</v>
      </c>
    </row>
    <row r="44" spans="1:7" x14ac:dyDescent="0.2">
      <c r="A44" s="18" t="s">
        <v>866</v>
      </c>
      <c r="D44" s="42">
        <v>1.0413919464383601</v>
      </c>
      <c r="E44" s="13" t="s">
        <v>46</v>
      </c>
    </row>
    <row r="46" spans="1:7" x14ac:dyDescent="0.2">
      <c r="A46" s="18" t="s">
        <v>789</v>
      </c>
      <c r="D46" s="41" t="s">
        <v>45</v>
      </c>
    </row>
    <row r="48" spans="1:7" ht="24" customHeight="1" x14ac:dyDescent="0.3">
      <c r="A48" s="114" t="s">
        <v>1178</v>
      </c>
      <c r="B48" s="115"/>
      <c r="C48" s="115"/>
      <c r="D48" s="115"/>
      <c r="E48" s="115"/>
      <c r="F48" s="115"/>
      <c r="G48" s="115"/>
    </row>
    <row r="50" spans="1:1" x14ac:dyDescent="0.2">
      <c r="A50" s="18" t="s">
        <v>47</v>
      </c>
    </row>
    <row r="51" spans="1:1" x14ac:dyDescent="0.2">
      <c r="A51" s="47"/>
    </row>
    <row r="52" spans="1:1" x14ac:dyDescent="0.2">
      <c r="A52" s="47" t="s">
        <v>781</v>
      </c>
    </row>
    <row r="53" spans="1:1" x14ac:dyDescent="0.2">
      <c r="A53" s="48"/>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7" t="s">
        <v>1179</v>
      </c>
    </row>
    <row r="67" spans="1:1" x14ac:dyDescent="0.2">
      <c r="A67" s="49"/>
    </row>
    <row r="68" spans="1:1" x14ac:dyDescent="0.2">
      <c r="A68" s="47" t="s">
        <v>782</v>
      </c>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9"/>
    </row>
    <row r="75" spans="1:1" x14ac:dyDescent="0.2">
      <c r="A75" s="49"/>
    </row>
    <row r="76" spans="1:1" x14ac:dyDescent="0.2">
      <c r="A76" s="49"/>
    </row>
    <row r="77" spans="1:1" x14ac:dyDescent="0.2">
      <c r="A77" s="49"/>
    </row>
    <row r="78" spans="1:1" x14ac:dyDescent="0.2">
      <c r="A78" s="49"/>
    </row>
    <row r="79" spans="1:1" x14ac:dyDescent="0.2">
      <c r="A79" s="49"/>
    </row>
    <row r="82" spans="1:1" x14ac:dyDescent="0.2">
      <c r="A82" s="47" t="s">
        <v>798</v>
      </c>
    </row>
  </sheetData>
  <mergeCells count="2">
    <mergeCell ref="A1:G1"/>
    <mergeCell ref="A48:G48"/>
  </mergeCells>
  <conditionalFormatting sqref="F2:F3 F5:F47 F49:F84">
    <cfRule type="cellIs" dxfId="6" priority="2" stopIfTrue="1" operator="between">
      <formula>0.009</formula>
      <formula>-0.009</formula>
    </cfRule>
  </conditionalFormatting>
  <hyperlinks>
    <hyperlink ref="A51" r:id="rId1" tooltip="https://www.franklintempletonindia.com/downloadsServlet/pdf/product-labels-jg9o5k7l" display="https://www.franklintempletonindia.com/downloadsServlet/pdf/product-labels-jg9o5k7l" xr:uid="{00000000-0004-0000-2D00-000000000000}"/>
  </hyperlinks>
  <pageMargins left="0.7" right="0.7" top="0.75" bottom="0.75" header="0.3" footer="0.3"/>
  <pageSetup paperSize="9" scale="54" orientation="portrait" r:id="rId2"/>
  <headerFooter>
    <oddFooter>&amp;C&amp;1#&amp;"Calibri"&amp;10&amp;K000000PUBLIC</oddFooter>
    <evenFooter>&amp;LPUBLIC</evenFooter>
    <firstFooter>&amp;LPUBLIC</first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97"/>
  <sheetViews>
    <sheetView view="pageBreakPreview" zoomScaleNormal="100" zoomScaleSheetLayoutView="100" workbookViewId="0">
      <selection sqref="A1:G1"/>
    </sheetView>
  </sheetViews>
  <sheetFormatPr defaultColWidth="9.44140625" defaultRowHeight="10.199999999999999" x14ac:dyDescent="0.2"/>
  <cols>
    <col min="1" max="1" width="38.5546875" style="9" bestFit="1" customWidth="1"/>
    <col min="2" max="2" width="48.44140625" style="9" bestFit="1" customWidth="1"/>
    <col min="3" max="3" width="15.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44140625" style="9"/>
  </cols>
  <sheetData>
    <row r="1" spans="1:9" s="1" customFormat="1" ht="15" customHeight="1" x14ac:dyDescent="0.2">
      <c r="A1" s="106" t="s">
        <v>1180</v>
      </c>
      <c r="B1" s="107"/>
      <c r="C1" s="107"/>
      <c r="D1" s="107"/>
      <c r="E1" s="107"/>
      <c r="F1" s="107"/>
      <c r="G1" s="107"/>
    </row>
    <row r="2" spans="1:9" s="1" customFormat="1" ht="12" x14ac:dyDescent="0.25">
      <c r="A2" s="66" t="s">
        <v>1106</v>
      </c>
      <c r="D2" s="6"/>
      <c r="E2" s="7"/>
      <c r="F2" s="12"/>
      <c r="G2" s="13"/>
    </row>
    <row r="3" spans="1:9" s="1" customFormat="1" ht="12" x14ac:dyDescent="0.2">
      <c r="A3" s="11" t="s">
        <v>7</v>
      </c>
      <c r="B3" s="2"/>
      <c r="C3" s="3"/>
      <c r="D3" s="4"/>
      <c r="E3" s="5"/>
      <c r="F3" s="12"/>
      <c r="G3" s="13"/>
    </row>
    <row r="4" spans="1:9" s="1" customFormat="1" ht="17.850000000000001" customHeight="1" x14ac:dyDescent="0.2">
      <c r="A4" s="8" t="s">
        <v>2</v>
      </c>
      <c r="B4" s="8" t="s">
        <v>0</v>
      </c>
      <c r="C4" s="17" t="s">
        <v>804</v>
      </c>
      <c r="D4" s="16" t="s">
        <v>1</v>
      </c>
      <c r="E4" s="15" t="s">
        <v>3</v>
      </c>
      <c r="F4" s="15" t="s">
        <v>4</v>
      </c>
      <c r="G4" s="15" t="s">
        <v>6</v>
      </c>
    </row>
    <row r="5" spans="1:9" x14ac:dyDescent="0.2">
      <c r="A5" s="21" t="s">
        <v>30</v>
      </c>
      <c r="B5" s="22"/>
      <c r="C5" s="22"/>
      <c r="D5" s="23"/>
      <c r="E5" s="24"/>
      <c r="F5" s="25"/>
      <c r="G5" s="24"/>
    </row>
    <row r="6" spans="1:9" x14ac:dyDescent="0.2">
      <c r="A6" s="26" t="s">
        <v>1117</v>
      </c>
      <c r="B6" s="27"/>
      <c r="C6" s="27"/>
      <c r="D6" s="28"/>
      <c r="E6" s="29"/>
      <c r="F6" s="30"/>
      <c r="G6" s="29"/>
    </row>
    <row r="7" spans="1:9" x14ac:dyDescent="0.2">
      <c r="A7" s="27" t="s">
        <v>1121</v>
      </c>
      <c r="B7" s="27" t="s">
        <v>1122</v>
      </c>
      <c r="C7" s="27" t="s">
        <v>1120</v>
      </c>
      <c r="D7" s="31">
        <v>688</v>
      </c>
      <c r="E7" s="29">
        <v>0</v>
      </c>
      <c r="F7" s="29">
        <v>0</v>
      </c>
      <c r="G7" s="29">
        <v>0</v>
      </c>
    </row>
    <row r="8" spans="1:9" x14ac:dyDescent="0.2">
      <c r="A8" s="27" t="s">
        <v>1118</v>
      </c>
      <c r="B8" s="27" t="s">
        <v>1119</v>
      </c>
      <c r="C8" s="27" t="s">
        <v>1120</v>
      </c>
      <c r="D8" s="31">
        <v>1400</v>
      </c>
      <c r="E8" s="29">
        <v>0</v>
      </c>
      <c r="F8" s="29">
        <v>0</v>
      </c>
      <c r="G8" s="29">
        <v>0</v>
      </c>
    </row>
    <row r="9" spans="1:9" x14ac:dyDescent="0.2">
      <c r="A9" s="27" t="s">
        <v>1181</v>
      </c>
      <c r="B9" s="27" t="s">
        <v>1182</v>
      </c>
      <c r="C9" s="27" t="s">
        <v>1120</v>
      </c>
      <c r="D9" s="31">
        <v>400</v>
      </c>
      <c r="E9" s="29">
        <v>0</v>
      </c>
      <c r="F9" s="29">
        <v>0</v>
      </c>
      <c r="G9" s="29">
        <v>0</v>
      </c>
    </row>
    <row r="10" spans="1:9" x14ac:dyDescent="0.2">
      <c r="A10" s="26" t="s">
        <v>32</v>
      </c>
      <c r="B10" s="26"/>
      <c r="C10" s="26"/>
      <c r="D10" s="32"/>
      <c r="E10" s="33">
        <f>SUM(E6:E9)</f>
        <v>0</v>
      </c>
      <c r="F10" s="33">
        <f>SUM(F6:F9)</f>
        <v>0</v>
      </c>
      <c r="G10" s="33"/>
      <c r="H10" s="18"/>
      <c r="I10" s="18"/>
    </row>
    <row r="11" spans="1:9" x14ac:dyDescent="0.2">
      <c r="A11" s="27"/>
      <c r="B11" s="27"/>
      <c r="C11" s="27"/>
      <c r="D11" s="28"/>
      <c r="E11" s="29"/>
      <c r="F11" s="30"/>
      <c r="G11" s="29"/>
    </row>
    <row r="12" spans="1:9" x14ac:dyDescent="0.2">
      <c r="A12" s="26" t="s">
        <v>33</v>
      </c>
      <c r="B12" s="27"/>
      <c r="C12" s="27"/>
      <c r="D12" s="28"/>
      <c r="E12" s="29"/>
      <c r="F12" s="30"/>
      <c r="G12" s="29"/>
    </row>
    <row r="13" spans="1:9" x14ac:dyDescent="0.2">
      <c r="A13" s="27" t="s">
        <v>1125</v>
      </c>
      <c r="B13" s="27" t="s">
        <v>1126</v>
      </c>
      <c r="C13" s="27" t="s">
        <v>1127</v>
      </c>
      <c r="D13" s="31">
        <v>28008.064999999999</v>
      </c>
      <c r="E13" s="29">
        <v>969.45822218396995</v>
      </c>
      <c r="F13" s="30">
        <v>101.82334128932399</v>
      </c>
      <c r="G13" s="29">
        <v>3.6823999999999999</v>
      </c>
    </row>
    <row r="14" spans="1:9" x14ac:dyDescent="0.2">
      <c r="A14" s="26" t="s">
        <v>32</v>
      </c>
      <c r="B14" s="26"/>
      <c r="C14" s="26"/>
      <c r="D14" s="32"/>
      <c r="E14" s="33">
        <f>SUM(E13)</f>
        <v>969.45822218396995</v>
      </c>
      <c r="F14" s="33">
        <v>101.82334128932399</v>
      </c>
      <c r="G14" s="29"/>
    </row>
    <row r="15" spans="1:9" x14ac:dyDescent="0.2">
      <c r="A15" s="27"/>
      <c r="B15" s="27"/>
      <c r="C15" s="27"/>
      <c r="D15" s="28"/>
      <c r="E15" s="29"/>
      <c r="F15" s="30"/>
      <c r="G15" s="29"/>
    </row>
    <row r="16" spans="1:9" x14ac:dyDescent="0.2">
      <c r="A16" s="26" t="s">
        <v>34</v>
      </c>
      <c r="B16" s="26"/>
      <c r="C16" s="26"/>
      <c r="D16" s="32"/>
      <c r="E16" s="33">
        <f>E10+E14</f>
        <v>969.45822218396995</v>
      </c>
      <c r="F16" s="33">
        <f>F10+F14</f>
        <v>101.82334128932399</v>
      </c>
      <c r="G16" s="33"/>
      <c r="H16" s="18"/>
      <c r="I16" s="18"/>
    </row>
    <row r="17" spans="1:9" x14ac:dyDescent="0.2">
      <c r="A17" s="26"/>
      <c r="B17" s="26"/>
      <c r="C17" s="26"/>
      <c r="D17" s="32"/>
      <c r="E17" s="33"/>
      <c r="F17" s="34"/>
      <c r="G17" s="33"/>
      <c r="H17" s="18"/>
      <c r="I17" s="18"/>
    </row>
    <row r="18" spans="1:9" x14ac:dyDescent="0.2">
      <c r="A18" s="26" t="s">
        <v>36</v>
      </c>
      <c r="B18" s="26"/>
      <c r="C18" s="26"/>
      <c r="D18" s="32"/>
      <c r="E18" s="33">
        <f>E20-(E16)</f>
        <v>-17.360000000000014</v>
      </c>
      <c r="F18" s="33">
        <f>F20-(F16)</f>
        <v>-1.8233412893239915</v>
      </c>
      <c r="G18" s="33"/>
      <c r="H18" s="18"/>
      <c r="I18" s="18"/>
    </row>
    <row r="19" spans="1:9" x14ac:dyDescent="0.2">
      <c r="A19" s="26"/>
      <c r="B19" s="26"/>
      <c r="C19" s="26"/>
      <c r="D19" s="32"/>
      <c r="E19" s="33"/>
      <c r="F19" s="34"/>
      <c r="G19" s="33"/>
      <c r="H19" s="18"/>
      <c r="I19" s="18"/>
    </row>
    <row r="20" spans="1:9" x14ac:dyDescent="0.2">
      <c r="A20" s="35" t="s">
        <v>35</v>
      </c>
      <c r="B20" s="35"/>
      <c r="C20" s="35"/>
      <c r="D20" s="36"/>
      <c r="E20" s="37">
        <v>952.09822218396994</v>
      </c>
      <c r="F20" s="37">
        <v>100</v>
      </c>
      <c r="G20" s="37"/>
      <c r="H20" s="18"/>
      <c r="I20" s="18"/>
    </row>
    <row r="22" spans="1:9" x14ac:dyDescent="0.2">
      <c r="A22" s="18" t="s">
        <v>37</v>
      </c>
    </row>
    <row r="23" spans="1:9" x14ac:dyDescent="0.2">
      <c r="A23" s="54" t="s">
        <v>1137</v>
      </c>
    </row>
    <row r="25" spans="1:9" x14ac:dyDescent="0.2">
      <c r="A25" s="18" t="s">
        <v>38</v>
      </c>
    </row>
    <row r="26" spans="1:9" x14ac:dyDescent="0.2">
      <c r="A26" s="18" t="s">
        <v>39</v>
      </c>
    </row>
    <row r="27" spans="1:9" x14ac:dyDescent="0.2">
      <c r="A27" s="18" t="s">
        <v>40</v>
      </c>
      <c r="B27" s="18"/>
      <c r="C27" s="39" t="s">
        <v>42</v>
      </c>
      <c r="D27" s="39" t="s">
        <v>1183</v>
      </c>
    </row>
    <row r="28" spans="1:9" x14ac:dyDescent="0.2">
      <c r="A28" s="9" t="s">
        <v>58</v>
      </c>
      <c r="C28" s="40">
        <v>24.6235</v>
      </c>
      <c r="D28" s="40">
        <v>24.933800000000002</v>
      </c>
    </row>
    <row r="29" spans="1:9" x14ac:dyDescent="0.2">
      <c r="A29" s="9" t="s">
        <v>80</v>
      </c>
      <c r="C29" s="40">
        <v>11.4155</v>
      </c>
      <c r="D29" s="40">
        <v>11.5593</v>
      </c>
    </row>
    <row r="30" spans="1:9" x14ac:dyDescent="0.2">
      <c r="A30" s="9" t="s">
        <v>61</v>
      </c>
      <c r="C30" s="40">
        <v>26.245200000000001</v>
      </c>
      <c r="D30" s="40">
        <v>26.575900000000001</v>
      </c>
    </row>
    <row r="31" spans="1:9" x14ac:dyDescent="0.2">
      <c r="A31" s="9" t="s">
        <v>81</v>
      </c>
      <c r="C31" s="40">
        <v>12.3253</v>
      </c>
      <c r="D31" s="40">
        <v>12.480700000000001</v>
      </c>
    </row>
    <row r="33" spans="1:4" x14ac:dyDescent="0.2">
      <c r="A33" s="9" t="s">
        <v>43</v>
      </c>
    </row>
    <row r="34" spans="1:4" x14ac:dyDescent="0.2">
      <c r="A34" s="9" t="s">
        <v>1184</v>
      </c>
    </row>
    <row r="36" spans="1:4" x14ac:dyDescent="0.2">
      <c r="A36" s="18" t="s">
        <v>44</v>
      </c>
      <c r="D36" s="41" t="s">
        <v>45</v>
      </c>
    </row>
    <row r="38" spans="1:4" x14ac:dyDescent="0.2">
      <c r="A38" s="18" t="s">
        <v>866</v>
      </c>
      <c r="D38" s="67" t="s">
        <v>1185</v>
      </c>
    </row>
    <row r="39" spans="1:4" x14ac:dyDescent="0.2">
      <c r="A39" s="9" t="s">
        <v>1186</v>
      </c>
      <c r="D39" s="42"/>
    </row>
    <row r="41" spans="1:4" x14ac:dyDescent="0.2">
      <c r="A41" s="18" t="s">
        <v>789</v>
      </c>
      <c r="D41" s="41" t="s">
        <v>45</v>
      </c>
    </row>
    <row r="42" spans="1:4" x14ac:dyDescent="0.2">
      <c r="A42" s="9" t="s">
        <v>787</v>
      </c>
    </row>
    <row r="43" spans="1:4" x14ac:dyDescent="0.2">
      <c r="A43" s="46" t="s">
        <v>1128</v>
      </c>
    </row>
    <row r="45" spans="1:4" x14ac:dyDescent="0.2">
      <c r="A45" s="18" t="s">
        <v>1205</v>
      </c>
    </row>
    <row r="47" spans="1:4" x14ac:dyDescent="0.2">
      <c r="A47" s="9" t="s">
        <v>1209</v>
      </c>
    </row>
    <row r="49" spans="1:7" ht="51" x14ac:dyDescent="0.2">
      <c r="A49" s="93" t="s">
        <v>2</v>
      </c>
      <c r="B49" s="94" t="s">
        <v>1208</v>
      </c>
      <c r="C49" s="95" t="s">
        <v>1303</v>
      </c>
      <c r="D49" s="95" t="s">
        <v>1210</v>
      </c>
      <c r="E49" s="95" t="s">
        <v>1211</v>
      </c>
    </row>
    <row r="50" spans="1:7" x14ac:dyDescent="0.2">
      <c r="A50" s="79" t="s">
        <v>1241</v>
      </c>
      <c r="B50" s="79" t="s">
        <v>1285</v>
      </c>
      <c r="C50" s="80">
        <v>0</v>
      </c>
      <c r="D50" s="81">
        <v>0</v>
      </c>
      <c r="E50" s="80">
        <v>6073.1225844186638</v>
      </c>
    </row>
    <row r="52" spans="1:7" x14ac:dyDescent="0.2">
      <c r="A52" s="49" t="s">
        <v>1304</v>
      </c>
    </row>
    <row r="54" spans="1:7" ht="36.75" customHeight="1" x14ac:dyDescent="0.3">
      <c r="A54" s="117" t="s">
        <v>1286</v>
      </c>
      <c r="B54" s="118"/>
      <c r="C54" s="118"/>
      <c r="D54" s="118"/>
      <c r="E54" s="118"/>
      <c r="F54" s="118"/>
      <c r="G54" s="118"/>
    </row>
    <row r="56" spans="1:7" ht="36.75" customHeight="1" x14ac:dyDescent="0.3">
      <c r="A56" s="117" t="s">
        <v>1129</v>
      </c>
      <c r="B56" s="118"/>
      <c r="C56" s="118"/>
      <c r="D56" s="118"/>
      <c r="E56" s="118"/>
      <c r="F56" s="118"/>
      <c r="G56" s="118"/>
    </row>
    <row r="57" spans="1:7" x14ac:dyDescent="0.2">
      <c r="A57" s="46" t="s">
        <v>1130</v>
      </c>
    </row>
    <row r="59" spans="1:7" ht="26.25" customHeight="1" x14ac:dyDescent="0.3">
      <c r="A59" s="117" t="s">
        <v>1131</v>
      </c>
      <c r="B59" s="118"/>
      <c r="C59" s="118"/>
      <c r="D59" s="118"/>
      <c r="E59" s="118"/>
      <c r="F59" s="118"/>
      <c r="G59" s="118"/>
    </row>
    <row r="60" spans="1:7" s="49" customFormat="1" ht="14.4" x14ac:dyDescent="0.3">
      <c r="A60" s="68"/>
      <c r="B60" s="69"/>
      <c r="C60" s="69"/>
      <c r="D60" s="69"/>
      <c r="E60" s="69"/>
      <c r="F60" s="69"/>
      <c r="G60" s="69"/>
    </row>
    <row r="61" spans="1:7" x14ac:dyDescent="0.2">
      <c r="A61" s="47" t="s">
        <v>1287</v>
      </c>
      <c r="B61" s="49"/>
      <c r="C61" s="49"/>
      <c r="D61" s="49"/>
      <c r="E61" s="65"/>
      <c r="F61" s="65"/>
      <c r="G61" s="65"/>
    </row>
    <row r="62" spans="1:7" x14ac:dyDescent="0.2">
      <c r="A62" s="47"/>
      <c r="B62" s="49"/>
      <c r="C62" s="49"/>
      <c r="D62" s="49"/>
      <c r="E62" s="65"/>
      <c r="F62" s="65"/>
      <c r="G62" s="65"/>
    </row>
    <row r="63" spans="1:7" ht="48" customHeight="1" x14ac:dyDescent="0.2">
      <c r="A63" s="122" t="s">
        <v>1187</v>
      </c>
      <c r="B63" s="122"/>
      <c r="C63" s="122"/>
      <c r="D63" s="122"/>
      <c r="E63" s="122"/>
      <c r="F63" s="122"/>
      <c r="G63" s="122"/>
    </row>
    <row r="64" spans="1:7" x14ac:dyDescent="0.2">
      <c r="A64" s="49"/>
      <c r="B64" s="49"/>
      <c r="C64" s="49"/>
      <c r="D64" s="49"/>
      <c r="E64" s="65"/>
      <c r="F64" s="65"/>
      <c r="G64" s="65"/>
    </row>
    <row r="65" spans="1:9" ht="25.5" customHeight="1" x14ac:dyDescent="0.2">
      <c r="A65" s="114" t="s">
        <v>1188</v>
      </c>
      <c r="B65" s="114"/>
      <c r="C65" s="114"/>
      <c r="D65" s="114"/>
      <c r="E65" s="114"/>
      <c r="F65" s="114"/>
      <c r="G65" s="114"/>
    </row>
    <row r="67" spans="1:9" s="1" customFormat="1" ht="13.8" x14ac:dyDescent="0.2">
      <c r="A67" s="106" t="s">
        <v>1189</v>
      </c>
      <c r="B67" s="107"/>
      <c r="C67" s="107"/>
      <c r="D67" s="107"/>
      <c r="E67" s="107"/>
      <c r="F67" s="107"/>
      <c r="G67" s="107"/>
    </row>
    <row r="68" spans="1:9" x14ac:dyDescent="0.2">
      <c r="A68" s="18" t="s">
        <v>7</v>
      </c>
    </row>
    <row r="69" spans="1:9" s="1" customFormat="1" ht="17.850000000000001" customHeight="1" x14ac:dyDescent="0.2">
      <c r="A69" s="8" t="s">
        <v>2</v>
      </c>
      <c r="B69" s="8" t="s">
        <v>0</v>
      </c>
      <c r="C69" s="17" t="s">
        <v>804</v>
      </c>
      <c r="D69" s="16" t="s">
        <v>1</v>
      </c>
      <c r="E69" s="15" t="s">
        <v>3</v>
      </c>
      <c r="F69" s="15" t="s">
        <v>4</v>
      </c>
      <c r="G69" s="15" t="s">
        <v>6</v>
      </c>
    </row>
    <row r="70" spans="1:9" x14ac:dyDescent="0.2">
      <c r="A70" s="21" t="s">
        <v>30</v>
      </c>
      <c r="B70" s="22"/>
      <c r="C70" s="22"/>
      <c r="D70" s="23"/>
      <c r="E70" s="24"/>
      <c r="F70" s="25"/>
      <c r="G70" s="24"/>
    </row>
    <row r="71" spans="1:9" x14ac:dyDescent="0.2">
      <c r="A71" s="26" t="s">
        <v>31</v>
      </c>
      <c r="B71" s="27"/>
      <c r="C71" s="27"/>
      <c r="D71" s="28"/>
      <c r="E71" s="29"/>
      <c r="F71" s="30"/>
      <c r="G71" s="29"/>
    </row>
    <row r="72" spans="1:9" x14ac:dyDescent="0.2">
      <c r="A72" s="27" t="s">
        <v>1134</v>
      </c>
      <c r="B72" s="27" t="s">
        <v>1135</v>
      </c>
      <c r="C72" s="27" t="s">
        <v>1136</v>
      </c>
      <c r="D72" s="31">
        <v>1450</v>
      </c>
      <c r="E72" s="29">
        <v>5075</v>
      </c>
      <c r="F72" s="30">
        <v>93.592143388812161</v>
      </c>
      <c r="G72" s="29">
        <v>4.165</v>
      </c>
      <c r="I72" s="42"/>
    </row>
    <row r="73" spans="1:9" x14ac:dyDescent="0.2">
      <c r="A73" s="26" t="s">
        <v>32</v>
      </c>
      <c r="B73" s="26"/>
      <c r="C73" s="26"/>
      <c r="D73" s="32"/>
      <c r="E73" s="33">
        <v>5075</v>
      </c>
      <c r="F73" s="33">
        <v>93.592143388812161</v>
      </c>
      <c r="G73" s="33"/>
      <c r="H73" s="18"/>
      <c r="I73" s="18"/>
    </row>
    <row r="74" spans="1:9" x14ac:dyDescent="0.2">
      <c r="A74" s="27"/>
      <c r="B74" s="27"/>
      <c r="C74" s="27"/>
      <c r="D74" s="28"/>
      <c r="E74" s="29"/>
      <c r="F74" s="30"/>
      <c r="G74" s="29"/>
    </row>
    <row r="75" spans="1:9" x14ac:dyDescent="0.2">
      <c r="A75" s="26" t="s">
        <v>34</v>
      </c>
      <c r="B75" s="26"/>
      <c r="C75" s="26"/>
      <c r="D75" s="32"/>
      <c r="E75" s="33">
        <v>5075</v>
      </c>
      <c r="F75" s="33">
        <v>93.592143388812161</v>
      </c>
      <c r="G75" s="33"/>
      <c r="H75" s="18"/>
      <c r="I75" s="18"/>
    </row>
    <row r="76" spans="1:9" x14ac:dyDescent="0.2">
      <c r="A76" s="26"/>
      <c r="B76" s="26"/>
      <c r="C76" s="26"/>
      <c r="D76" s="32"/>
      <c r="E76" s="33"/>
      <c r="F76" s="34"/>
      <c r="G76" s="33"/>
      <c r="H76" s="18"/>
      <c r="I76" s="18"/>
    </row>
    <row r="77" spans="1:9" x14ac:dyDescent="0.2">
      <c r="A77" s="26" t="s">
        <v>36</v>
      </c>
      <c r="B77" s="26"/>
      <c r="C77" s="26"/>
      <c r="D77" s="32"/>
      <c r="E77" s="33">
        <v>347.4636986000005</v>
      </c>
      <c r="F77" s="34">
        <v>6.4078566111878388</v>
      </c>
      <c r="G77" s="33"/>
      <c r="H77" s="18"/>
      <c r="I77" s="18"/>
    </row>
    <row r="78" spans="1:9" x14ac:dyDescent="0.2">
      <c r="A78" s="26"/>
      <c r="B78" s="26"/>
      <c r="C78" s="26"/>
      <c r="D78" s="32"/>
      <c r="E78" s="33"/>
      <c r="F78" s="34"/>
      <c r="G78" s="33"/>
      <c r="H78" s="18"/>
      <c r="I78" s="18"/>
    </row>
    <row r="79" spans="1:9" x14ac:dyDescent="0.2">
      <c r="A79" s="35" t="s">
        <v>35</v>
      </c>
      <c r="B79" s="35"/>
      <c r="C79" s="35"/>
      <c r="D79" s="36"/>
      <c r="E79" s="37">
        <v>5422.4636986000005</v>
      </c>
      <c r="F79" s="38">
        <v>100</v>
      </c>
      <c r="G79" s="37"/>
      <c r="H79" s="18"/>
      <c r="I79" s="18"/>
    </row>
    <row r="80" spans="1:9" s="13" customFormat="1" x14ac:dyDescent="0.2">
      <c r="A80" s="9"/>
      <c r="B80" s="9"/>
      <c r="C80" s="9"/>
      <c r="D80" s="10"/>
      <c r="F80" s="20"/>
      <c r="H80" s="9"/>
      <c r="I80" s="9"/>
    </row>
    <row r="81" spans="1:9" s="13" customFormat="1" x14ac:dyDescent="0.2">
      <c r="A81" s="18" t="s">
        <v>37</v>
      </c>
      <c r="B81" s="9"/>
      <c r="C81" s="9"/>
      <c r="D81" s="10"/>
      <c r="F81" s="14"/>
      <c r="H81" s="9"/>
      <c r="I81" s="9"/>
    </row>
    <row r="82" spans="1:9" s="13" customFormat="1" x14ac:dyDescent="0.2">
      <c r="A82" s="47" t="s">
        <v>1137</v>
      </c>
      <c r="B82" s="9"/>
      <c r="C82" s="9"/>
      <c r="D82" s="10"/>
      <c r="F82" s="14"/>
      <c r="H82" s="9"/>
      <c r="I82" s="9"/>
    </row>
    <row r="83" spans="1:9" s="13" customFormat="1" x14ac:dyDescent="0.2">
      <c r="A83" s="18" t="s">
        <v>1138</v>
      </c>
      <c r="B83" s="9"/>
      <c r="C83" s="9"/>
      <c r="D83" s="10"/>
      <c r="F83" s="14"/>
      <c r="H83" s="9"/>
      <c r="I83" s="9"/>
    </row>
    <row r="85" spans="1:9" s="13" customFormat="1" x14ac:dyDescent="0.2">
      <c r="A85" s="18" t="s">
        <v>38</v>
      </c>
      <c r="B85" s="9"/>
      <c r="C85" s="9"/>
      <c r="D85" s="10"/>
      <c r="F85" s="14"/>
      <c r="H85" s="9"/>
      <c r="I85" s="9"/>
    </row>
    <row r="86" spans="1:9" s="13" customFormat="1" x14ac:dyDescent="0.2">
      <c r="A86" s="18" t="s">
        <v>39</v>
      </c>
      <c r="B86" s="9"/>
      <c r="C86" s="9"/>
      <c r="D86" s="10"/>
      <c r="F86" s="14"/>
      <c r="H86" s="9"/>
      <c r="I86" s="9"/>
    </row>
    <row r="87" spans="1:9" s="13" customFormat="1" x14ac:dyDescent="0.2">
      <c r="A87" s="18" t="s">
        <v>40</v>
      </c>
      <c r="B87" s="18"/>
      <c r="C87" s="39" t="s">
        <v>42</v>
      </c>
      <c r="D87" s="19" t="s">
        <v>41</v>
      </c>
      <c r="F87" s="70"/>
      <c r="G87" s="71"/>
      <c r="H87" s="9"/>
      <c r="I87" s="9"/>
    </row>
    <row r="88" spans="1:9" s="13" customFormat="1" x14ac:dyDescent="0.2">
      <c r="A88" s="9" t="s">
        <v>58</v>
      </c>
      <c r="B88" s="9"/>
      <c r="C88" s="40">
        <v>0</v>
      </c>
      <c r="D88" s="40">
        <v>0.4819</v>
      </c>
      <c r="F88" s="14"/>
      <c r="H88" s="9"/>
      <c r="I88" s="9"/>
    </row>
    <row r="89" spans="1:9" s="13" customFormat="1" x14ac:dyDescent="0.2">
      <c r="A89" s="9" t="s">
        <v>80</v>
      </c>
      <c r="B89" s="9"/>
      <c r="C89" s="40">
        <v>0</v>
      </c>
      <c r="D89" s="40">
        <v>0.22339999999999999</v>
      </c>
      <c r="F89" s="14"/>
      <c r="H89" s="9"/>
      <c r="I89" s="9"/>
    </row>
    <row r="90" spans="1:9" s="13" customFormat="1" x14ac:dyDescent="0.2">
      <c r="A90" s="9" t="s">
        <v>61</v>
      </c>
      <c r="B90" s="9"/>
      <c r="C90" s="40">
        <v>0</v>
      </c>
      <c r="D90" s="40">
        <v>0.50949999999999995</v>
      </c>
      <c r="F90" s="14"/>
      <c r="H90" s="9"/>
      <c r="I90" s="9"/>
    </row>
    <row r="91" spans="1:9" s="13" customFormat="1" x14ac:dyDescent="0.2">
      <c r="A91" s="9" t="s">
        <v>81</v>
      </c>
      <c r="B91" s="9"/>
      <c r="C91" s="40">
        <v>0</v>
      </c>
      <c r="D91" s="40">
        <v>0.2392</v>
      </c>
      <c r="F91" s="14"/>
      <c r="H91" s="9"/>
      <c r="I91" s="9"/>
    </row>
    <row r="93" spans="1:9" s="13" customFormat="1" x14ac:dyDescent="0.2">
      <c r="A93" s="9" t="s">
        <v>43</v>
      </c>
      <c r="B93" s="9"/>
      <c r="C93" s="9"/>
      <c r="D93" s="10"/>
      <c r="F93" s="14"/>
      <c r="H93" s="9"/>
      <c r="I93" s="9"/>
    </row>
    <row r="95" spans="1:9" s="13" customFormat="1" x14ac:dyDescent="0.2">
      <c r="A95" s="18" t="s">
        <v>1197</v>
      </c>
      <c r="B95" s="9"/>
      <c r="C95" s="9"/>
      <c r="D95" s="41" t="s">
        <v>45</v>
      </c>
      <c r="F95" s="14"/>
      <c r="H95" s="9"/>
      <c r="I95" s="9"/>
    </row>
    <row r="96" spans="1:9" x14ac:dyDescent="0.2">
      <c r="A96" s="9" t="s">
        <v>787</v>
      </c>
    </row>
    <row r="97" spans="1:1" x14ac:dyDescent="0.2">
      <c r="A97" s="46" t="s">
        <v>1128</v>
      </c>
    </row>
  </sheetData>
  <mergeCells count="7">
    <mergeCell ref="A67:G67"/>
    <mergeCell ref="A1:G1"/>
    <mergeCell ref="A54:G54"/>
    <mergeCell ref="A56:G56"/>
    <mergeCell ref="A59:G59"/>
    <mergeCell ref="A63:G63"/>
    <mergeCell ref="A65:G65"/>
  </mergeCells>
  <conditionalFormatting sqref="F2:F3 F5:F6 F55 F57:F58 F68 F80:F65541 F11 F17 F19 F66 F64 F61:F62 F21:F53 F15">
    <cfRule type="cellIs" dxfId="5" priority="4" stopIfTrue="1" operator="between">
      <formula>0.009</formula>
      <formula>-0.009</formula>
    </cfRule>
  </conditionalFormatting>
  <conditionalFormatting sqref="F70:F71">
    <cfRule type="cellIs" dxfId="4" priority="3" stopIfTrue="1" operator="between">
      <formula>0.009</formula>
      <formula>-0.009</formula>
    </cfRule>
  </conditionalFormatting>
  <conditionalFormatting sqref="F72 F74 F76:F79">
    <cfRule type="cellIs" dxfId="3" priority="2" stopIfTrue="1" operator="between">
      <formula>0.009</formula>
      <formula>-0.009</formula>
    </cfRule>
  </conditionalFormatting>
  <conditionalFormatting sqref="F12:F13">
    <cfRule type="cellIs" dxfId="2" priority="1" stopIfTrue="1" operator="between">
      <formula>0.009</formula>
      <formula>-0.009</formula>
    </cfRule>
  </conditionalFormatting>
  <hyperlinks>
    <hyperlink ref="A57" r:id="rId1" tooltip="https://www.franklintempletonindia.com/downloadsServlet/pdf/fair-valuation-reliance-big-reliance-infra-november-4-2020-kgox4tfq" xr:uid="{00000000-0004-0000-2E00-000000000000}"/>
    <hyperlink ref="A43" r:id="rId2" tooltip="https://www.franklintempletonindia.com/investor/reports" xr:uid="{00000000-0004-0000-2E00-000001000000}"/>
    <hyperlink ref="A97" r:id="rId3" tooltip="https://www.franklintempletonindia.com/investor/reports" xr:uid="{00000000-0004-0000-2E00-000002000000}"/>
  </hyperlinks>
  <pageMargins left="0.7" right="0.7" top="0.75" bottom="0.75" header="0.3" footer="0.3"/>
  <pageSetup paperSize="9" scale="51" orientation="portrait" r:id="rId4"/>
  <headerFooter>
    <oddFooter>&amp;C&amp;1#&amp;"Calibri"&amp;10&amp;K000000PUBLIC</oddFooter>
    <evenFooter>&amp;LPUBLIC</evenFooter>
    <firstFooter>&amp;LPUBLIC</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169"/>
  <sheetViews>
    <sheetView view="pageBreakPreview" zoomScaleNormal="100" zoomScaleSheetLayoutView="100" workbookViewId="0">
      <selection sqref="A1:G1"/>
    </sheetView>
  </sheetViews>
  <sheetFormatPr defaultColWidth="9.21875" defaultRowHeight="10.199999999999999" x14ac:dyDescent="0.2"/>
  <cols>
    <col min="1" max="1" width="38.77734375" style="9" bestFit="1" customWidth="1"/>
    <col min="2" max="2" width="58" style="9" bestFit="1" customWidth="1"/>
    <col min="3" max="3" width="15.4414062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9" s="1" customFormat="1" ht="15" customHeight="1" x14ac:dyDescent="0.2">
      <c r="A1" s="106" t="s">
        <v>1190</v>
      </c>
      <c r="B1" s="107"/>
      <c r="C1" s="107"/>
      <c r="D1" s="107"/>
      <c r="E1" s="107"/>
      <c r="F1" s="107"/>
      <c r="G1" s="107"/>
    </row>
    <row r="2" spans="1:9" s="1" customFormat="1" ht="12" x14ac:dyDescent="0.25">
      <c r="A2" s="66" t="s">
        <v>1106</v>
      </c>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804</v>
      </c>
      <c r="D4" s="16" t="s">
        <v>1</v>
      </c>
      <c r="E4" s="15" t="s">
        <v>3</v>
      </c>
      <c r="F4" s="15" t="s">
        <v>4</v>
      </c>
      <c r="G4" s="15" t="s">
        <v>6</v>
      </c>
    </row>
    <row r="5" spans="1:9" x14ac:dyDescent="0.2">
      <c r="A5" s="21" t="s">
        <v>30</v>
      </c>
      <c r="B5" s="22"/>
      <c r="C5" s="22"/>
      <c r="D5" s="23"/>
      <c r="E5" s="24"/>
      <c r="F5" s="25"/>
      <c r="G5" s="24"/>
    </row>
    <row r="6" spans="1:9" x14ac:dyDescent="0.2">
      <c r="A6" s="26" t="s">
        <v>31</v>
      </c>
      <c r="B6" s="27"/>
      <c r="C6" s="27"/>
      <c r="D6" s="28"/>
      <c r="E6" s="29"/>
      <c r="F6" s="30"/>
      <c r="G6" s="29"/>
    </row>
    <row r="7" spans="1:9" x14ac:dyDescent="0.2">
      <c r="A7" s="27" t="s">
        <v>1155</v>
      </c>
      <c r="B7" s="27" t="s">
        <v>1156</v>
      </c>
      <c r="C7" s="27" t="s">
        <v>1116</v>
      </c>
      <c r="D7" s="31">
        <v>10140</v>
      </c>
      <c r="E7" s="29">
        <v>21517.769520000002</v>
      </c>
      <c r="F7" s="30">
        <v>63.947923297960301</v>
      </c>
      <c r="G7" s="29">
        <v>8.7748000000000008</v>
      </c>
    </row>
    <row r="8" spans="1:9" x14ac:dyDescent="0.2">
      <c r="A8" s="27" t="s">
        <v>1114</v>
      </c>
      <c r="B8" s="27" t="s">
        <v>1115</v>
      </c>
      <c r="C8" s="27" t="s">
        <v>1116</v>
      </c>
      <c r="D8" s="31">
        <v>2465</v>
      </c>
      <c r="E8" s="29">
        <v>5240.4913999999999</v>
      </c>
      <c r="F8" s="30">
        <v>15.5740371593505</v>
      </c>
      <c r="G8" s="29">
        <v>9.0399999999999991</v>
      </c>
    </row>
    <row r="9" spans="1:9" x14ac:dyDescent="0.2">
      <c r="A9" s="26" t="s">
        <v>32</v>
      </c>
      <c r="B9" s="26"/>
      <c r="C9" s="26"/>
      <c r="D9" s="32"/>
      <c r="E9" s="33">
        <f>SUM(E6:E8)</f>
        <v>26758.260920000001</v>
      </c>
      <c r="F9" s="34">
        <f>SUM(F6:F8)</f>
        <v>79.521960457310797</v>
      </c>
      <c r="G9" s="33"/>
      <c r="H9" s="18"/>
      <c r="I9" s="18"/>
    </row>
    <row r="10" spans="1:9" x14ac:dyDescent="0.2">
      <c r="A10" s="27"/>
      <c r="B10" s="27"/>
      <c r="C10" s="27"/>
      <c r="D10" s="28"/>
      <c r="E10" s="29"/>
      <c r="F10" s="30"/>
      <c r="G10" s="29"/>
    </row>
    <row r="11" spans="1:9" x14ac:dyDescent="0.2">
      <c r="A11" s="26" t="s">
        <v>1117</v>
      </c>
      <c r="B11" s="27"/>
      <c r="C11" s="27"/>
      <c r="D11" s="28"/>
      <c r="E11" s="29"/>
      <c r="F11" s="30"/>
      <c r="G11" s="29"/>
    </row>
    <row r="12" spans="1:9" x14ac:dyDescent="0.2">
      <c r="A12" s="27" t="s">
        <v>1191</v>
      </c>
      <c r="B12" s="27" t="s">
        <v>1192</v>
      </c>
      <c r="C12" s="27" t="s">
        <v>1120</v>
      </c>
      <c r="D12" s="31">
        <v>750</v>
      </c>
      <c r="E12" s="29">
        <v>0</v>
      </c>
      <c r="F12" s="29">
        <v>0</v>
      </c>
      <c r="G12" s="29">
        <v>0</v>
      </c>
    </row>
    <row r="13" spans="1:9" x14ac:dyDescent="0.2">
      <c r="A13" s="27" t="s">
        <v>1159</v>
      </c>
      <c r="B13" s="27" t="s">
        <v>1160</v>
      </c>
      <c r="C13" s="27" t="s">
        <v>1120</v>
      </c>
      <c r="D13" s="31">
        <v>150</v>
      </c>
      <c r="E13" s="29">
        <v>0</v>
      </c>
      <c r="F13" s="29">
        <v>0</v>
      </c>
      <c r="G13" s="29">
        <v>0</v>
      </c>
    </row>
    <row r="14" spans="1:9" x14ac:dyDescent="0.2">
      <c r="A14" s="26" t="s">
        <v>32</v>
      </c>
      <c r="B14" s="26"/>
      <c r="C14" s="26"/>
      <c r="D14" s="32"/>
      <c r="E14" s="33">
        <f>SUM(E11:E13)</f>
        <v>0</v>
      </c>
      <c r="F14" s="33">
        <f>SUM(F11:F13)</f>
        <v>0</v>
      </c>
      <c r="G14" s="33"/>
      <c r="H14" s="18"/>
      <c r="I14" s="18"/>
    </row>
    <row r="15" spans="1:9" x14ac:dyDescent="0.2">
      <c r="A15" s="27"/>
      <c r="B15" s="27"/>
      <c r="C15" s="27"/>
      <c r="D15" s="28"/>
      <c r="E15" s="29"/>
      <c r="F15" s="30"/>
      <c r="G15" s="29"/>
    </row>
    <row r="16" spans="1:9" x14ac:dyDescent="0.2">
      <c r="A16" s="26" t="s">
        <v>33</v>
      </c>
      <c r="B16" s="27"/>
      <c r="C16" s="27"/>
      <c r="D16" s="28"/>
      <c r="E16" s="29"/>
      <c r="F16" s="30"/>
      <c r="G16" s="29"/>
    </row>
    <row r="17" spans="1:9" x14ac:dyDescent="0.2">
      <c r="A17" s="27" t="s">
        <v>1125</v>
      </c>
      <c r="B17" s="27" t="s">
        <v>1126</v>
      </c>
      <c r="C17" s="27" t="s">
        <v>1127</v>
      </c>
      <c r="D17" s="31">
        <v>174295.17300000001</v>
      </c>
      <c r="E17" s="29">
        <v>6032.9725939999998</v>
      </c>
      <c r="F17" s="30">
        <v>17.9291849158076</v>
      </c>
      <c r="G17" s="29">
        <v>3.6823999999999999</v>
      </c>
    </row>
    <row r="18" spans="1:9" x14ac:dyDescent="0.2">
      <c r="A18" s="26" t="s">
        <v>32</v>
      </c>
      <c r="B18" s="26"/>
      <c r="C18" s="26"/>
      <c r="D18" s="32"/>
      <c r="E18" s="33">
        <f>SUM(E17:E17)</f>
        <v>6032.9725939999998</v>
      </c>
      <c r="F18" s="34">
        <f>SUM(F17:F17)</f>
        <v>17.9291849158076</v>
      </c>
      <c r="G18" s="33"/>
      <c r="H18" s="18"/>
      <c r="I18" s="18"/>
    </row>
    <row r="19" spans="1:9" x14ac:dyDescent="0.2">
      <c r="A19" s="27"/>
      <c r="B19" s="27"/>
      <c r="C19" s="27"/>
      <c r="D19" s="28"/>
      <c r="E19" s="29"/>
      <c r="F19" s="30"/>
      <c r="G19" s="29"/>
    </row>
    <row r="20" spans="1:9" x14ac:dyDescent="0.2">
      <c r="A20" s="26" t="s">
        <v>34</v>
      </c>
      <c r="B20" s="26"/>
      <c r="C20" s="26"/>
      <c r="D20" s="32"/>
      <c r="E20" s="33">
        <f>E9+E14+E18</f>
        <v>32791.233514</v>
      </c>
      <c r="F20" s="34">
        <f>F9+F14+F18</f>
        <v>97.451145373118393</v>
      </c>
      <c r="G20" s="33"/>
      <c r="H20" s="18"/>
      <c r="I20" s="18"/>
    </row>
    <row r="21" spans="1:9" x14ac:dyDescent="0.2">
      <c r="A21" s="26"/>
      <c r="B21" s="26"/>
      <c r="C21" s="26"/>
      <c r="D21" s="32"/>
      <c r="E21" s="33"/>
      <c r="F21" s="34"/>
      <c r="G21" s="33"/>
      <c r="H21" s="18"/>
      <c r="I21" s="18"/>
    </row>
    <row r="22" spans="1:9" x14ac:dyDescent="0.2">
      <c r="A22" s="26" t="s">
        <v>36</v>
      </c>
      <c r="B22" s="26"/>
      <c r="C22" s="26"/>
      <c r="D22" s="32"/>
      <c r="E22" s="33">
        <f>E24-(E9+E14+E18)</f>
        <v>857.66141529999732</v>
      </c>
      <c r="F22" s="34">
        <f>F24-(F9+F14+F18)</f>
        <v>2.5488546268816066</v>
      </c>
      <c r="G22" s="33"/>
      <c r="H22" s="18"/>
      <c r="I22" s="18"/>
    </row>
    <row r="23" spans="1:9" x14ac:dyDescent="0.2">
      <c r="A23" s="26"/>
      <c r="B23" s="26"/>
      <c r="C23" s="26"/>
      <c r="D23" s="32"/>
      <c r="E23" s="33"/>
      <c r="F23" s="34"/>
      <c r="G23" s="33"/>
      <c r="H23" s="18"/>
      <c r="I23" s="18"/>
    </row>
    <row r="24" spans="1:9" x14ac:dyDescent="0.2">
      <c r="A24" s="35" t="s">
        <v>35</v>
      </c>
      <c r="B24" s="35"/>
      <c r="C24" s="35"/>
      <c r="D24" s="36"/>
      <c r="E24" s="37">
        <v>33648.894929299997</v>
      </c>
      <c r="F24" s="38">
        <v>100</v>
      </c>
      <c r="G24" s="37"/>
      <c r="H24" s="18"/>
      <c r="I24" s="18"/>
    </row>
    <row r="26" spans="1:9" x14ac:dyDescent="0.2">
      <c r="A26" s="18" t="s">
        <v>37</v>
      </c>
    </row>
    <row r="28" spans="1:9" x14ac:dyDescent="0.2">
      <c r="A28" s="18" t="s">
        <v>38</v>
      </c>
    </row>
    <row r="29" spans="1:9" x14ac:dyDescent="0.2">
      <c r="A29" s="18" t="s">
        <v>39</v>
      </c>
    </row>
    <row r="30" spans="1:9" x14ac:dyDescent="0.2">
      <c r="A30" s="18" t="s">
        <v>40</v>
      </c>
      <c r="B30" s="18"/>
      <c r="C30" s="39" t="s">
        <v>42</v>
      </c>
      <c r="D30" s="19" t="s">
        <v>41</v>
      </c>
    </row>
    <row r="31" spans="1:9" x14ac:dyDescent="0.2">
      <c r="A31" s="9" t="s">
        <v>58</v>
      </c>
      <c r="C31" s="40">
        <v>22.316500000000001</v>
      </c>
      <c r="D31" s="40">
        <v>23.803899999999999</v>
      </c>
    </row>
    <row r="32" spans="1:9" x14ac:dyDescent="0.2">
      <c r="A32" s="9" t="s">
        <v>80</v>
      </c>
      <c r="C32" s="40">
        <v>11.9672</v>
      </c>
      <c r="D32" s="40">
        <v>12.764799999999999</v>
      </c>
    </row>
    <row r="33" spans="1:5" x14ac:dyDescent="0.2">
      <c r="A33" s="9" t="s">
        <v>61</v>
      </c>
      <c r="C33" s="40">
        <v>23.771799999999999</v>
      </c>
      <c r="D33" s="40">
        <v>24.020199999999999</v>
      </c>
    </row>
    <row r="34" spans="1:5" x14ac:dyDescent="0.2">
      <c r="A34" s="9" t="s">
        <v>81</v>
      </c>
      <c r="C34" s="40">
        <v>13.027699999999999</v>
      </c>
      <c r="D34" s="40">
        <v>13.1639</v>
      </c>
    </row>
    <row r="36" spans="1:5" x14ac:dyDescent="0.2">
      <c r="A36" s="9" t="s">
        <v>43</v>
      </c>
    </row>
    <row r="38" spans="1:5" x14ac:dyDescent="0.2">
      <c r="A38" s="18" t="s">
        <v>44</v>
      </c>
      <c r="D38" s="41" t="s">
        <v>45</v>
      </c>
    </row>
    <row r="40" spans="1:5" x14ac:dyDescent="0.2">
      <c r="A40" s="18" t="s">
        <v>866</v>
      </c>
      <c r="D40" s="42">
        <v>3.3429409798630099</v>
      </c>
      <c r="E40" s="13" t="s">
        <v>46</v>
      </c>
    </row>
    <row r="42" spans="1:5" x14ac:dyDescent="0.2">
      <c r="A42" s="18" t="s">
        <v>789</v>
      </c>
      <c r="D42" s="41" t="s">
        <v>45</v>
      </c>
    </row>
    <row r="43" spans="1:5" x14ac:dyDescent="0.2">
      <c r="A43" s="9" t="s">
        <v>787</v>
      </c>
    </row>
    <row r="44" spans="1:5" x14ac:dyDescent="0.2">
      <c r="A44" s="46" t="s">
        <v>1128</v>
      </c>
    </row>
    <row r="46" spans="1:5" x14ac:dyDescent="0.2">
      <c r="A46" s="18" t="s">
        <v>1205</v>
      </c>
    </row>
    <row r="48" spans="1:5" x14ac:dyDescent="0.2">
      <c r="A48" s="9" t="s">
        <v>1209</v>
      </c>
    </row>
    <row r="50" spans="1:7" ht="51" x14ac:dyDescent="0.2">
      <c r="A50" s="76" t="s">
        <v>2</v>
      </c>
      <c r="B50" s="77" t="s">
        <v>1208</v>
      </c>
      <c r="C50" s="78" t="s">
        <v>1303</v>
      </c>
      <c r="D50" s="78" t="s">
        <v>1210</v>
      </c>
      <c r="E50" s="78" t="s">
        <v>1211</v>
      </c>
    </row>
    <row r="51" spans="1:7" x14ac:dyDescent="0.2">
      <c r="A51" s="79" t="s">
        <v>1247</v>
      </c>
      <c r="B51" s="79" t="s">
        <v>1248</v>
      </c>
      <c r="C51" s="80">
        <v>0</v>
      </c>
      <c r="D51" s="81">
        <v>0</v>
      </c>
      <c r="E51" s="80">
        <v>3654.5898081939977</v>
      </c>
    </row>
    <row r="52" spans="1:7" x14ac:dyDescent="0.2">
      <c r="A52" s="79" t="s">
        <v>1233</v>
      </c>
      <c r="B52" s="79" t="s">
        <v>1234</v>
      </c>
      <c r="C52" s="80">
        <v>0</v>
      </c>
      <c r="D52" s="81">
        <v>0</v>
      </c>
      <c r="E52" s="80">
        <v>3990.8421564368368</v>
      </c>
    </row>
    <row r="53" spans="1:7" x14ac:dyDescent="0.2">
      <c r="A53" s="79" t="s">
        <v>1235</v>
      </c>
      <c r="B53" s="79" t="s">
        <v>1236</v>
      </c>
      <c r="C53" s="80">
        <v>0</v>
      </c>
      <c r="D53" s="81">
        <v>0</v>
      </c>
      <c r="E53" s="80">
        <v>1144.0976224136614</v>
      </c>
    </row>
    <row r="54" spans="1:7" x14ac:dyDescent="0.2">
      <c r="A54" s="79" t="s">
        <v>1191</v>
      </c>
      <c r="B54" s="79" t="s">
        <v>1300</v>
      </c>
      <c r="C54" s="80">
        <v>0</v>
      </c>
      <c r="D54" s="81">
        <v>0</v>
      </c>
      <c r="E54" s="80">
        <v>4273.2172129999999</v>
      </c>
    </row>
    <row r="55" spans="1:7" x14ac:dyDescent="0.2">
      <c r="A55" s="79" t="s">
        <v>1237</v>
      </c>
      <c r="B55" s="79" t="s">
        <v>1238</v>
      </c>
      <c r="C55" s="80">
        <v>0</v>
      </c>
      <c r="D55" s="81">
        <v>0</v>
      </c>
      <c r="E55" s="80">
        <v>2043.4488387934427</v>
      </c>
    </row>
    <row r="56" spans="1:7" x14ac:dyDescent="0.2">
      <c r="A56" s="79" t="s">
        <v>1276</v>
      </c>
      <c r="B56" s="79" t="s">
        <v>1242</v>
      </c>
      <c r="C56" s="80">
        <v>0</v>
      </c>
      <c r="D56" s="81">
        <v>0</v>
      </c>
      <c r="E56" s="80">
        <v>6413.233203681436</v>
      </c>
    </row>
    <row r="57" spans="1:7" x14ac:dyDescent="0.2">
      <c r="A57" s="79" t="s">
        <v>1241</v>
      </c>
      <c r="B57" s="79" t="s">
        <v>1288</v>
      </c>
      <c r="C57" s="80">
        <v>0</v>
      </c>
      <c r="D57" s="81">
        <v>0</v>
      </c>
      <c r="E57" s="80">
        <v>8554.3143945119809</v>
      </c>
    </row>
    <row r="58" spans="1:7" x14ac:dyDescent="0.2">
      <c r="A58" s="79" t="s">
        <v>1251</v>
      </c>
      <c r="B58" s="79" t="s">
        <v>1289</v>
      </c>
      <c r="C58" s="80">
        <v>0</v>
      </c>
      <c r="D58" s="81">
        <v>0</v>
      </c>
      <c r="E58" s="80">
        <v>9521.0845960166589</v>
      </c>
    </row>
    <row r="60" spans="1:7" x14ac:dyDescent="0.2">
      <c r="A60" s="49" t="s">
        <v>1243</v>
      </c>
    </row>
    <row r="61" spans="1:7" x14ac:dyDescent="0.2">
      <c r="A61" s="49" t="s">
        <v>1304</v>
      </c>
    </row>
    <row r="63" spans="1:7" ht="24.75" customHeight="1" x14ac:dyDescent="0.3">
      <c r="A63" s="117" t="s">
        <v>1290</v>
      </c>
      <c r="B63" s="118"/>
      <c r="C63" s="118"/>
      <c r="D63" s="118"/>
      <c r="E63" s="118"/>
      <c r="F63" s="118"/>
      <c r="G63" s="118"/>
    </row>
    <row r="65" spans="1:7" ht="35.25" customHeight="1" x14ac:dyDescent="0.3">
      <c r="A65" s="117" t="s">
        <v>1291</v>
      </c>
      <c r="B65" s="118"/>
      <c r="C65" s="118"/>
      <c r="D65" s="118"/>
      <c r="E65" s="118"/>
      <c r="F65" s="118"/>
      <c r="G65" s="118"/>
    </row>
    <row r="67" spans="1:7" ht="46.5" customHeight="1" x14ac:dyDescent="0.3">
      <c r="A67" s="117" t="s">
        <v>1292</v>
      </c>
      <c r="B67" s="118"/>
      <c r="C67" s="118"/>
      <c r="D67" s="118"/>
      <c r="E67" s="118"/>
      <c r="F67" s="118"/>
      <c r="G67" s="118"/>
    </row>
    <row r="68" spans="1:7" x14ac:dyDescent="0.2">
      <c r="A68" s="46" t="s">
        <v>1130</v>
      </c>
    </row>
    <row r="70" spans="1:7" ht="24" customHeight="1" x14ac:dyDescent="0.3">
      <c r="A70" s="117" t="s">
        <v>1166</v>
      </c>
      <c r="B70" s="118"/>
      <c r="C70" s="118"/>
      <c r="D70" s="118"/>
      <c r="E70" s="118"/>
      <c r="F70" s="118"/>
      <c r="G70" s="118"/>
    </row>
    <row r="72" spans="1:7" x14ac:dyDescent="0.2">
      <c r="A72" s="18" t="s">
        <v>1167</v>
      </c>
    </row>
    <row r="74" spans="1:7" x14ac:dyDescent="0.2">
      <c r="A74" s="47" t="s">
        <v>781</v>
      </c>
    </row>
    <row r="75" spans="1:7" x14ac:dyDescent="0.2">
      <c r="A75" s="47"/>
    </row>
    <row r="76" spans="1:7" x14ac:dyDescent="0.2">
      <c r="A76" s="48"/>
    </row>
    <row r="77" spans="1:7" x14ac:dyDescent="0.2">
      <c r="A77" s="49"/>
    </row>
    <row r="78" spans="1:7" x14ac:dyDescent="0.2">
      <c r="A78" s="49"/>
    </row>
    <row r="79" spans="1:7" x14ac:dyDescent="0.2">
      <c r="A79" s="49"/>
    </row>
    <row r="80" spans="1:7"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7" t="s">
        <v>1193</v>
      </c>
    </row>
    <row r="89" spans="1:1" x14ac:dyDescent="0.2">
      <c r="A89" s="49"/>
    </row>
    <row r="90" spans="1:1" x14ac:dyDescent="0.2">
      <c r="A90" s="47" t="s">
        <v>782</v>
      </c>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7" x14ac:dyDescent="0.2">
      <c r="A97" s="49"/>
    </row>
    <row r="98" spans="1:7" x14ac:dyDescent="0.2">
      <c r="A98" s="49"/>
    </row>
    <row r="99" spans="1:7" x14ac:dyDescent="0.2">
      <c r="A99" s="49"/>
    </row>
    <row r="100" spans="1:7" x14ac:dyDescent="0.2">
      <c r="A100" s="49"/>
    </row>
    <row r="101" spans="1:7" x14ac:dyDescent="0.2">
      <c r="A101" s="49"/>
    </row>
    <row r="102" spans="1:7" x14ac:dyDescent="0.2">
      <c r="A102" s="48"/>
    </row>
    <row r="103" spans="1:7" x14ac:dyDescent="0.2">
      <c r="A103" s="48"/>
    </row>
    <row r="104" spans="1:7" x14ac:dyDescent="0.2">
      <c r="A104" s="48"/>
    </row>
    <row r="105" spans="1:7" x14ac:dyDescent="0.2">
      <c r="A105" s="18" t="s">
        <v>798</v>
      </c>
    </row>
    <row r="107" spans="1:7" s="1" customFormat="1" ht="13.8" x14ac:dyDescent="0.2">
      <c r="A107" s="106" t="s">
        <v>1194</v>
      </c>
      <c r="B107" s="107"/>
      <c r="C107" s="107"/>
      <c r="D107" s="107"/>
      <c r="E107" s="107"/>
      <c r="F107" s="107"/>
      <c r="G107" s="107"/>
    </row>
    <row r="108" spans="1:7" x14ac:dyDescent="0.2">
      <c r="A108" s="18" t="s">
        <v>7</v>
      </c>
    </row>
    <row r="109" spans="1:7" s="1" customFormat="1" ht="17.55" customHeight="1" x14ac:dyDescent="0.2">
      <c r="A109" s="8" t="s">
        <v>2</v>
      </c>
      <c r="B109" s="8" t="s">
        <v>0</v>
      </c>
      <c r="C109" s="17" t="s">
        <v>804</v>
      </c>
      <c r="D109" s="16" t="s">
        <v>1</v>
      </c>
      <c r="E109" s="15" t="s">
        <v>3</v>
      </c>
      <c r="F109" s="15" t="s">
        <v>4</v>
      </c>
      <c r="G109" s="15" t="s">
        <v>6</v>
      </c>
    </row>
    <row r="110" spans="1:7" x14ac:dyDescent="0.2">
      <c r="A110" s="21" t="s">
        <v>30</v>
      </c>
      <c r="B110" s="22"/>
      <c r="C110" s="22"/>
      <c r="D110" s="23"/>
      <c r="E110" s="24"/>
      <c r="F110" s="25"/>
      <c r="G110" s="24"/>
    </row>
    <row r="111" spans="1:7" x14ac:dyDescent="0.2">
      <c r="A111" s="26" t="s">
        <v>31</v>
      </c>
      <c r="B111" s="27"/>
      <c r="C111" s="27"/>
      <c r="D111" s="28"/>
      <c r="E111" s="29"/>
      <c r="F111" s="30"/>
      <c r="G111" s="29"/>
    </row>
    <row r="112" spans="1:7" x14ac:dyDescent="0.2">
      <c r="A112" s="27" t="s">
        <v>1134</v>
      </c>
      <c r="B112" s="27" t="s">
        <v>1135</v>
      </c>
      <c r="C112" s="27" t="s">
        <v>1136</v>
      </c>
      <c r="D112" s="31">
        <v>3370</v>
      </c>
      <c r="E112" s="29">
        <v>11795</v>
      </c>
      <c r="F112" s="30">
        <v>93.5921433886176</v>
      </c>
      <c r="G112" s="29">
        <v>4.165</v>
      </c>
    </row>
    <row r="113" spans="1:9" x14ac:dyDescent="0.2">
      <c r="A113" s="26" t="s">
        <v>32</v>
      </c>
      <c r="B113" s="26"/>
      <c r="C113" s="26"/>
      <c r="D113" s="32"/>
      <c r="E113" s="33">
        <f>SUM(E111:E112)</f>
        <v>11795</v>
      </c>
      <c r="F113" s="34">
        <f>SUM(F111:F112)</f>
        <v>93.5921433886176</v>
      </c>
      <c r="G113" s="33"/>
      <c r="H113" s="18"/>
      <c r="I113" s="18"/>
    </row>
    <row r="114" spans="1:9" x14ac:dyDescent="0.2">
      <c r="A114" s="27"/>
      <c r="B114" s="27"/>
      <c r="C114" s="27"/>
      <c r="D114" s="28"/>
      <c r="E114" s="29"/>
      <c r="F114" s="30"/>
      <c r="G114" s="29"/>
    </row>
    <row r="115" spans="1:9" x14ac:dyDescent="0.2">
      <c r="A115" s="26" t="s">
        <v>34</v>
      </c>
      <c r="B115" s="26"/>
      <c r="C115" s="26"/>
      <c r="D115" s="32"/>
      <c r="E115" s="33">
        <f>E113</f>
        <v>11795</v>
      </c>
      <c r="F115" s="34">
        <f>F113</f>
        <v>93.5921433886176</v>
      </c>
      <c r="G115" s="33"/>
      <c r="H115" s="18"/>
      <c r="I115" s="18"/>
    </row>
    <row r="116" spans="1:9" x14ac:dyDescent="0.2">
      <c r="A116" s="26"/>
      <c r="B116" s="26"/>
      <c r="C116" s="26"/>
      <c r="D116" s="32"/>
      <c r="E116" s="33"/>
      <c r="F116" s="34"/>
      <c r="G116" s="33"/>
      <c r="H116" s="18"/>
      <c r="I116" s="18"/>
    </row>
    <row r="117" spans="1:9" x14ac:dyDescent="0.2">
      <c r="A117" s="26" t="s">
        <v>36</v>
      </c>
      <c r="B117" s="26"/>
      <c r="C117" s="26"/>
      <c r="D117" s="32"/>
      <c r="E117" s="33">
        <f>E119-(E113)</f>
        <v>807.55356159999974</v>
      </c>
      <c r="F117" s="34">
        <f>F119-(F113)</f>
        <v>6.4078566113823996</v>
      </c>
      <c r="G117" s="33"/>
      <c r="H117" s="18"/>
      <c r="I117" s="18"/>
    </row>
    <row r="118" spans="1:9" x14ac:dyDescent="0.2">
      <c r="A118" s="26"/>
      <c r="B118" s="26"/>
      <c r="C118" s="26"/>
      <c r="D118" s="32"/>
      <c r="E118" s="33"/>
      <c r="F118" s="34"/>
      <c r="G118" s="33"/>
      <c r="H118" s="18"/>
      <c r="I118" s="18"/>
    </row>
    <row r="119" spans="1:9" x14ac:dyDescent="0.2">
      <c r="A119" s="35" t="s">
        <v>35</v>
      </c>
      <c r="B119" s="35"/>
      <c r="C119" s="35"/>
      <c r="D119" s="36"/>
      <c r="E119" s="37">
        <v>12602.5535616</v>
      </c>
      <c r="F119" s="38">
        <v>100</v>
      </c>
      <c r="G119" s="37"/>
      <c r="H119" s="18"/>
      <c r="I119" s="18"/>
    </row>
    <row r="121" spans="1:9" x14ac:dyDescent="0.2">
      <c r="A121" s="18" t="s">
        <v>37</v>
      </c>
    </row>
    <row r="122" spans="1:9" x14ac:dyDescent="0.2">
      <c r="A122" s="47" t="s">
        <v>1137</v>
      </c>
    </row>
    <row r="123" spans="1:9" x14ac:dyDescent="0.2">
      <c r="A123" s="18" t="s">
        <v>1138</v>
      </c>
    </row>
    <row r="125" spans="1:9" x14ac:dyDescent="0.2">
      <c r="A125" s="18" t="s">
        <v>38</v>
      </c>
    </row>
    <row r="126" spans="1:9" x14ac:dyDescent="0.2">
      <c r="A126" s="18" t="s">
        <v>39</v>
      </c>
    </row>
    <row r="127" spans="1:9" x14ac:dyDescent="0.2">
      <c r="A127" s="18" t="s">
        <v>40</v>
      </c>
      <c r="B127" s="18"/>
      <c r="C127" s="39" t="s">
        <v>42</v>
      </c>
      <c r="D127" s="19" t="s">
        <v>41</v>
      </c>
    </row>
    <row r="128" spans="1:9" x14ac:dyDescent="0.2">
      <c r="A128" s="9" t="s">
        <v>58</v>
      </c>
      <c r="C128" s="40">
        <v>0</v>
      </c>
      <c r="D128" s="40">
        <v>0.51259999999999994</v>
      </c>
    </row>
    <row r="129" spans="1:7" x14ac:dyDescent="0.2">
      <c r="A129" s="9" t="s">
        <v>80</v>
      </c>
      <c r="C129" s="40">
        <v>0</v>
      </c>
      <c r="D129" s="40">
        <v>0.27489999999999998</v>
      </c>
    </row>
    <row r="130" spans="1:7" x14ac:dyDescent="0.2">
      <c r="A130" s="9" t="s">
        <v>61</v>
      </c>
      <c r="C130" s="40">
        <v>0</v>
      </c>
      <c r="D130" s="40">
        <v>0.54239999999999999</v>
      </c>
    </row>
    <row r="131" spans="1:7" x14ac:dyDescent="0.2">
      <c r="A131" s="9" t="s">
        <v>81</v>
      </c>
      <c r="C131" s="40">
        <v>0</v>
      </c>
      <c r="D131" s="40">
        <v>0.29720000000000002</v>
      </c>
    </row>
    <row r="133" spans="1:7" x14ac:dyDescent="0.2">
      <c r="A133" s="9" t="s">
        <v>43</v>
      </c>
    </row>
    <row r="135" spans="1:7" x14ac:dyDescent="0.2">
      <c r="A135" s="18" t="s">
        <v>1197</v>
      </c>
      <c r="D135" s="41" t="s">
        <v>45</v>
      </c>
    </row>
    <row r="136" spans="1:7" x14ac:dyDescent="0.2">
      <c r="A136" s="9" t="s">
        <v>787</v>
      </c>
    </row>
    <row r="137" spans="1:7" x14ac:dyDescent="0.2">
      <c r="A137" s="46" t="s">
        <v>1128</v>
      </c>
    </row>
    <row r="139" spans="1:7" s="1" customFormat="1" ht="13.8" x14ac:dyDescent="0.2">
      <c r="A139" s="106" t="s">
        <v>1195</v>
      </c>
      <c r="B139" s="107"/>
      <c r="C139" s="107"/>
      <c r="D139" s="107"/>
      <c r="E139" s="107"/>
      <c r="F139" s="107"/>
      <c r="G139" s="107"/>
    </row>
    <row r="140" spans="1:7" x14ac:dyDescent="0.2">
      <c r="A140" s="18" t="s">
        <v>7</v>
      </c>
    </row>
    <row r="141" spans="1:7" s="1" customFormat="1" ht="17.55" customHeight="1" x14ac:dyDescent="0.2">
      <c r="A141" s="8" t="s">
        <v>2</v>
      </c>
      <c r="B141" s="8" t="s">
        <v>0</v>
      </c>
      <c r="C141" s="17" t="s">
        <v>804</v>
      </c>
      <c r="D141" s="16" t="s">
        <v>1</v>
      </c>
      <c r="E141" s="15" t="s">
        <v>3</v>
      </c>
      <c r="F141" s="15" t="s">
        <v>4</v>
      </c>
      <c r="G141" s="15" t="s">
        <v>6</v>
      </c>
    </row>
    <row r="142" spans="1:7" x14ac:dyDescent="0.2">
      <c r="A142" s="21" t="s">
        <v>30</v>
      </c>
      <c r="B142" s="22"/>
      <c r="C142" s="22"/>
      <c r="D142" s="23"/>
      <c r="E142" s="24"/>
      <c r="F142" s="25"/>
      <c r="G142" s="24"/>
    </row>
    <row r="143" spans="1:7" x14ac:dyDescent="0.2">
      <c r="A143" s="26" t="s">
        <v>31</v>
      </c>
      <c r="B143" s="27"/>
      <c r="C143" s="27"/>
      <c r="D143" s="28"/>
      <c r="E143" s="29"/>
      <c r="F143" s="30"/>
      <c r="G143" s="29"/>
    </row>
    <row r="144" spans="1:7" ht="20.399999999999999" x14ac:dyDescent="0.2">
      <c r="A144" s="27" t="s">
        <v>1140</v>
      </c>
      <c r="B144" s="27" t="s">
        <v>1196</v>
      </c>
      <c r="C144" s="58" t="s">
        <v>1142</v>
      </c>
      <c r="D144" s="31">
        <v>1695</v>
      </c>
      <c r="E144" s="29">
        <v>0</v>
      </c>
      <c r="F144" s="72">
        <v>100</v>
      </c>
      <c r="G144" s="29">
        <v>0</v>
      </c>
    </row>
    <row r="145" spans="1:9" x14ac:dyDescent="0.2">
      <c r="A145" s="26" t="s">
        <v>32</v>
      </c>
      <c r="B145" s="26"/>
      <c r="C145" s="26"/>
      <c r="D145" s="32"/>
      <c r="E145" s="33">
        <f>SUM(E143:E144)</f>
        <v>0</v>
      </c>
      <c r="F145" s="73">
        <f>SUM(F143:F144)</f>
        <v>100</v>
      </c>
      <c r="G145" s="33"/>
      <c r="H145" s="18"/>
      <c r="I145" s="18"/>
    </row>
    <row r="146" spans="1:9" x14ac:dyDescent="0.2">
      <c r="A146" s="27"/>
      <c r="B146" s="27"/>
      <c r="C146" s="27"/>
      <c r="D146" s="28"/>
      <c r="E146" s="29"/>
      <c r="F146" s="74"/>
      <c r="G146" s="29"/>
    </row>
    <row r="147" spans="1:9" x14ac:dyDescent="0.2">
      <c r="A147" s="26" t="s">
        <v>34</v>
      </c>
      <c r="B147" s="26"/>
      <c r="C147" s="26"/>
      <c r="D147" s="32"/>
      <c r="E147" s="33">
        <f>E145</f>
        <v>0</v>
      </c>
      <c r="F147" s="73">
        <f>F145</f>
        <v>100</v>
      </c>
      <c r="G147" s="33"/>
      <c r="H147" s="18"/>
      <c r="I147" s="18"/>
    </row>
    <row r="148" spans="1:9" x14ac:dyDescent="0.2">
      <c r="A148" s="26"/>
      <c r="B148" s="26"/>
      <c r="C148" s="26"/>
      <c r="D148" s="32"/>
      <c r="E148" s="33"/>
      <c r="F148" s="73"/>
      <c r="G148" s="33"/>
      <c r="H148" s="18"/>
      <c r="I148" s="18"/>
    </row>
    <row r="149" spans="1:9" x14ac:dyDescent="0.2">
      <c r="A149" s="26" t="s">
        <v>36</v>
      </c>
      <c r="B149" s="26"/>
      <c r="C149" s="26"/>
      <c r="D149" s="32"/>
      <c r="E149" s="33">
        <f>E151-(E145)</f>
        <v>3.9999999999999998E-7</v>
      </c>
      <c r="F149" s="34">
        <v>0</v>
      </c>
      <c r="G149" s="33"/>
      <c r="H149" s="18"/>
      <c r="I149" s="18"/>
    </row>
    <row r="150" spans="1:9" x14ac:dyDescent="0.2">
      <c r="A150" s="26"/>
      <c r="B150" s="26"/>
      <c r="C150" s="26"/>
      <c r="D150" s="32"/>
      <c r="E150" s="33"/>
      <c r="F150" s="73"/>
      <c r="G150" s="33"/>
      <c r="H150" s="18"/>
      <c r="I150" s="18"/>
    </row>
    <row r="151" spans="1:9" x14ac:dyDescent="0.2">
      <c r="A151" s="35" t="s">
        <v>35</v>
      </c>
      <c r="B151" s="35"/>
      <c r="C151" s="35"/>
      <c r="D151" s="36"/>
      <c r="E151" s="37">
        <v>3.9999999999999998E-7</v>
      </c>
      <c r="F151" s="75">
        <v>100</v>
      </c>
      <c r="G151" s="37"/>
      <c r="H151" s="18"/>
      <c r="I151" s="18"/>
    </row>
    <row r="153" spans="1:9" x14ac:dyDescent="0.2">
      <c r="A153" s="18" t="s">
        <v>37</v>
      </c>
    </row>
    <row r="154" spans="1:9" x14ac:dyDescent="0.2">
      <c r="A154" s="18" t="s">
        <v>1137</v>
      </c>
    </row>
    <row r="155" spans="1:9" x14ac:dyDescent="0.2">
      <c r="A155" s="18" t="s">
        <v>1143</v>
      </c>
    </row>
    <row r="157" spans="1:9" x14ac:dyDescent="0.2">
      <c r="A157" s="18" t="s">
        <v>38</v>
      </c>
    </row>
    <row r="158" spans="1:9" x14ac:dyDescent="0.2">
      <c r="A158" s="18" t="s">
        <v>39</v>
      </c>
    </row>
    <row r="159" spans="1:9" x14ac:dyDescent="0.2">
      <c r="A159" s="18" t="s">
        <v>40</v>
      </c>
      <c r="B159" s="18"/>
      <c r="C159" s="39" t="s">
        <v>42</v>
      </c>
      <c r="D159" s="19" t="s">
        <v>41</v>
      </c>
    </row>
    <row r="160" spans="1:9" s="13" customFormat="1" x14ac:dyDescent="0.2">
      <c r="A160" s="9" t="s">
        <v>58</v>
      </c>
      <c r="B160" s="9"/>
      <c r="C160" s="40">
        <v>0</v>
      </c>
      <c r="D160" s="40">
        <v>0</v>
      </c>
      <c r="F160" s="14"/>
      <c r="H160" s="9"/>
      <c r="I160" s="9"/>
    </row>
    <row r="161" spans="1:9" s="13" customFormat="1" x14ac:dyDescent="0.2">
      <c r="A161" s="9" t="s">
        <v>80</v>
      </c>
      <c r="B161" s="9"/>
      <c r="C161" s="40">
        <v>0</v>
      </c>
      <c r="D161" s="40">
        <v>0</v>
      </c>
      <c r="F161" s="14"/>
      <c r="H161" s="9"/>
      <c r="I161" s="9"/>
    </row>
    <row r="162" spans="1:9" s="13" customFormat="1" x14ac:dyDescent="0.2">
      <c r="A162" s="9" t="s">
        <v>61</v>
      </c>
      <c r="B162" s="9"/>
      <c r="C162" s="40">
        <v>0</v>
      </c>
      <c r="D162" s="40">
        <v>0</v>
      </c>
      <c r="F162" s="14"/>
      <c r="H162" s="9"/>
      <c r="I162" s="9"/>
    </row>
    <row r="163" spans="1:9" s="13" customFormat="1" x14ac:dyDescent="0.2">
      <c r="A163" s="9" t="s">
        <v>81</v>
      </c>
      <c r="B163" s="9"/>
      <c r="C163" s="40">
        <v>0</v>
      </c>
      <c r="D163" s="40">
        <v>0</v>
      </c>
      <c r="F163" s="14"/>
      <c r="H163" s="9"/>
      <c r="I163" s="9"/>
    </row>
    <row r="165" spans="1:9" s="13" customFormat="1" x14ac:dyDescent="0.2">
      <c r="A165" s="9" t="s">
        <v>43</v>
      </c>
      <c r="B165" s="9"/>
      <c r="C165" s="9"/>
      <c r="D165" s="10"/>
      <c r="F165" s="14"/>
      <c r="H165" s="9"/>
      <c r="I165" s="9"/>
    </row>
    <row r="167" spans="1:9" s="13" customFormat="1" x14ac:dyDescent="0.2">
      <c r="A167" s="18" t="s">
        <v>1197</v>
      </c>
      <c r="B167" s="9"/>
      <c r="C167" s="9"/>
      <c r="D167" s="41" t="s">
        <v>45</v>
      </c>
      <c r="F167" s="14"/>
      <c r="H167" s="9"/>
      <c r="I167" s="9"/>
    </row>
    <row r="168" spans="1:9" s="13" customFormat="1" x14ac:dyDescent="0.2">
      <c r="A168" s="9" t="s">
        <v>787</v>
      </c>
      <c r="B168" s="9"/>
      <c r="C168" s="9"/>
      <c r="D168" s="10"/>
      <c r="F168" s="14"/>
      <c r="H168" s="9"/>
      <c r="I168" s="9"/>
    </row>
    <row r="169" spans="1:9" s="13" customFormat="1" x14ac:dyDescent="0.2">
      <c r="A169" s="46" t="s">
        <v>1128</v>
      </c>
      <c r="B169" s="9"/>
      <c r="C169" s="9"/>
      <c r="D169" s="10"/>
      <c r="F169" s="14"/>
      <c r="H169" s="9"/>
      <c r="I169" s="9"/>
    </row>
  </sheetData>
  <mergeCells count="7">
    <mergeCell ref="A139:G139"/>
    <mergeCell ref="A1:G1"/>
    <mergeCell ref="A63:G63"/>
    <mergeCell ref="A65:G65"/>
    <mergeCell ref="A67:G67"/>
    <mergeCell ref="A70:G70"/>
    <mergeCell ref="A107:G107"/>
  </mergeCells>
  <conditionalFormatting sqref="F2:F3 F5:F11 F110:F138 F142:F143 F15:F62 F68:F69 F66 F64 F108 F140 F152:F65575 F71:F106">
    <cfRule type="cellIs" dxfId="1" priority="3" stopIfTrue="1" operator="between">
      <formula>0.009</formula>
      <formula>-0.009</formula>
    </cfRule>
  </conditionalFormatting>
  <conditionalFormatting sqref="F145:F148 F150:F151">
    <cfRule type="cellIs" dxfId="0" priority="1" stopIfTrue="1" operator="between">
      <formula>0.009</formula>
      <formula>-0.009</formula>
    </cfRule>
  </conditionalFormatting>
  <hyperlinks>
    <hyperlink ref="A44" r:id="rId1" tooltip="https://www.franklintempletonindia.com/investor/reports" xr:uid="{00000000-0004-0000-2F00-000000000000}"/>
    <hyperlink ref="A68" r:id="rId2" tooltip="https://www.franklintempletonindia.com/downloadsServlet/pdf/fair-valuation-reliance-big-reliance-infra-november-4-2020-kgox4tfq" xr:uid="{00000000-0004-0000-2F00-000001000000}"/>
    <hyperlink ref="A137" r:id="rId3" tooltip="https://www.franklintempletonindia.com/investor/reports" xr:uid="{00000000-0004-0000-2F00-000002000000}"/>
    <hyperlink ref="A169" r:id="rId4" tooltip="https://www.franklintempletonindia.com/investor/reports" xr:uid="{00000000-0004-0000-2F00-000003000000}"/>
  </hyperlinks>
  <pageMargins left="0.7" right="0.7" top="0.75" bottom="0.75" header="0.3" footer="0.3"/>
  <pageSetup paperSize="9" scale="49" orientation="portrait" r:id="rId5"/>
  <headerFooter>
    <oddFooter>&amp;C&amp;1#&amp;"Calibri"&amp;10&amp;K000000PUBLIC</oddFooter>
    <evenFooter>&amp;LPUBLIC</evenFooter>
    <firstFooter>&amp;LPUBLIC</firstFooter>
  </headerFooter>
  <colBreaks count="1" manualBreakCount="1">
    <brk id="7" max="1048575" man="1"/>
  </col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37"/>
  <sheetViews>
    <sheetView view="pageBreakPreview" zoomScaleNormal="100" zoomScaleSheetLayoutView="100" workbookViewId="0">
      <selection sqref="A1:G1"/>
    </sheetView>
  </sheetViews>
  <sheetFormatPr defaultColWidth="9.21875" defaultRowHeight="10.199999999999999" x14ac:dyDescent="0.2"/>
  <cols>
    <col min="1" max="1" width="38.77734375" style="9" bestFit="1" customWidth="1"/>
    <col min="2" max="2" width="54" style="9" bestFit="1" customWidth="1"/>
    <col min="3" max="3" width="24.7773437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106" t="s">
        <v>945</v>
      </c>
      <c r="B1" s="107"/>
      <c r="C1" s="107"/>
      <c r="D1" s="107"/>
      <c r="E1" s="107"/>
      <c r="F1" s="107"/>
      <c r="G1" s="107"/>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804</v>
      </c>
      <c r="D4" s="16" t="s">
        <v>1</v>
      </c>
      <c r="E4" s="15" t="s">
        <v>3</v>
      </c>
      <c r="F4" s="15" t="s">
        <v>4</v>
      </c>
      <c r="G4" s="15" t="s">
        <v>6</v>
      </c>
    </row>
    <row r="5" spans="1:7" x14ac:dyDescent="0.2">
      <c r="A5" s="21" t="s">
        <v>30</v>
      </c>
      <c r="B5" s="22"/>
      <c r="C5" s="22"/>
      <c r="D5" s="23"/>
      <c r="E5" s="24"/>
      <c r="F5" s="25"/>
      <c r="G5" s="24"/>
    </row>
    <row r="6" spans="1:7" x14ac:dyDescent="0.2">
      <c r="A6" s="26" t="s">
        <v>31</v>
      </c>
      <c r="B6" s="27"/>
      <c r="C6" s="27"/>
      <c r="D6" s="28"/>
      <c r="E6" s="29"/>
      <c r="F6" s="30"/>
      <c r="G6" s="29"/>
    </row>
    <row r="7" spans="1:7" x14ac:dyDescent="0.2">
      <c r="A7" s="27" t="s">
        <v>946</v>
      </c>
      <c r="B7" s="27" t="s">
        <v>947</v>
      </c>
      <c r="C7" s="27" t="s">
        <v>948</v>
      </c>
      <c r="D7" s="31">
        <v>550</v>
      </c>
      <c r="E7" s="29">
        <v>5689.4364999999998</v>
      </c>
      <c r="F7" s="30">
        <v>7.1982622877107199</v>
      </c>
      <c r="G7" s="29">
        <v>4.8983999999999996</v>
      </c>
    </row>
    <row r="8" spans="1:7" x14ac:dyDescent="0.2">
      <c r="A8" s="27" t="s">
        <v>949</v>
      </c>
      <c r="B8" s="27" t="s">
        <v>950</v>
      </c>
      <c r="C8" s="27" t="s">
        <v>76</v>
      </c>
      <c r="D8" s="31">
        <v>500</v>
      </c>
      <c r="E8" s="29">
        <v>5189.6850000000004</v>
      </c>
      <c r="F8" s="30">
        <v>6.56597781179173</v>
      </c>
      <c r="G8" s="29">
        <v>5.96</v>
      </c>
    </row>
    <row r="9" spans="1:7" x14ac:dyDescent="0.2">
      <c r="A9" s="27" t="s">
        <v>951</v>
      </c>
      <c r="B9" s="27" t="s">
        <v>952</v>
      </c>
      <c r="C9" s="27" t="s">
        <v>76</v>
      </c>
      <c r="D9" s="31">
        <v>500</v>
      </c>
      <c r="E9" s="29">
        <v>5180.8500000000004</v>
      </c>
      <c r="F9" s="30">
        <v>6.5547997896252204</v>
      </c>
      <c r="G9" s="29">
        <v>5.2249999999999996</v>
      </c>
    </row>
    <row r="10" spans="1:7" x14ac:dyDescent="0.2">
      <c r="A10" s="27" t="s">
        <v>953</v>
      </c>
      <c r="B10" s="27" t="s">
        <v>954</v>
      </c>
      <c r="C10" s="27" t="s">
        <v>76</v>
      </c>
      <c r="D10" s="31">
        <v>500</v>
      </c>
      <c r="E10" s="29">
        <v>5145.7250000000004</v>
      </c>
      <c r="F10" s="30">
        <v>6.5103597184765496</v>
      </c>
      <c r="G10" s="29">
        <v>4.8049999999999997</v>
      </c>
    </row>
    <row r="11" spans="1:7" x14ac:dyDescent="0.2">
      <c r="A11" s="27" t="s">
        <v>955</v>
      </c>
      <c r="B11" s="27" t="s">
        <v>956</v>
      </c>
      <c r="C11" s="27" t="s">
        <v>76</v>
      </c>
      <c r="D11" s="31">
        <v>500</v>
      </c>
      <c r="E11" s="29">
        <v>5078.1400000000003</v>
      </c>
      <c r="F11" s="30">
        <v>6.4248513281966098</v>
      </c>
      <c r="G11" s="29">
        <v>4.97</v>
      </c>
    </row>
    <row r="12" spans="1:7" x14ac:dyDescent="0.2">
      <c r="A12" s="27" t="s">
        <v>957</v>
      </c>
      <c r="B12" s="27" t="s">
        <v>958</v>
      </c>
      <c r="C12" s="27" t="s">
        <v>76</v>
      </c>
      <c r="D12" s="31">
        <v>250</v>
      </c>
      <c r="E12" s="29">
        <v>3137.18</v>
      </c>
      <c r="F12" s="30">
        <v>3.9691530934144899</v>
      </c>
      <c r="G12" s="29">
        <v>4.24</v>
      </c>
    </row>
    <row r="13" spans="1:7" x14ac:dyDescent="0.2">
      <c r="A13" s="27" t="s">
        <v>959</v>
      </c>
      <c r="B13" s="27" t="s">
        <v>960</v>
      </c>
      <c r="C13" s="27" t="s">
        <v>948</v>
      </c>
      <c r="D13" s="31">
        <v>264</v>
      </c>
      <c r="E13" s="29">
        <v>2645.8951200000001</v>
      </c>
      <c r="F13" s="30">
        <v>3.3475805661129701</v>
      </c>
      <c r="G13" s="29">
        <v>4.2998000000000003</v>
      </c>
    </row>
    <row r="14" spans="1:7" x14ac:dyDescent="0.2">
      <c r="A14" s="27" t="s">
        <v>961</v>
      </c>
      <c r="B14" s="27" t="s">
        <v>962</v>
      </c>
      <c r="C14" s="27" t="s">
        <v>76</v>
      </c>
      <c r="D14" s="31">
        <v>250</v>
      </c>
      <c r="E14" s="29">
        <v>2574.98</v>
      </c>
      <c r="F14" s="30">
        <v>3.2578589154847499</v>
      </c>
      <c r="G14" s="29">
        <v>5.68</v>
      </c>
    </row>
    <row r="15" spans="1:7" x14ac:dyDescent="0.2">
      <c r="A15" s="27" t="s">
        <v>963</v>
      </c>
      <c r="B15" s="27" t="s">
        <v>964</v>
      </c>
      <c r="C15" s="27" t="s">
        <v>76</v>
      </c>
      <c r="D15" s="31">
        <v>250</v>
      </c>
      <c r="E15" s="29">
        <v>2535.6350000000002</v>
      </c>
      <c r="F15" s="30">
        <v>3.2080797098094598</v>
      </c>
      <c r="G15" s="29">
        <v>4.53</v>
      </c>
    </row>
    <row r="16" spans="1:7" x14ac:dyDescent="0.2">
      <c r="A16" s="27" t="s">
        <v>965</v>
      </c>
      <c r="B16" s="27" t="s">
        <v>966</v>
      </c>
      <c r="C16" s="27" t="s">
        <v>76</v>
      </c>
      <c r="D16" s="31">
        <v>250</v>
      </c>
      <c r="E16" s="29">
        <v>2535.375</v>
      </c>
      <c r="F16" s="30">
        <v>3.20775075839313</v>
      </c>
      <c r="G16" s="29">
        <v>4.6399999999999997</v>
      </c>
    </row>
    <row r="17" spans="1:7" x14ac:dyDescent="0.2">
      <c r="A17" s="27" t="s">
        <v>967</v>
      </c>
      <c r="B17" s="27" t="s">
        <v>968</v>
      </c>
      <c r="C17" s="27" t="s">
        <v>76</v>
      </c>
      <c r="D17" s="31">
        <v>250</v>
      </c>
      <c r="E17" s="29">
        <v>2531.39</v>
      </c>
      <c r="F17" s="30">
        <v>3.2027089453389701</v>
      </c>
      <c r="G17" s="29">
        <v>4.96</v>
      </c>
    </row>
    <row r="18" spans="1:7" x14ac:dyDescent="0.2">
      <c r="A18" s="27" t="s">
        <v>969</v>
      </c>
      <c r="B18" s="27" t="s">
        <v>970</v>
      </c>
      <c r="C18" s="27" t="s">
        <v>76</v>
      </c>
      <c r="D18" s="31">
        <v>250</v>
      </c>
      <c r="E18" s="29">
        <v>2529.8874999999998</v>
      </c>
      <c r="F18" s="30">
        <v>3.2008079857118998</v>
      </c>
      <c r="G18" s="29">
        <v>4.6900000000000004</v>
      </c>
    </row>
    <row r="19" spans="1:7" x14ac:dyDescent="0.2">
      <c r="A19" s="27" t="s">
        <v>971</v>
      </c>
      <c r="B19" s="27" t="s">
        <v>972</v>
      </c>
      <c r="C19" s="27" t="s">
        <v>76</v>
      </c>
      <c r="D19" s="31">
        <v>250</v>
      </c>
      <c r="E19" s="29">
        <v>2523.3225000000002</v>
      </c>
      <c r="F19" s="30">
        <v>3.1925019624495201</v>
      </c>
      <c r="G19" s="29">
        <v>4.91</v>
      </c>
    </row>
    <row r="20" spans="1:7" x14ac:dyDescent="0.2">
      <c r="A20" s="27" t="s">
        <v>973</v>
      </c>
      <c r="B20" s="27" t="s">
        <v>974</v>
      </c>
      <c r="C20" s="27" t="s">
        <v>76</v>
      </c>
      <c r="D20" s="31">
        <v>250</v>
      </c>
      <c r="E20" s="29">
        <v>2508.4850000000001</v>
      </c>
      <c r="F20" s="30">
        <v>3.17372959075789</v>
      </c>
      <c r="G20" s="29">
        <v>4.5301</v>
      </c>
    </row>
    <row r="21" spans="1:7" x14ac:dyDescent="0.2">
      <c r="A21" s="27" t="s">
        <v>975</v>
      </c>
      <c r="B21" s="27" t="s">
        <v>976</v>
      </c>
      <c r="C21" s="27" t="s">
        <v>76</v>
      </c>
      <c r="D21" s="31">
        <v>200</v>
      </c>
      <c r="E21" s="29">
        <v>2064.7919999999999</v>
      </c>
      <c r="F21" s="30">
        <v>2.61237020319443</v>
      </c>
      <c r="G21" s="29">
        <v>5.4850000000000003</v>
      </c>
    </row>
    <row r="22" spans="1:7" x14ac:dyDescent="0.2">
      <c r="A22" s="27" t="s">
        <v>977</v>
      </c>
      <c r="B22" s="27" t="s">
        <v>978</v>
      </c>
      <c r="C22" s="27" t="s">
        <v>979</v>
      </c>
      <c r="D22" s="31">
        <v>200</v>
      </c>
      <c r="E22" s="29">
        <v>2057.04</v>
      </c>
      <c r="F22" s="30">
        <v>2.6025623901967201</v>
      </c>
      <c r="G22" s="29">
        <v>4.95</v>
      </c>
    </row>
    <row r="23" spans="1:7" x14ac:dyDescent="0.2">
      <c r="A23" s="27" t="s">
        <v>980</v>
      </c>
      <c r="B23" s="27" t="s">
        <v>981</v>
      </c>
      <c r="C23" s="27" t="s">
        <v>982</v>
      </c>
      <c r="D23" s="31">
        <v>160</v>
      </c>
      <c r="E23" s="29">
        <v>1793.0496000000001</v>
      </c>
      <c r="F23" s="30">
        <v>2.26856232874289</v>
      </c>
      <c r="G23" s="29">
        <v>7.4448999999999996</v>
      </c>
    </row>
    <row r="24" spans="1:7" x14ac:dyDescent="0.2">
      <c r="A24" s="27" t="s">
        <v>983</v>
      </c>
      <c r="B24" s="27" t="s">
        <v>984</v>
      </c>
      <c r="C24" s="27" t="s">
        <v>979</v>
      </c>
      <c r="D24" s="31">
        <v>150</v>
      </c>
      <c r="E24" s="29">
        <v>1494.5264999999999</v>
      </c>
      <c r="F24" s="30">
        <v>1.8908715727707499</v>
      </c>
      <c r="G24" s="29">
        <v>5.5</v>
      </c>
    </row>
    <row r="25" spans="1:7" x14ac:dyDescent="0.2">
      <c r="A25" s="27" t="s">
        <v>985</v>
      </c>
      <c r="B25" s="27" t="s">
        <v>986</v>
      </c>
      <c r="C25" s="27" t="s">
        <v>76</v>
      </c>
      <c r="D25" s="31">
        <v>140</v>
      </c>
      <c r="E25" s="29">
        <v>1401.1410000000001</v>
      </c>
      <c r="F25" s="30">
        <v>1.77272044780978</v>
      </c>
      <c r="G25" s="29">
        <v>4.96</v>
      </c>
    </row>
    <row r="26" spans="1:7" x14ac:dyDescent="0.2">
      <c r="A26" s="27" t="s">
        <v>987</v>
      </c>
      <c r="B26" s="27" t="s">
        <v>988</v>
      </c>
      <c r="C26" s="27" t="s">
        <v>76</v>
      </c>
      <c r="D26" s="31">
        <v>106</v>
      </c>
      <c r="E26" s="29">
        <v>1065.4823200000001</v>
      </c>
      <c r="F26" s="30">
        <v>1.34804583938647</v>
      </c>
      <c r="G26" s="29">
        <v>4.0202999999999998</v>
      </c>
    </row>
    <row r="27" spans="1:7" x14ac:dyDescent="0.2">
      <c r="A27" s="27" t="s">
        <v>989</v>
      </c>
      <c r="B27" s="27" t="s">
        <v>990</v>
      </c>
      <c r="C27" s="27" t="s">
        <v>76</v>
      </c>
      <c r="D27" s="31">
        <v>100</v>
      </c>
      <c r="E27" s="29">
        <v>1061.873</v>
      </c>
      <c r="F27" s="30">
        <v>1.3434793358249499</v>
      </c>
      <c r="G27" s="29">
        <v>6</v>
      </c>
    </row>
    <row r="28" spans="1:7" x14ac:dyDescent="0.2">
      <c r="A28" s="27" t="s">
        <v>991</v>
      </c>
      <c r="B28" s="27" t="s">
        <v>992</v>
      </c>
      <c r="C28" s="27" t="s">
        <v>76</v>
      </c>
      <c r="D28" s="31">
        <v>100</v>
      </c>
      <c r="E28" s="29">
        <v>1040.0509999999999</v>
      </c>
      <c r="F28" s="30">
        <v>1.3158701904126699</v>
      </c>
      <c r="G28" s="29">
        <v>5.72</v>
      </c>
    </row>
    <row r="29" spans="1:7" x14ac:dyDescent="0.2">
      <c r="A29" s="27" t="s">
        <v>993</v>
      </c>
      <c r="B29" s="27" t="s">
        <v>994</v>
      </c>
      <c r="C29" s="27" t="s">
        <v>995</v>
      </c>
      <c r="D29" s="31">
        <v>100</v>
      </c>
      <c r="E29" s="29">
        <v>1034.029</v>
      </c>
      <c r="F29" s="30">
        <v>1.3082511695313299</v>
      </c>
      <c r="G29" s="29">
        <v>8.7858000000000001</v>
      </c>
    </row>
    <row r="30" spans="1:7" x14ac:dyDescent="0.2">
      <c r="A30" s="27" t="s">
        <v>996</v>
      </c>
      <c r="B30" s="27" t="s">
        <v>997</v>
      </c>
      <c r="C30" s="27" t="s">
        <v>76</v>
      </c>
      <c r="D30" s="31">
        <v>100</v>
      </c>
      <c r="E30" s="29">
        <v>1018.81</v>
      </c>
      <c r="F30" s="30">
        <v>1.2889961248961199</v>
      </c>
      <c r="G30" s="29">
        <v>5.09</v>
      </c>
    </row>
    <row r="31" spans="1:7" x14ac:dyDescent="0.2">
      <c r="A31" s="27" t="s">
        <v>998</v>
      </c>
      <c r="B31" s="27" t="s">
        <v>999</v>
      </c>
      <c r="C31" s="27" t="s">
        <v>76</v>
      </c>
      <c r="D31" s="31">
        <v>52</v>
      </c>
      <c r="E31" s="29">
        <v>520.85799999999995</v>
      </c>
      <c r="F31" s="30">
        <v>0.65898837233747598</v>
      </c>
      <c r="G31" s="29">
        <v>4.0190999999999999</v>
      </c>
    </row>
    <row r="32" spans="1:7" x14ac:dyDescent="0.2">
      <c r="A32" s="27" t="s">
        <v>1000</v>
      </c>
      <c r="B32" s="27" t="s">
        <v>1001</v>
      </c>
      <c r="C32" s="27" t="s">
        <v>76</v>
      </c>
      <c r="D32" s="31">
        <v>45</v>
      </c>
      <c r="E32" s="29">
        <v>484.10685000000001</v>
      </c>
      <c r="F32" s="30">
        <v>0.61249089985931404</v>
      </c>
      <c r="G32" s="29">
        <v>5.9050000000000002</v>
      </c>
    </row>
    <row r="33" spans="1:9" x14ac:dyDescent="0.2">
      <c r="A33" s="27" t="s">
        <v>1002</v>
      </c>
      <c r="B33" s="27" t="s">
        <v>1003</v>
      </c>
      <c r="C33" s="27" t="s">
        <v>76</v>
      </c>
      <c r="D33" s="31">
        <v>48</v>
      </c>
      <c r="E33" s="29">
        <v>480.86207999999999</v>
      </c>
      <c r="F33" s="30">
        <v>0.60838562413942598</v>
      </c>
      <c r="G33" s="29">
        <v>3.7553999999999998</v>
      </c>
    </row>
    <row r="34" spans="1:9" x14ac:dyDescent="0.2">
      <c r="A34" s="27" t="s">
        <v>1004</v>
      </c>
      <c r="B34" s="27" t="s">
        <v>1005</v>
      </c>
      <c r="C34" s="27" t="s">
        <v>76</v>
      </c>
      <c r="D34" s="31">
        <v>31</v>
      </c>
      <c r="E34" s="29">
        <v>403.32425999999998</v>
      </c>
      <c r="F34" s="30">
        <v>0.51028494833835103</v>
      </c>
      <c r="G34" s="29">
        <v>3.9352999999999998</v>
      </c>
    </row>
    <row r="35" spans="1:9" x14ac:dyDescent="0.2">
      <c r="A35" s="27" t="s">
        <v>1006</v>
      </c>
      <c r="B35" s="27" t="s">
        <v>1007</v>
      </c>
      <c r="C35" s="27" t="s">
        <v>923</v>
      </c>
      <c r="D35" s="31">
        <v>9</v>
      </c>
      <c r="E35" s="29">
        <v>90.129599999999996</v>
      </c>
      <c r="F35" s="30">
        <v>0.114031767590068</v>
      </c>
      <c r="G35" s="29">
        <v>3.7648000000000001</v>
      </c>
    </row>
    <row r="36" spans="1:9" x14ac:dyDescent="0.2">
      <c r="A36" s="27" t="s">
        <v>1008</v>
      </c>
      <c r="B36" s="27" t="s">
        <v>1009</v>
      </c>
      <c r="C36" s="27" t="s">
        <v>923</v>
      </c>
      <c r="D36" s="31">
        <v>3</v>
      </c>
      <c r="E36" s="29">
        <v>41.002859999999998</v>
      </c>
      <c r="F36" s="30">
        <v>5.1876726425592802E-2</v>
      </c>
      <c r="G36" s="29">
        <v>4.4063999999999997</v>
      </c>
    </row>
    <row r="37" spans="1:9" x14ac:dyDescent="0.2">
      <c r="A37" s="26" t="s">
        <v>32</v>
      </c>
      <c r="B37" s="26"/>
      <c r="C37" s="26"/>
      <c r="D37" s="32"/>
      <c r="E37" s="33">
        <f>SUM(E6:E36)</f>
        <v>65857.064689999999</v>
      </c>
      <c r="F37" s="34">
        <f>SUM(F6:F36)</f>
        <v>83.322210404730214</v>
      </c>
      <c r="G37" s="33"/>
      <c r="H37" s="18"/>
      <c r="I37" s="18"/>
    </row>
    <row r="38" spans="1:9" x14ac:dyDescent="0.2">
      <c r="A38" s="27"/>
      <c r="B38" s="27"/>
      <c r="C38" s="27"/>
      <c r="D38" s="28"/>
      <c r="E38" s="29"/>
      <c r="F38" s="30"/>
      <c r="G38" s="29"/>
    </row>
    <row r="39" spans="1:9" x14ac:dyDescent="0.2">
      <c r="A39" s="26" t="s">
        <v>48</v>
      </c>
      <c r="B39" s="27"/>
      <c r="C39" s="27"/>
      <c r="D39" s="28"/>
      <c r="E39" s="29"/>
      <c r="F39" s="30"/>
      <c r="G39" s="29"/>
    </row>
    <row r="40" spans="1:9" x14ac:dyDescent="0.2">
      <c r="A40" s="26" t="s">
        <v>808</v>
      </c>
      <c r="B40" s="27"/>
      <c r="C40" s="27"/>
      <c r="D40" s="28"/>
      <c r="E40" s="29"/>
      <c r="F40" s="30"/>
      <c r="G40" s="29"/>
    </row>
    <row r="41" spans="1:9" x14ac:dyDescent="0.2">
      <c r="A41" s="27" t="s">
        <v>1010</v>
      </c>
      <c r="B41" s="27" t="s">
        <v>1011</v>
      </c>
      <c r="C41" s="27" t="s">
        <v>49</v>
      </c>
      <c r="D41" s="31">
        <v>160</v>
      </c>
      <c r="E41" s="29">
        <v>159.3192</v>
      </c>
      <c r="F41" s="30">
        <v>0.201570294187876</v>
      </c>
      <c r="G41" s="29">
        <v>3.8997000000000002</v>
      </c>
    </row>
    <row r="42" spans="1:9" x14ac:dyDescent="0.2">
      <c r="A42" s="26" t="s">
        <v>32</v>
      </c>
      <c r="B42" s="26"/>
      <c r="C42" s="26"/>
      <c r="D42" s="32"/>
      <c r="E42" s="33">
        <f>SUM(E40:E41)</f>
        <v>159.3192</v>
      </c>
      <c r="F42" s="34">
        <f>SUM(F40:F41)</f>
        <v>0.201570294187876</v>
      </c>
      <c r="G42" s="33"/>
      <c r="H42" s="18"/>
      <c r="I42" s="18"/>
    </row>
    <row r="43" spans="1:9" x14ac:dyDescent="0.2">
      <c r="A43" s="27"/>
      <c r="B43" s="27"/>
      <c r="C43" s="27"/>
      <c r="D43" s="28"/>
      <c r="E43" s="29"/>
      <c r="F43" s="30"/>
      <c r="G43" s="29"/>
    </row>
    <row r="44" spans="1:9" x14ac:dyDescent="0.2">
      <c r="A44" s="26" t="s">
        <v>51</v>
      </c>
      <c r="B44" s="27"/>
      <c r="C44" s="27"/>
      <c r="D44" s="28"/>
      <c r="E44" s="29"/>
      <c r="F44" s="30"/>
      <c r="G44" s="29"/>
    </row>
    <row r="45" spans="1:9" x14ac:dyDescent="0.2">
      <c r="A45" s="27" t="s">
        <v>1012</v>
      </c>
      <c r="B45" s="27" t="s">
        <v>1013</v>
      </c>
      <c r="C45" s="27" t="s">
        <v>69</v>
      </c>
      <c r="D45" s="31">
        <v>5000000</v>
      </c>
      <c r="E45" s="29">
        <v>4897.99</v>
      </c>
      <c r="F45" s="30">
        <v>6.1969259526113403</v>
      </c>
      <c r="G45" s="29">
        <v>4.1999000000000004</v>
      </c>
    </row>
    <row r="46" spans="1:9" x14ac:dyDescent="0.2">
      <c r="A46" s="26" t="s">
        <v>32</v>
      </c>
      <c r="B46" s="26"/>
      <c r="C46" s="26"/>
      <c r="D46" s="32"/>
      <c r="E46" s="33">
        <f>SUM(E44:E45)</f>
        <v>4897.99</v>
      </c>
      <c r="F46" s="34">
        <f>SUM(F44:F45)</f>
        <v>6.1969259526113403</v>
      </c>
      <c r="G46" s="33"/>
      <c r="H46" s="18"/>
      <c r="I46" s="18"/>
    </row>
    <row r="47" spans="1:9" x14ac:dyDescent="0.2">
      <c r="A47" s="27"/>
      <c r="B47" s="27"/>
      <c r="C47" s="27"/>
      <c r="D47" s="28"/>
      <c r="E47" s="29"/>
      <c r="F47" s="30"/>
      <c r="G47" s="29"/>
    </row>
    <row r="48" spans="1:9" x14ac:dyDescent="0.2">
      <c r="A48" s="26" t="s">
        <v>66</v>
      </c>
      <c r="B48" s="27"/>
      <c r="C48" s="27"/>
      <c r="D48" s="28"/>
      <c r="E48" s="29"/>
      <c r="F48" s="30"/>
      <c r="G48" s="29"/>
    </row>
    <row r="49" spans="1:9" x14ac:dyDescent="0.2">
      <c r="A49" s="27" t="s">
        <v>83</v>
      </c>
      <c r="B49" s="27" t="s">
        <v>1296</v>
      </c>
      <c r="C49" s="27" t="s">
        <v>69</v>
      </c>
      <c r="D49" s="31">
        <v>2000000</v>
      </c>
      <c r="E49" s="29">
        <v>2079.87</v>
      </c>
      <c r="F49" s="30">
        <v>2.63144685494616</v>
      </c>
      <c r="G49" s="29">
        <v>4.9973000000000001</v>
      </c>
    </row>
    <row r="50" spans="1:9" x14ac:dyDescent="0.2">
      <c r="A50" s="27" t="s">
        <v>1014</v>
      </c>
      <c r="B50" s="27" t="s">
        <v>1295</v>
      </c>
      <c r="C50" s="27" t="s">
        <v>69</v>
      </c>
      <c r="D50" s="31">
        <v>2000000</v>
      </c>
      <c r="E50" s="29">
        <v>2055.3820000000001</v>
      </c>
      <c r="F50" s="30">
        <v>2.60046469231873</v>
      </c>
      <c r="G50" s="29">
        <v>4.6135999999999999</v>
      </c>
    </row>
    <row r="51" spans="1:9" x14ac:dyDescent="0.2">
      <c r="A51" s="26" t="s">
        <v>32</v>
      </c>
      <c r="B51" s="26"/>
      <c r="C51" s="26"/>
      <c r="D51" s="32"/>
      <c r="E51" s="33">
        <f>SUM(E49:E50)</f>
        <v>4135.2520000000004</v>
      </c>
      <c r="F51" s="34">
        <f>SUM(F49:F50)</f>
        <v>5.2319115472648896</v>
      </c>
      <c r="G51" s="33"/>
      <c r="H51" s="18"/>
      <c r="I51" s="18"/>
    </row>
    <row r="52" spans="1:9" x14ac:dyDescent="0.2">
      <c r="A52" s="27"/>
      <c r="B52" s="27"/>
      <c r="C52" s="27"/>
      <c r="D52" s="28"/>
      <c r="E52" s="29"/>
      <c r="F52" s="30"/>
      <c r="G52" s="29"/>
    </row>
    <row r="53" spans="1:9" x14ac:dyDescent="0.2">
      <c r="A53" s="26" t="s">
        <v>34</v>
      </c>
      <c r="B53" s="26"/>
      <c r="C53" s="26"/>
      <c r="D53" s="32"/>
      <c r="E53" s="33">
        <f>E37+E42+E46+E51</f>
        <v>75049.625889999996</v>
      </c>
      <c r="F53" s="34">
        <f>F37+F42+F46+F51</f>
        <v>94.952618198794312</v>
      </c>
      <c r="G53" s="33"/>
      <c r="H53" s="18"/>
      <c r="I53" s="18"/>
    </row>
    <row r="54" spans="1:9" x14ac:dyDescent="0.2">
      <c r="A54" s="26"/>
      <c r="B54" s="26"/>
      <c r="C54" s="26"/>
      <c r="D54" s="32"/>
      <c r="E54" s="33"/>
      <c r="F54" s="34"/>
      <c r="G54" s="33"/>
      <c r="H54" s="18"/>
      <c r="I54" s="18"/>
    </row>
    <row r="55" spans="1:9" x14ac:dyDescent="0.2">
      <c r="A55" s="26" t="s">
        <v>36</v>
      </c>
      <c r="B55" s="26"/>
      <c r="C55" s="26"/>
      <c r="D55" s="32"/>
      <c r="E55" s="33">
        <f>E57-(E37+E42+E46+E51)</f>
        <v>3989.401483499998</v>
      </c>
      <c r="F55" s="34">
        <f>F57-(F37+F42+F46+F51)</f>
        <v>5.0473818012056881</v>
      </c>
      <c r="G55" s="33"/>
      <c r="H55" s="18"/>
      <c r="I55" s="18"/>
    </row>
    <row r="56" spans="1:9" x14ac:dyDescent="0.2">
      <c r="A56" s="26"/>
      <c r="B56" s="26"/>
      <c r="C56" s="26"/>
      <c r="D56" s="32"/>
      <c r="E56" s="33"/>
      <c r="F56" s="34"/>
      <c r="G56" s="33"/>
      <c r="H56" s="18"/>
      <c r="I56" s="18"/>
    </row>
    <row r="57" spans="1:9" x14ac:dyDescent="0.2">
      <c r="A57" s="35" t="s">
        <v>35</v>
      </c>
      <c r="B57" s="35"/>
      <c r="C57" s="35"/>
      <c r="D57" s="36"/>
      <c r="E57" s="37">
        <v>79039.027373499994</v>
      </c>
      <c r="F57" s="38">
        <v>100</v>
      </c>
      <c r="G57" s="37"/>
      <c r="H57" s="18"/>
      <c r="I57" s="18"/>
    </row>
    <row r="58" spans="1:9" x14ac:dyDescent="0.2">
      <c r="A58" s="55" t="s">
        <v>1215</v>
      </c>
    </row>
    <row r="60" spans="1:9" x14ac:dyDescent="0.2">
      <c r="A60" s="18" t="s">
        <v>37</v>
      </c>
    </row>
    <row r="62" spans="1:9" x14ac:dyDescent="0.2">
      <c r="A62" s="18" t="s">
        <v>38</v>
      </c>
    </row>
    <row r="63" spans="1:9" x14ac:dyDescent="0.2">
      <c r="A63" s="18" t="s">
        <v>39</v>
      </c>
    </row>
    <row r="64" spans="1:9" x14ac:dyDescent="0.2">
      <c r="A64" s="18" t="s">
        <v>40</v>
      </c>
      <c r="B64" s="18"/>
      <c r="C64" s="39" t="s">
        <v>42</v>
      </c>
      <c r="D64" s="19" t="s">
        <v>41</v>
      </c>
    </row>
    <row r="65" spans="1:9" x14ac:dyDescent="0.2">
      <c r="A65" s="9" t="s">
        <v>58</v>
      </c>
      <c r="C65" s="40">
        <v>79.145099999999999</v>
      </c>
      <c r="D65" s="40">
        <v>80.360600000000005</v>
      </c>
    </row>
    <row r="66" spans="1:9" s="13" customFormat="1" x14ac:dyDescent="0.2">
      <c r="A66" s="9" t="s">
        <v>59</v>
      </c>
      <c r="B66" s="9"/>
      <c r="C66" s="40">
        <v>15.791399999999999</v>
      </c>
      <c r="D66" s="40">
        <v>15.3992</v>
      </c>
      <c r="F66" s="14"/>
      <c r="H66" s="9"/>
      <c r="I66" s="9"/>
    </row>
    <row r="67" spans="1:9" s="13" customFormat="1" x14ac:dyDescent="0.2">
      <c r="A67" s="9" t="s">
        <v>60</v>
      </c>
      <c r="B67" s="9"/>
      <c r="C67" s="40">
        <v>12.9953</v>
      </c>
      <c r="D67" s="40">
        <v>12.652100000000001</v>
      </c>
      <c r="F67" s="14"/>
      <c r="H67" s="9"/>
      <c r="I67" s="9"/>
    </row>
    <row r="68" spans="1:9" s="13" customFormat="1" x14ac:dyDescent="0.2">
      <c r="A68" s="9" t="s">
        <v>1015</v>
      </c>
      <c r="B68" s="9"/>
      <c r="C68" s="40">
        <v>13.539300000000001</v>
      </c>
      <c r="D68" s="40">
        <v>13.2064</v>
      </c>
      <c r="F68" s="14"/>
      <c r="H68" s="9"/>
      <c r="I68" s="9"/>
    </row>
    <row r="69" spans="1:9" s="13" customFormat="1" x14ac:dyDescent="0.2">
      <c r="A69" s="9" t="s">
        <v>1016</v>
      </c>
      <c r="B69" s="9"/>
      <c r="C69" s="40">
        <v>17.735800000000001</v>
      </c>
      <c r="D69" s="40">
        <v>16.7514</v>
      </c>
      <c r="F69" s="14"/>
      <c r="H69" s="9"/>
      <c r="I69" s="9"/>
    </row>
    <row r="70" spans="1:9" s="13" customFormat="1" x14ac:dyDescent="0.2">
      <c r="A70" s="9" t="s">
        <v>61</v>
      </c>
      <c r="B70" s="9"/>
      <c r="C70" s="40">
        <v>83.972200000000001</v>
      </c>
      <c r="D70" s="40">
        <v>85.492999999999995</v>
      </c>
      <c r="F70" s="14"/>
      <c r="H70" s="9"/>
      <c r="I70" s="9"/>
    </row>
    <row r="71" spans="1:9" s="13" customFormat="1" x14ac:dyDescent="0.2">
      <c r="A71" s="9" t="s">
        <v>62</v>
      </c>
      <c r="B71" s="9"/>
      <c r="C71" s="40">
        <v>17.232299999999999</v>
      </c>
      <c r="D71" s="40">
        <v>16.909099999999999</v>
      </c>
      <c r="F71" s="14"/>
      <c r="H71" s="9"/>
      <c r="I71" s="9"/>
    </row>
    <row r="72" spans="1:9" s="13" customFormat="1" x14ac:dyDescent="0.2">
      <c r="A72" s="9" t="s">
        <v>63</v>
      </c>
      <c r="B72" s="9"/>
      <c r="C72" s="40">
        <v>14.2354</v>
      </c>
      <c r="D72" s="40">
        <v>13.9504</v>
      </c>
      <c r="F72" s="14"/>
      <c r="H72" s="9"/>
      <c r="I72" s="9"/>
    </row>
    <row r="73" spans="1:9" s="13" customFormat="1" x14ac:dyDescent="0.2">
      <c r="A73" s="9" t="s">
        <v>1017</v>
      </c>
      <c r="B73" s="9"/>
      <c r="C73" s="40">
        <v>15.1487</v>
      </c>
      <c r="D73" s="40">
        <v>14.883100000000001</v>
      </c>
      <c r="F73" s="14"/>
      <c r="H73" s="9"/>
      <c r="I73" s="9"/>
    </row>
    <row r="74" spans="1:9" s="13" customFormat="1" x14ac:dyDescent="0.2">
      <c r="A74" s="9" t="s">
        <v>1018</v>
      </c>
      <c r="B74" s="9"/>
      <c r="C74" s="40">
        <v>19.380600000000001</v>
      </c>
      <c r="D74" s="40">
        <v>18.475100000000001</v>
      </c>
      <c r="F74" s="14"/>
      <c r="H74" s="9"/>
      <c r="I74" s="9"/>
    </row>
    <row r="76" spans="1:9" s="13" customFormat="1" x14ac:dyDescent="0.2">
      <c r="A76" s="18" t="s">
        <v>44</v>
      </c>
      <c r="B76" s="9"/>
      <c r="C76" s="9"/>
      <c r="D76" s="10"/>
      <c r="F76" s="14"/>
      <c r="H76" s="9"/>
      <c r="I76" s="9"/>
    </row>
    <row r="77" spans="1:9" s="13" customFormat="1" x14ac:dyDescent="0.2">
      <c r="A77" s="108" t="s">
        <v>55</v>
      </c>
      <c r="B77" s="109"/>
      <c r="C77" s="43" t="s">
        <v>56</v>
      </c>
      <c r="D77" s="10"/>
      <c r="F77" s="14"/>
      <c r="H77" s="9"/>
      <c r="I77" s="9"/>
    </row>
    <row r="78" spans="1:9" s="13" customFormat="1" x14ac:dyDescent="0.2">
      <c r="A78" s="104" t="s">
        <v>59</v>
      </c>
      <c r="B78" s="105"/>
      <c r="C78" s="44">
        <v>0.63</v>
      </c>
      <c r="D78" s="10"/>
      <c r="F78" s="14"/>
      <c r="H78" s="9"/>
      <c r="I78" s="9"/>
    </row>
    <row r="79" spans="1:9" s="13" customFormat="1" x14ac:dyDescent="0.2">
      <c r="A79" s="104" t="s">
        <v>60</v>
      </c>
      <c r="B79" s="105"/>
      <c r="C79" s="44">
        <v>0.54</v>
      </c>
      <c r="D79" s="10"/>
      <c r="F79" s="14"/>
      <c r="H79" s="9"/>
      <c r="I79" s="9"/>
    </row>
    <row r="80" spans="1:9" s="13" customFormat="1" x14ac:dyDescent="0.2">
      <c r="A80" s="104" t="s">
        <v>1015</v>
      </c>
      <c r="B80" s="105"/>
      <c r="C80" s="44">
        <v>0.54</v>
      </c>
      <c r="D80" s="10"/>
      <c r="F80" s="14"/>
      <c r="H80" s="9"/>
      <c r="I80" s="9"/>
    </row>
    <row r="81" spans="1:9" s="13" customFormat="1" x14ac:dyDescent="0.2">
      <c r="A81" s="104" t="s">
        <v>1016</v>
      </c>
      <c r="B81" s="105"/>
      <c r="C81" s="44">
        <v>1.2549999999999999</v>
      </c>
      <c r="D81" s="10"/>
      <c r="F81" s="14"/>
      <c r="H81" s="9"/>
      <c r="I81" s="9"/>
    </row>
    <row r="82" spans="1:9" s="14" customFormat="1" x14ac:dyDescent="0.2">
      <c r="A82" s="104" t="s">
        <v>62</v>
      </c>
      <c r="B82" s="105"/>
      <c r="C82" s="44">
        <v>0.63</v>
      </c>
      <c r="D82" s="10"/>
      <c r="E82" s="13"/>
      <c r="G82" s="13"/>
      <c r="H82" s="9"/>
      <c r="I82" s="9"/>
    </row>
    <row r="83" spans="1:9" s="14" customFormat="1" x14ac:dyDescent="0.2">
      <c r="A83" s="104" t="s">
        <v>63</v>
      </c>
      <c r="B83" s="105"/>
      <c r="C83" s="44">
        <v>0.54</v>
      </c>
      <c r="D83" s="10"/>
      <c r="E83" s="13"/>
      <c r="G83" s="13"/>
      <c r="H83" s="9"/>
      <c r="I83" s="9"/>
    </row>
    <row r="84" spans="1:9" s="14" customFormat="1" x14ac:dyDescent="0.2">
      <c r="A84" s="104" t="s">
        <v>1017</v>
      </c>
      <c r="B84" s="105"/>
      <c r="C84" s="44">
        <v>0.54</v>
      </c>
      <c r="D84" s="10"/>
      <c r="E84" s="13"/>
      <c r="G84" s="13"/>
      <c r="H84" s="9"/>
      <c r="I84" s="9"/>
    </row>
    <row r="85" spans="1:9" s="14" customFormat="1" x14ac:dyDescent="0.2">
      <c r="A85" s="104" t="s">
        <v>1018</v>
      </c>
      <c r="B85" s="105"/>
      <c r="C85" s="44">
        <v>1.2549999999999999</v>
      </c>
      <c r="D85" s="10"/>
      <c r="E85" s="13"/>
      <c r="G85" s="13"/>
      <c r="H85" s="9"/>
      <c r="I85" s="9"/>
    </row>
    <row r="86" spans="1:9" s="14" customFormat="1" x14ac:dyDescent="0.2">
      <c r="A86" s="9" t="s">
        <v>57</v>
      </c>
      <c r="B86" s="9"/>
      <c r="C86" s="9"/>
      <c r="D86" s="10"/>
      <c r="E86" s="13"/>
      <c r="G86" s="13"/>
      <c r="H86" s="9"/>
      <c r="I86" s="9"/>
    </row>
    <row r="87" spans="1:9" s="14" customFormat="1" x14ac:dyDescent="0.2">
      <c r="A87" s="9" t="s">
        <v>43</v>
      </c>
      <c r="B87" s="9"/>
      <c r="C87" s="9"/>
      <c r="D87" s="10"/>
      <c r="E87" s="13"/>
      <c r="G87" s="13"/>
      <c r="H87" s="9"/>
      <c r="I87" s="9"/>
    </row>
    <row r="89" spans="1:9" s="14" customFormat="1" x14ac:dyDescent="0.2">
      <c r="A89" s="18" t="s">
        <v>866</v>
      </c>
      <c r="B89" s="9"/>
      <c r="C89" s="9"/>
      <c r="D89" s="42">
        <v>1.22034587641096</v>
      </c>
      <c r="E89" s="13" t="s">
        <v>46</v>
      </c>
      <c r="G89" s="13"/>
      <c r="H89" s="9"/>
      <c r="I89" s="9"/>
    </row>
    <row r="91" spans="1:9" s="14" customFormat="1" x14ac:dyDescent="0.2">
      <c r="A91" s="18" t="s">
        <v>789</v>
      </c>
      <c r="B91" s="9"/>
      <c r="C91" s="9"/>
      <c r="D91" s="41" t="s">
        <v>45</v>
      </c>
      <c r="E91" s="13"/>
      <c r="G91" s="13"/>
      <c r="H91" s="9"/>
      <c r="I91" s="9"/>
    </row>
    <row r="93" spans="1:9" x14ac:dyDescent="0.2">
      <c r="A93" s="18" t="s">
        <v>1205</v>
      </c>
    </row>
    <row r="95" spans="1:9" x14ac:dyDescent="0.2">
      <c r="A95" s="9" t="s">
        <v>1209</v>
      </c>
    </row>
    <row r="97" spans="1:9" ht="30.6" x14ac:dyDescent="0.2">
      <c r="A97" s="76" t="s">
        <v>2</v>
      </c>
      <c r="B97" s="77" t="s">
        <v>1208</v>
      </c>
      <c r="C97" s="78" t="s">
        <v>1303</v>
      </c>
      <c r="D97" s="78" t="s">
        <v>1210</v>
      </c>
      <c r="E97" s="78" t="s">
        <v>1211</v>
      </c>
    </row>
    <row r="98" spans="1:9" x14ac:dyDescent="0.2">
      <c r="A98" s="79" t="s">
        <v>1206</v>
      </c>
      <c r="B98" s="79" t="s">
        <v>1207</v>
      </c>
      <c r="C98" s="80">
        <f>53460000/100000</f>
        <v>534.6</v>
      </c>
      <c r="D98" s="81">
        <f>C98/E57</f>
        <v>6.7637471988836661E-3</v>
      </c>
      <c r="E98" s="80">
        <f>224422415.43/100000</f>
        <v>2244.2241543</v>
      </c>
    </row>
    <row r="99" spans="1:9" x14ac:dyDescent="0.2">
      <c r="A99" s="82"/>
      <c r="B99" s="82"/>
      <c r="C99" s="12"/>
      <c r="D99" s="83"/>
      <c r="E99" s="12"/>
    </row>
    <row r="100" spans="1:9" x14ac:dyDescent="0.2">
      <c r="A100" s="82" t="s">
        <v>1304</v>
      </c>
      <c r="B100" s="82"/>
      <c r="C100" s="12"/>
      <c r="D100" s="83"/>
      <c r="E100" s="12"/>
    </row>
    <row r="102" spans="1:9" s="14" customFormat="1" x14ac:dyDescent="0.2">
      <c r="A102" s="18" t="s">
        <v>1305</v>
      </c>
      <c r="B102" s="9"/>
      <c r="C102" s="9"/>
      <c r="D102" s="10"/>
      <c r="E102" s="13"/>
      <c r="G102" s="13"/>
      <c r="H102" s="9"/>
      <c r="I102" s="9"/>
    </row>
    <row r="103" spans="1:9" s="14" customFormat="1" x14ac:dyDescent="0.2">
      <c r="A103" s="46" t="s">
        <v>1019</v>
      </c>
      <c r="B103" s="9"/>
      <c r="C103" s="9"/>
      <c r="D103" s="10"/>
      <c r="E103" s="13"/>
      <c r="G103" s="13"/>
      <c r="H103" s="9"/>
      <c r="I103" s="9"/>
    </row>
    <row r="105" spans="1:9" s="14" customFormat="1" x14ac:dyDescent="0.2">
      <c r="A105" s="18" t="s">
        <v>1221</v>
      </c>
      <c r="B105" s="9"/>
      <c r="C105" s="9"/>
      <c r="D105" s="10"/>
      <c r="E105" s="13"/>
      <c r="G105" s="13"/>
      <c r="H105" s="9"/>
      <c r="I105" s="9"/>
    </row>
    <row r="106" spans="1:9" s="14" customFormat="1" x14ac:dyDescent="0.2">
      <c r="A106" s="47"/>
      <c r="B106" s="9"/>
      <c r="C106" s="9"/>
      <c r="D106" s="10"/>
      <c r="E106" s="13"/>
      <c r="G106" s="13"/>
      <c r="H106" s="9"/>
      <c r="I106" s="9"/>
    </row>
    <row r="107" spans="1:9" x14ac:dyDescent="0.2">
      <c r="A107" s="47" t="s">
        <v>781</v>
      </c>
    </row>
    <row r="108" spans="1:9" x14ac:dyDescent="0.2">
      <c r="A108" s="48"/>
    </row>
    <row r="109" spans="1:9" x14ac:dyDescent="0.2">
      <c r="A109" s="49"/>
    </row>
    <row r="110" spans="1:9" x14ac:dyDescent="0.2">
      <c r="A110" s="49"/>
    </row>
    <row r="111" spans="1:9" x14ac:dyDescent="0.2">
      <c r="A111" s="49"/>
    </row>
    <row r="112" spans="1:9"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7" t="s">
        <v>1020</v>
      </c>
    </row>
    <row r="122" spans="1:1" x14ac:dyDescent="0.2">
      <c r="A122" s="49"/>
    </row>
    <row r="123" spans="1:1" x14ac:dyDescent="0.2">
      <c r="A123" s="47" t="s">
        <v>782</v>
      </c>
    </row>
    <row r="124" spans="1:1" x14ac:dyDescent="0.2">
      <c r="A124" s="49"/>
    </row>
    <row r="125" spans="1:1" x14ac:dyDescent="0.2">
      <c r="A125" s="49"/>
    </row>
    <row r="126" spans="1:1" x14ac:dyDescent="0.2">
      <c r="A126" s="49"/>
    </row>
    <row r="127" spans="1:1" x14ac:dyDescent="0.2">
      <c r="A127" s="49"/>
    </row>
    <row r="128" spans="1:1" x14ac:dyDescent="0.2">
      <c r="A128" s="49"/>
    </row>
    <row r="129" spans="1:1" x14ac:dyDescent="0.2">
      <c r="A129" s="49"/>
    </row>
    <row r="130" spans="1:1" x14ac:dyDescent="0.2">
      <c r="A130" s="49"/>
    </row>
    <row r="131" spans="1:1" x14ac:dyDescent="0.2">
      <c r="A131" s="49"/>
    </row>
    <row r="132" spans="1:1" x14ac:dyDescent="0.2">
      <c r="A132" s="49"/>
    </row>
    <row r="133" spans="1:1" x14ac:dyDescent="0.2">
      <c r="A133" s="49"/>
    </row>
    <row r="134" spans="1:1" x14ac:dyDescent="0.2">
      <c r="A134" s="49"/>
    </row>
    <row r="135" spans="1:1" x14ac:dyDescent="0.2">
      <c r="A135" s="49"/>
    </row>
    <row r="136" spans="1:1" x14ac:dyDescent="0.2">
      <c r="A136" s="49"/>
    </row>
    <row r="137" spans="1:1" x14ac:dyDescent="0.2">
      <c r="A137" s="49"/>
    </row>
  </sheetData>
  <mergeCells count="10">
    <mergeCell ref="A82:B82"/>
    <mergeCell ref="A83:B83"/>
    <mergeCell ref="A84:B84"/>
    <mergeCell ref="A85:B85"/>
    <mergeCell ref="A1:G1"/>
    <mergeCell ref="A77:B77"/>
    <mergeCell ref="A78:B78"/>
    <mergeCell ref="A79:B79"/>
    <mergeCell ref="A80:B80"/>
    <mergeCell ref="A81:B81"/>
  </mergeCells>
  <conditionalFormatting sqref="F2:F3 F5:F104">
    <cfRule type="cellIs" dxfId="74" priority="2" stopIfTrue="1" operator="between">
      <formula>0.009</formula>
      <formula>-0.009</formula>
    </cfRule>
  </conditionalFormatting>
  <conditionalFormatting sqref="F105:F139">
    <cfRule type="cellIs" dxfId="73" priority="1" stopIfTrue="1" operator="between">
      <formula>0.009</formula>
      <formula>-0.009</formula>
    </cfRule>
  </conditionalFormatting>
  <hyperlinks>
    <hyperlink ref="A103" r:id="rId1" tooltip="https://www.franklintempletonindia.com/downloadsServlet/pdf/franklin-templeton-update-on-reliance-broadcast-july-23-2020-kcg9m1gq" xr:uid="{00000000-0004-0000-0400-000000000000}"/>
  </hyperlinks>
  <pageMargins left="0.7" right="0.7" top="0.75" bottom="0.75" header="0.3" footer="0.3"/>
  <pageSetup paperSize="9" scale="47"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4"/>
  <sheetViews>
    <sheetView view="pageBreakPreview" zoomScaleNormal="100" zoomScaleSheetLayoutView="100" workbookViewId="0">
      <selection sqref="A1:G1"/>
    </sheetView>
  </sheetViews>
  <sheetFormatPr defaultColWidth="9.21875" defaultRowHeight="10.199999999999999" x14ac:dyDescent="0.2"/>
  <cols>
    <col min="1" max="1" width="38.77734375" style="9" bestFit="1" customWidth="1"/>
    <col min="2" max="2" width="54" style="9" bestFit="1" customWidth="1"/>
    <col min="3" max="3" width="24.7773437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106" t="s">
        <v>1021</v>
      </c>
      <c r="B1" s="107"/>
      <c r="C1" s="107"/>
      <c r="D1" s="107"/>
      <c r="E1" s="107"/>
      <c r="F1" s="107"/>
      <c r="G1" s="107"/>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804</v>
      </c>
      <c r="D4" s="16" t="s">
        <v>1</v>
      </c>
      <c r="E4" s="15" t="s">
        <v>3</v>
      </c>
      <c r="F4" s="15" t="s">
        <v>4</v>
      </c>
      <c r="G4" s="15" t="s">
        <v>6</v>
      </c>
    </row>
    <row r="5" spans="1:7" x14ac:dyDescent="0.2">
      <c r="A5" s="21" t="s">
        <v>30</v>
      </c>
      <c r="B5" s="22"/>
      <c r="C5" s="22"/>
      <c r="D5" s="23"/>
      <c r="E5" s="24"/>
      <c r="F5" s="25"/>
      <c r="G5" s="24"/>
    </row>
    <row r="6" spans="1:7" x14ac:dyDescent="0.2">
      <c r="A6" s="26" t="s">
        <v>31</v>
      </c>
      <c r="B6" s="27"/>
      <c r="C6" s="27"/>
      <c r="D6" s="28"/>
      <c r="E6" s="29"/>
      <c r="F6" s="30"/>
      <c r="G6" s="29"/>
    </row>
    <row r="7" spans="1:7" x14ac:dyDescent="0.2">
      <c r="A7" s="27" t="s">
        <v>1022</v>
      </c>
      <c r="B7" s="27" t="s">
        <v>1023</v>
      </c>
      <c r="C7" s="27" t="s">
        <v>1024</v>
      </c>
      <c r="D7" s="31">
        <v>500</v>
      </c>
      <c r="E7" s="29">
        <v>5066.22</v>
      </c>
      <c r="F7" s="30">
        <v>6.4696685873662201</v>
      </c>
      <c r="G7" s="29">
        <v>4.6449999999999996</v>
      </c>
    </row>
    <row r="8" spans="1:7" x14ac:dyDescent="0.2">
      <c r="A8" s="27" t="s">
        <v>1025</v>
      </c>
      <c r="B8" s="27" t="s">
        <v>1026</v>
      </c>
      <c r="C8" s="27" t="s">
        <v>1024</v>
      </c>
      <c r="D8" s="31">
        <v>500</v>
      </c>
      <c r="E8" s="29">
        <v>4937.7150000000001</v>
      </c>
      <c r="F8" s="30">
        <v>6.3055650226138997</v>
      </c>
      <c r="G8" s="29">
        <v>5.93</v>
      </c>
    </row>
    <row r="9" spans="1:7" x14ac:dyDescent="0.2">
      <c r="A9" s="27" t="s">
        <v>991</v>
      </c>
      <c r="B9" s="27" t="s">
        <v>992</v>
      </c>
      <c r="C9" s="27" t="s">
        <v>76</v>
      </c>
      <c r="D9" s="31">
        <v>400</v>
      </c>
      <c r="E9" s="29">
        <v>4160.2039999999997</v>
      </c>
      <c r="F9" s="30">
        <v>5.3126672619497901</v>
      </c>
      <c r="G9" s="29">
        <v>5.72</v>
      </c>
    </row>
    <row r="10" spans="1:7" x14ac:dyDescent="0.2">
      <c r="A10" s="27" t="s">
        <v>985</v>
      </c>
      <c r="B10" s="27" t="s">
        <v>986</v>
      </c>
      <c r="C10" s="27" t="s">
        <v>76</v>
      </c>
      <c r="D10" s="31">
        <v>360</v>
      </c>
      <c r="E10" s="29">
        <v>3602.9340000000002</v>
      </c>
      <c r="F10" s="30">
        <v>4.6010218510356298</v>
      </c>
      <c r="G10" s="29">
        <v>4.96</v>
      </c>
    </row>
    <row r="11" spans="1:7" x14ac:dyDescent="0.2">
      <c r="A11" s="27" t="s">
        <v>977</v>
      </c>
      <c r="B11" s="27" t="s">
        <v>978</v>
      </c>
      <c r="C11" s="27" t="s">
        <v>979</v>
      </c>
      <c r="D11" s="31">
        <v>300</v>
      </c>
      <c r="E11" s="29">
        <v>3085.56</v>
      </c>
      <c r="F11" s="30">
        <v>3.94032446408441</v>
      </c>
      <c r="G11" s="29">
        <v>4.95</v>
      </c>
    </row>
    <row r="12" spans="1:7" x14ac:dyDescent="0.2">
      <c r="A12" s="27" t="s">
        <v>1027</v>
      </c>
      <c r="B12" s="27" t="s">
        <v>1028</v>
      </c>
      <c r="C12" s="27" t="s">
        <v>979</v>
      </c>
      <c r="D12" s="31">
        <v>300</v>
      </c>
      <c r="E12" s="29">
        <v>3027.183</v>
      </c>
      <c r="F12" s="30">
        <v>3.86577581773177</v>
      </c>
      <c r="G12" s="29">
        <v>4.3299000000000003</v>
      </c>
    </row>
    <row r="13" spans="1:7" x14ac:dyDescent="0.2">
      <c r="A13" s="27" t="s">
        <v>1029</v>
      </c>
      <c r="B13" s="27" t="s">
        <v>1030</v>
      </c>
      <c r="C13" s="27" t="s">
        <v>76</v>
      </c>
      <c r="D13" s="31">
        <v>250</v>
      </c>
      <c r="E13" s="29">
        <v>2706.94</v>
      </c>
      <c r="F13" s="30">
        <v>3.4568188286109001</v>
      </c>
      <c r="G13" s="29">
        <v>5.4749999999999996</v>
      </c>
    </row>
    <row r="14" spans="1:7" x14ac:dyDescent="0.2">
      <c r="A14" s="27" t="s">
        <v>1031</v>
      </c>
      <c r="B14" s="27" t="s">
        <v>1032</v>
      </c>
      <c r="C14" s="27" t="s">
        <v>76</v>
      </c>
      <c r="D14" s="31">
        <v>250</v>
      </c>
      <c r="E14" s="29">
        <v>2561.0650000000001</v>
      </c>
      <c r="F14" s="30">
        <v>3.2705334116368898</v>
      </c>
      <c r="G14" s="29">
        <v>5.9550000000000001</v>
      </c>
    </row>
    <row r="15" spans="1:7" x14ac:dyDescent="0.2">
      <c r="A15" s="27" t="s">
        <v>1033</v>
      </c>
      <c r="B15" s="27" t="s">
        <v>1034</v>
      </c>
      <c r="C15" s="27" t="s">
        <v>76</v>
      </c>
      <c r="D15" s="31">
        <v>250</v>
      </c>
      <c r="E15" s="29">
        <v>2555.08</v>
      </c>
      <c r="F15" s="30">
        <v>3.2628904418299398</v>
      </c>
      <c r="G15" s="29">
        <v>5.55</v>
      </c>
    </row>
    <row r="16" spans="1:7" x14ac:dyDescent="0.2">
      <c r="A16" s="27" t="s">
        <v>1035</v>
      </c>
      <c r="B16" s="27" t="s">
        <v>1036</v>
      </c>
      <c r="C16" s="27" t="s">
        <v>979</v>
      </c>
      <c r="D16" s="31">
        <v>250</v>
      </c>
      <c r="E16" s="29">
        <v>2514.5174999999999</v>
      </c>
      <c r="F16" s="30">
        <v>3.2110912834682699</v>
      </c>
      <c r="G16" s="29">
        <v>3.8098000000000001</v>
      </c>
    </row>
    <row r="17" spans="1:9" x14ac:dyDescent="0.2">
      <c r="A17" s="27" t="s">
        <v>973</v>
      </c>
      <c r="B17" s="27" t="s">
        <v>974</v>
      </c>
      <c r="C17" s="27" t="s">
        <v>76</v>
      </c>
      <c r="D17" s="31">
        <v>250</v>
      </c>
      <c r="E17" s="29">
        <v>2508.4850000000001</v>
      </c>
      <c r="F17" s="30">
        <v>3.2033876551707898</v>
      </c>
      <c r="G17" s="29">
        <v>4.5301</v>
      </c>
    </row>
    <row r="18" spans="1:9" x14ac:dyDescent="0.2">
      <c r="A18" s="27" t="s">
        <v>1037</v>
      </c>
      <c r="B18" s="27" t="s">
        <v>1038</v>
      </c>
      <c r="C18" s="27" t="s">
        <v>76</v>
      </c>
      <c r="D18" s="31">
        <v>250</v>
      </c>
      <c r="E18" s="29">
        <v>2475.5349999999999</v>
      </c>
      <c r="F18" s="30">
        <v>3.1613098180548098</v>
      </c>
      <c r="G18" s="29">
        <v>6.0998999999999999</v>
      </c>
    </row>
    <row r="19" spans="1:9" x14ac:dyDescent="0.2">
      <c r="A19" s="27" t="s">
        <v>1039</v>
      </c>
      <c r="B19" s="27" t="s">
        <v>1040</v>
      </c>
      <c r="C19" s="27" t="s">
        <v>76</v>
      </c>
      <c r="D19" s="31">
        <v>250</v>
      </c>
      <c r="E19" s="29">
        <v>2468.7375000000002</v>
      </c>
      <c r="F19" s="30">
        <v>3.1526292688045499</v>
      </c>
      <c r="G19" s="29">
        <v>5.82</v>
      </c>
    </row>
    <row r="20" spans="1:9" x14ac:dyDescent="0.2">
      <c r="A20" s="27" t="s">
        <v>996</v>
      </c>
      <c r="B20" s="27" t="s">
        <v>997</v>
      </c>
      <c r="C20" s="27" t="s">
        <v>76</v>
      </c>
      <c r="D20" s="31">
        <v>150</v>
      </c>
      <c r="E20" s="29">
        <v>1528.2149999999999</v>
      </c>
      <c r="F20" s="30">
        <v>1.9515624233140001</v>
      </c>
      <c r="G20" s="29">
        <v>5.09</v>
      </c>
    </row>
    <row r="21" spans="1:9" x14ac:dyDescent="0.2">
      <c r="A21" s="27" t="s">
        <v>1000</v>
      </c>
      <c r="B21" s="27" t="s">
        <v>1001</v>
      </c>
      <c r="C21" s="27" t="s">
        <v>76</v>
      </c>
      <c r="D21" s="31">
        <v>110</v>
      </c>
      <c r="E21" s="29">
        <v>1183.3723</v>
      </c>
      <c r="F21" s="30">
        <v>1.5111911043084001</v>
      </c>
      <c r="G21" s="29">
        <v>5.9050000000000002</v>
      </c>
    </row>
    <row r="22" spans="1:9" x14ac:dyDescent="0.2">
      <c r="A22" s="27" t="s">
        <v>1041</v>
      </c>
      <c r="B22" s="27" t="s">
        <v>1042</v>
      </c>
      <c r="C22" s="27" t="s">
        <v>979</v>
      </c>
      <c r="D22" s="31">
        <v>100</v>
      </c>
      <c r="E22" s="29">
        <v>1075.2260000000001</v>
      </c>
      <c r="F22" s="30">
        <v>1.373086024002</v>
      </c>
      <c r="G22" s="29">
        <v>6.0769000000000002</v>
      </c>
    </row>
    <row r="23" spans="1:9" x14ac:dyDescent="0.2">
      <c r="A23" s="27" t="s">
        <v>1043</v>
      </c>
      <c r="B23" s="27" t="s">
        <v>1044</v>
      </c>
      <c r="C23" s="27" t="s">
        <v>76</v>
      </c>
      <c r="D23" s="31">
        <v>100</v>
      </c>
      <c r="E23" s="29">
        <v>1059.268</v>
      </c>
      <c r="F23" s="30">
        <v>1.35270732522517</v>
      </c>
      <c r="G23" s="29">
        <v>5.9550000000000001</v>
      </c>
    </row>
    <row r="24" spans="1:9" x14ac:dyDescent="0.2">
      <c r="A24" s="27" t="s">
        <v>1045</v>
      </c>
      <c r="B24" s="27" t="s">
        <v>1046</v>
      </c>
      <c r="C24" s="27" t="s">
        <v>1047</v>
      </c>
      <c r="D24" s="31">
        <v>100</v>
      </c>
      <c r="E24" s="29">
        <v>1004.3440000000001</v>
      </c>
      <c r="F24" s="30">
        <v>1.28256823187894</v>
      </c>
      <c r="G24" s="29">
        <v>10.1181</v>
      </c>
    </row>
    <row r="25" spans="1:9" x14ac:dyDescent="0.2">
      <c r="A25" s="27" t="s">
        <v>1048</v>
      </c>
      <c r="B25" s="27" t="s">
        <v>1049</v>
      </c>
      <c r="C25" s="27" t="s">
        <v>76</v>
      </c>
      <c r="D25" s="31">
        <v>50</v>
      </c>
      <c r="E25" s="29">
        <v>536.56799999999998</v>
      </c>
      <c r="F25" s="30">
        <v>0.68520852520931097</v>
      </c>
      <c r="G25" s="29">
        <v>5.92</v>
      </c>
    </row>
    <row r="26" spans="1:9" x14ac:dyDescent="0.2">
      <c r="A26" s="27" t="s">
        <v>1050</v>
      </c>
      <c r="B26" s="27" t="s">
        <v>1051</v>
      </c>
      <c r="C26" s="27" t="s">
        <v>76</v>
      </c>
      <c r="D26" s="31">
        <v>50</v>
      </c>
      <c r="E26" s="29">
        <v>536.08749999999998</v>
      </c>
      <c r="F26" s="30">
        <v>0.68459491668930395</v>
      </c>
      <c r="G26" s="29">
        <v>5.8849999999999998</v>
      </c>
    </row>
    <row r="27" spans="1:9" x14ac:dyDescent="0.2">
      <c r="A27" s="27" t="s">
        <v>989</v>
      </c>
      <c r="B27" s="27" t="s">
        <v>990</v>
      </c>
      <c r="C27" s="27" t="s">
        <v>76</v>
      </c>
      <c r="D27" s="31">
        <v>50</v>
      </c>
      <c r="E27" s="29">
        <v>530.93650000000002</v>
      </c>
      <c r="F27" s="30">
        <v>0.67801698227399598</v>
      </c>
      <c r="G27" s="29">
        <v>6</v>
      </c>
    </row>
    <row r="28" spans="1:9" x14ac:dyDescent="0.2">
      <c r="A28" s="27" t="s">
        <v>1052</v>
      </c>
      <c r="B28" s="27" t="s">
        <v>1053</v>
      </c>
      <c r="C28" s="27" t="s">
        <v>76</v>
      </c>
      <c r="D28" s="31">
        <v>50</v>
      </c>
      <c r="E28" s="29">
        <v>529.49549999999999</v>
      </c>
      <c r="F28" s="30">
        <v>0.67617679522440199</v>
      </c>
      <c r="G28" s="29">
        <v>5.41</v>
      </c>
    </row>
    <row r="29" spans="1:9" x14ac:dyDescent="0.2">
      <c r="A29" s="27" t="s">
        <v>959</v>
      </c>
      <c r="B29" s="27" t="s">
        <v>960</v>
      </c>
      <c r="C29" s="27" t="s">
        <v>948</v>
      </c>
      <c r="D29" s="31">
        <v>50</v>
      </c>
      <c r="E29" s="29">
        <v>501.11649999999997</v>
      </c>
      <c r="F29" s="30">
        <v>0.63993622042882103</v>
      </c>
      <c r="G29" s="29">
        <v>4.2998000000000003</v>
      </c>
    </row>
    <row r="30" spans="1:9" x14ac:dyDescent="0.2">
      <c r="A30" s="27" t="s">
        <v>1002</v>
      </c>
      <c r="B30" s="27" t="s">
        <v>1003</v>
      </c>
      <c r="C30" s="27" t="s">
        <v>76</v>
      </c>
      <c r="D30" s="31">
        <v>32</v>
      </c>
      <c r="E30" s="29">
        <v>320.57472000000001</v>
      </c>
      <c r="F30" s="30">
        <v>0.40938060247832098</v>
      </c>
      <c r="G30" s="29">
        <v>3.7553999999999998</v>
      </c>
    </row>
    <row r="31" spans="1:9" x14ac:dyDescent="0.2">
      <c r="A31" s="26" t="s">
        <v>32</v>
      </c>
      <c r="B31" s="26"/>
      <c r="C31" s="26"/>
      <c r="D31" s="32"/>
      <c r="E31" s="33">
        <f>SUM(E6:E30)</f>
        <v>50475.380020000004</v>
      </c>
      <c r="F31" s="34">
        <f>SUM(F6:F30)</f>
        <v>64.458112863390539</v>
      </c>
      <c r="G31" s="33"/>
      <c r="H31" s="18"/>
      <c r="I31" s="18"/>
    </row>
    <row r="32" spans="1:9" x14ac:dyDescent="0.2">
      <c r="A32" s="27"/>
      <c r="B32" s="27"/>
      <c r="C32" s="27"/>
      <c r="D32" s="28"/>
      <c r="E32" s="29"/>
      <c r="F32" s="30"/>
      <c r="G32" s="29"/>
    </row>
    <row r="33" spans="1:9" x14ac:dyDescent="0.2">
      <c r="A33" s="26" t="s">
        <v>48</v>
      </c>
      <c r="B33" s="27"/>
      <c r="C33" s="27"/>
      <c r="D33" s="28"/>
      <c r="E33" s="29"/>
      <c r="F33" s="30"/>
      <c r="G33" s="29"/>
    </row>
    <row r="34" spans="1:9" x14ac:dyDescent="0.2">
      <c r="A34" s="26" t="s">
        <v>808</v>
      </c>
      <c r="B34" s="27"/>
      <c r="C34" s="27"/>
      <c r="D34" s="28"/>
      <c r="E34" s="29"/>
      <c r="F34" s="30"/>
      <c r="G34" s="29"/>
    </row>
    <row r="35" spans="1:9" x14ac:dyDescent="0.2">
      <c r="A35" s="27" t="s">
        <v>1054</v>
      </c>
      <c r="B35" s="27" t="s">
        <v>1055</v>
      </c>
      <c r="C35" s="27" t="s">
        <v>49</v>
      </c>
      <c r="D35" s="31">
        <v>1000</v>
      </c>
      <c r="E35" s="29">
        <v>4917.7299999999996</v>
      </c>
      <c r="F35" s="30">
        <v>6.2800437608608499</v>
      </c>
      <c r="G35" s="29">
        <v>4.2701000000000002</v>
      </c>
    </row>
    <row r="36" spans="1:9" x14ac:dyDescent="0.2">
      <c r="A36" s="27" t="s">
        <v>1056</v>
      </c>
      <c r="B36" s="27" t="s">
        <v>1057</v>
      </c>
      <c r="C36" s="27" t="s">
        <v>49</v>
      </c>
      <c r="D36" s="31">
        <v>1000</v>
      </c>
      <c r="E36" s="29">
        <v>4784.7250000000004</v>
      </c>
      <c r="F36" s="30">
        <v>6.11019360226872</v>
      </c>
      <c r="G36" s="29">
        <v>4.83</v>
      </c>
    </row>
    <row r="37" spans="1:9" x14ac:dyDescent="0.2">
      <c r="A37" s="27" t="s">
        <v>883</v>
      </c>
      <c r="B37" s="27" t="s">
        <v>884</v>
      </c>
      <c r="C37" s="27" t="s">
        <v>49</v>
      </c>
      <c r="D37" s="31">
        <v>500</v>
      </c>
      <c r="E37" s="29">
        <v>2460.355</v>
      </c>
      <c r="F37" s="30">
        <v>3.1419246415018298</v>
      </c>
      <c r="G37" s="29">
        <v>4.2619999999999996</v>
      </c>
    </row>
    <row r="38" spans="1:9" x14ac:dyDescent="0.2">
      <c r="A38" s="27" t="s">
        <v>1058</v>
      </c>
      <c r="B38" s="27" t="s">
        <v>1059</v>
      </c>
      <c r="C38" s="27" t="s">
        <v>811</v>
      </c>
      <c r="D38" s="31">
        <v>500</v>
      </c>
      <c r="E38" s="29">
        <v>2389.5300000000002</v>
      </c>
      <c r="F38" s="30">
        <v>3.0514796395674102</v>
      </c>
      <c r="G38" s="29">
        <v>4.74</v>
      </c>
    </row>
    <row r="39" spans="1:9" x14ac:dyDescent="0.2">
      <c r="A39" s="27" t="s">
        <v>1060</v>
      </c>
      <c r="B39" s="27" t="s">
        <v>1061</v>
      </c>
      <c r="C39" s="27" t="s">
        <v>816</v>
      </c>
      <c r="D39" s="31">
        <v>411</v>
      </c>
      <c r="E39" s="29">
        <v>2051.5126650000002</v>
      </c>
      <c r="F39" s="30">
        <v>2.6198244539981399</v>
      </c>
      <c r="G39" s="29">
        <v>3.6497999999999999</v>
      </c>
    </row>
    <row r="40" spans="1:9" x14ac:dyDescent="0.2">
      <c r="A40" s="26" t="s">
        <v>32</v>
      </c>
      <c r="B40" s="26"/>
      <c r="C40" s="26"/>
      <c r="D40" s="32"/>
      <c r="E40" s="33">
        <f>SUM(E34:E39)</f>
        <v>16603.852664999999</v>
      </c>
      <c r="F40" s="34">
        <f>SUM(F34:F39)</f>
        <v>21.203466098196948</v>
      </c>
      <c r="G40" s="33"/>
      <c r="H40" s="18"/>
      <c r="I40" s="18"/>
    </row>
    <row r="41" spans="1:9" x14ac:dyDescent="0.2">
      <c r="A41" s="27"/>
      <c r="B41" s="27"/>
      <c r="C41" s="27"/>
      <c r="D41" s="28"/>
      <c r="E41" s="29"/>
      <c r="F41" s="30"/>
      <c r="G41" s="29"/>
    </row>
    <row r="42" spans="1:9" x14ac:dyDescent="0.2">
      <c r="A42" s="26" t="s">
        <v>51</v>
      </c>
      <c r="B42" s="27"/>
      <c r="C42" s="27"/>
      <c r="D42" s="28"/>
      <c r="E42" s="29"/>
      <c r="F42" s="30"/>
      <c r="G42" s="29"/>
    </row>
    <row r="43" spans="1:9" x14ac:dyDescent="0.2">
      <c r="A43" s="27" t="s">
        <v>1012</v>
      </c>
      <c r="B43" s="27" t="s">
        <v>1013</v>
      </c>
      <c r="C43" s="27" t="s">
        <v>69</v>
      </c>
      <c r="D43" s="31">
        <v>7500000</v>
      </c>
      <c r="E43" s="29">
        <v>7346.9849999999997</v>
      </c>
      <c r="F43" s="30">
        <v>9.3822530538252895</v>
      </c>
      <c r="G43" s="29">
        <v>4.1999000000000004</v>
      </c>
    </row>
    <row r="44" spans="1:9" x14ac:dyDescent="0.2">
      <c r="A44" s="26" t="s">
        <v>32</v>
      </c>
      <c r="B44" s="26"/>
      <c r="C44" s="26"/>
      <c r="D44" s="32"/>
      <c r="E44" s="33">
        <f>SUM(E42:E43)</f>
        <v>7346.9849999999997</v>
      </c>
      <c r="F44" s="34">
        <f>SUM(F42:F43)</f>
        <v>9.3822530538252895</v>
      </c>
      <c r="G44" s="33"/>
      <c r="H44" s="18"/>
      <c r="I44" s="18"/>
    </row>
    <row r="45" spans="1:9" x14ac:dyDescent="0.2">
      <c r="A45" s="27"/>
      <c r="B45" s="27"/>
      <c r="C45" s="27"/>
      <c r="D45" s="28"/>
      <c r="E45" s="29"/>
      <c r="F45" s="30"/>
      <c r="G45" s="29"/>
    </row>
    <row r="46" spans="1:9" x14ac:dyDescent="0.2">
      <c r="A46" s="26" t="s">
        <v>34</v>
      </c>
      <c r="B46" s="26"/>
      <c r="C46" s="26"/>
      <c r="D46" s="32"/>
      <c r="E46" s="33">
        <f>E31+E40+E44</f>
        <v>74426.217684999996</v>
      </c>
      <c r="F46" s="34">
        <f>F31+F40+F44</f>
        <v>95.043832015412775</v>
      </c>
      <c r="G46" s="33"/>
      <c r="H46" s="18"/>
      <c r="I46" s="18"/>
    </row>
    <row r="47" spans="1:9" x14ac:dyDescent="0.2">
      <c r="A47" s="26"/>
      <c r="B47" s="26"/>
      <c r="C47" s="26"/>
      <c r="D47" s="32"/>
      <c r="E47" s="33"/>
      <c r="F47" s="34"/>
      <c r="G47" s="33"/>
      <c r="H47" s="18"/>
      <c r="I47" s="18"/>
    </row>
    <row r="48" spans="1:9" x14ac:dyDescent="0.2">
      <c r="A48" s="26" t="s">
        <v>36</v>
      </c>
      <c r="B48" s="26"/>
      <c r="C48" s="26"/>
      <c r="D48" s="32"/>
      <c r="E48" s="33">
        <f>E50-(E31+E40+E44)</f>
        <v>3881.0391951000056</v>
      </c>
      <c r="F48" s="34">
        <f>F50-(F31+F40+F44)</f>
        <v>4.9561679845872249</v>
      </c>
      <c r="G48" s="33"/>
      <c r="H48" s="18"/>
      <c r="I48" s="18"/>
    </row>
    <row r="49" spans="1:9" x14ac:dyDescent="0.2">
      <c r="A49" s="26"/>
      <c r="B49" s="26"/>
      <c r="C49" s="26"/>
      <c r="D49" s="32"/>
      <c r="E49" s="33"/>
      <c r="F49" s="34"/>
      <c r="G49" s="33"/>
      <c r="H49" s="18"/>
      <c r="I49" s="18"/>
    </row>
    <row r="50" spans="1:9" x14ac:dyDescent="0.2">
      <c r="A50" s="35" t="s">
        <v>35</v>
      </c>
      <c r="B50" s="35"/>
      <c r="C50" s="35"/>
      <c r="D50" s="36"/>
      <c r="E50" s="37">
        <v>78307.256880100002</v>
      </c>
      <c r="F50" s="38">
        <v>100</v>
      </c>
      <c r="G50" s="37"/>
      <c r="H50" s="18"/>
      <c r="I50" s="18"/>
    </row>
    <row r="52" spans="1:9" x14ac:dyDescent="0.2">
      <c r="A52" s="18" t="s">
        <v>37</v>
      </c>
    </row>
    <row r="54" spans="1:9" x14ac:dyDescent="0.2">
      <c r="A54" s="18" t="s">
        <v>38</v>
      </c>
    </row>
    <row r="55" spans="1:9" x14ac:dyDescent="0.2">
      <c r="A55" s="18" t="s">
        <v>39</v>
      </c>
    </row>
    <row r="56" spans="1:9" x14ac:dyDescent="0.2">
      <c r="A56" s="18" t="s">
        <v>40</v>
      </c>
      <c r="B56" s="18"/>
      <c r="C56" s="39" t="s">
        <v>42</v>
      </c>
      <c r="D56" s="19" t="s">
        <v>41</v>
      </c>
    </row>
    <row r="57" spans="1:9" x14ac:dyDescent="0.2">
      <c r="A57" s="9" t="s">
        <v>58</v>
      </c>
      <c r="C57" s="40">
        <v>17.962900000000001</v>
      </c>
      <c r="D57" s="40">
        <v>18.247699999999998</v>
      </c>
    </row>
    <row r="58" spans="1:9" x14ac:dyDescent="0.2">
      <c r="A58" s="9" t="s">
        <v>80</v>
      </c>
      <c r="C58" s="40">
        <v>10.485799999999999</v>
      </c>
      <c r="D58" s="40">
        <v>10.3302</v>
      </c>
    </row>
    <row r="59" spans="1:9" x14ac:dyDescent="0.2">
      <c r="A59" s="9" t="s">
        <v>61</v>
      </c>
      <c r="C59" s="40">
        <v>18.531199999999998</v>
      </c>
      <c r="D59" s="40">
        <v>18.8566</v>
      </c>
    </row>
    <row r="60" spans="1:9" x14ac:dyDescent="0.2">
      <c r="A60" s="9" t="s">
        <v>81</v>
      </c>
      <c r="C60" s="40">
        <v>10.9217</v>
      </c>
      <c r="D60" s="40">
        <v>10.7897</v>
      </c>
    </row>
    <row r="62" spans="1:9" x14ac:dyDescent="0.2">
      <c r="A62" s="18" t="s">
        <v>44</v>
      </c>
    </row>
    <row r="63" spans="1:9" x14ac:dyDescent="0.2">
      <c r="A63" s="108" t="s">
        <v>55</v>
      </c>
      <c r="B63" s="109"/>
      <c r="C63" s="43" t="s">
        <v>56</v>
      </c>
    </row>
    <row r="64" spans="1:9" x14ac:dyDescent="0.2">
      <c r="A64" s="104" t="s">
        <v>80</v>
      </c>
      <c r="B64" s="105"/>
      <c r="C64" s="44">
        <v>0.32</v>
      </c>
    </row>
    <row r="65" spans="1:5" x14ac:dyDescent="0.2">
      <c r="A65" s="104" t="s">
        <v>81</v>
      </c>
      <c r="B65" s="105"/>
      <c r="C65" s="44">
        <v>0.32</v>
      </c>
    </row>
    <row r="66" spans="1:5" x14ac:dyDescent="0.2">
      <c r="A66" s="9" t="s">
        <v>57</v>
      </c>
    </row>
    <row r="67" spans="1:5" x14ac:dyDescent="0.2">
      <c r="A67" s="9" t="s">
        <v>43</v>
      </c>
    </row>
    <row r="69" spans="1:5" x14ac:dyDescent="0.2">
      <c r="A69" s="18" t="s">
        <v>866</v>
      </c>
      <c r="D69" s="42">
        <v>1.42315983673973</v>
      </c>
      <c r="E69" s="13" t="s">
        <v>46</v>
      </c>
    </row>
    <row r="71" spans="1:5" x14ac:dyDescent="0.2">
      <c r="A71" s="18" t="s">
        <v>789</v>
      </c>
      <c r="D71" s="41" t="s">
        <v>45</v>
      </c>
    </row>
    <row r="73" spans="1:5" x14ac:dyDescent="0.2">
      <c r="A73" s="18" t="s">
        <v>867</v>
      </c>
    </row>
    <row r="74" spans="1:5" ht="14.4" x14ac:dyDescent="0.3">
      <c r="A74" s="64"/>
    </row>
    <row r="75" spans="1:5" x14ac:dyDescent="0.2">
      <c r="A75" s="47" t="s">
        <v>781</v>
      </c>
    </row>
    <row r="76" spans="1:5" x14ac:dyDescent="0.2">
      <c r="A76" s="48"/>
    </row>
    <row r="77" spans="1:5" x14ac:dyDescent="0.2">
      <c r="A77" s="49"/>
    </row>
    <row r="78" spans="1:5" x14ac:dyDescent="0.2">
      <c r="A78" s="49"/>
    </row>
    <row r="79" spans="1:5" x14ac:dyDescent="0.2">
      <c r="A79" s="49"/>
    </row>
    <row r="80" spans="1:5"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7" t="s">
        <v>1062</v>
      </c>
    </row>
    <row r="90" spans="1:1" x14ac:dyDescent="0.2">
      <c r="A90" s="49"/>
    </row>
    <row r="91" spans="1:1" x14ac:dyDescent="0.2">
      <c r="A91" s="47" t="s">
        <v>782</v>
      </c>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sheetData>
  <mergeCells count="4">
    <mergeCell ref="A1:G1"/>
    <mergeCell ref="A63:B63"/>
    <mergeCell ref="A64:B64"/>
    <mergeCell ref="A65:B65"/>
  </mergeCells>
  <conditionalFormatting sqref="F2:F3 F5:F72">
    <cfRule type="cellIs" dxfId="72" priority="2" stopIfTrue="1" operator="between">
      <formula>0.009</formula>
      <formula>-0.009</formula>
    </cfRule>
  </conditionalFormatting>
  <conditionalFormatting sqref="F73:F106">
    <cfRule type="cellIs" dxfId="71" priority="1" stopIfTrue="1" operator="between">
      <formula>0.009</formula>
      <formula>-0.009</formula>
    </cfRule>
  </conditionalFormatting>
  <pageMargins left="0.7" right="0.7" top="0.75" bottom="0.75" header="0.3" footer="0.3"/>
  <pageSetup paperSize="9" scale="47" orientation="portrait" r:id="rId1"/>
  <headerFooter>
    <oddFooter>&amp;C&amp;1#&amp;"Calibri"&amp;10&amp;K000000PUBLIC</oddFooter>
    <evenFooter>&amp;LPUBLIC</evenFooter>
    <firstFooter>&amp;LPUBLIC</firstFooter>
  </headerFooter>
  <colBreaks count="2" manualBreakCount="2">
    <brk id="7" max="1048575" man="1"/>
    <brk id="8"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74"/>
  <sheetViews>
    <sheetView view="pageBreakPreview" zoomScaleNormal="100" zoomScaleSheetLayoutView="100" workbookViewId="0">
      <selection sqref="A1:G1"/>
    </sheetView>
  </sheetViews>
  <sheetFormatPr defaultColWidth="9.21875" defaultRowHeight="10.199999999999999" x14ac:dyDescent="0.2"/>
  <cols>
    <col min="1" max="1" width="33.44140625" style="9" bestFit="1" customWidth="1"/>
    <col min="2" max="2" width="26.44140625" style="9" bestFit="1" customWidth="1"/>
    <col min="3" max="3" width="24.7773437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10" s="1" customFormat="1" ht="13.8" x14ac:dyDescent="0.2">
      <c r="A1" s="106" t="s">
        <v>1063</v>
      </c>
      <c r="B1" s="107"/>
      <c r="C1" s="107"/>
      <c r="D1" s="107"/>
      <c r="E1" s="107"/>
      <c r="F1" s="107"/>
      <c r="G1" s="107"/>
    </row>
    <row r="2" spans="1:10" s="1" customFormat="1" ht="11.4" x14ac:dyDescent="0.2">
      <c r="D2" s="6"/>
      <c r="E2" s="7"/>
      <c r="F2" s="12"/>
      <c r="G2" s="13"/>
    </row>
    <row r="3" spans="1:10" s="1" customFormat="1" ht="12" x14ac:dyDescent="0.2">
      <c r="A3" s="11" t="s">
        <v>7</v>
      </c>
      <c r="B3" s="2"/>
      <c r="C3" s="3"/>
      <c r="D3" s="4"/>
      <c r="E3" s="5"/>
      <c r="F3" s="12"/>
      <c r="G3" s="13"/>
    </row>
    <row r="4" spans="1:10" s="1" customFormat="1" ht="17.55" customHeight="1" x14ac:dyDescent="0.2">
      <c r="A4" s="8" t="s">
        <v>2</v>
      </c>
      <c r="B4" s="8" t="s">
        <v>0</v>
      </c>
      <c r="C4" s="17" t="s">
        <v>804</v>
      </c>
      <c r="D4" s="16" t="s">
        <v>1</v>
      </c>
      <c r="E4" s="15" t="s">
        <v>3</v>
      </c>
      <c r="F4" s="15" t="s">
        <v>4</v>
      </c>
      <c r="G4" s="15" t="s">
        <v>6</v>
      </c>
    </row>
    <row r="5" spans="1:10" x14ac:dyDescent="0.2">
      <c r="A5" s="21" t="s">
        <v>48</v>
      </c>
      <c r="B5" s="22"/>
      <c r="C5" s="22"/>
      <c r="D5" s="23"/>
      <c r="E5" s="24"/>
      <c r="F5" s="25"/>
      <c r="G5" s="24"/>
    </row>
    <row r="6" spans="1:10" x14ac:dyDescent="0.2">
      <c r="A6" s="26" t="s">
        <v>51</v>
      </c>
      <c r="B6" s="27"/>
      <c r="C6" s="27"/>
      <c r="D6" s="28"/>
      <c r="E6" s="29"/>
      <c r="F6" s="30"/>
      <c r="G6" s="29"/>
    </row>
    <row r="7" spans="1:10" x14ac:dyDescent="0.2">
      <c r="A7" s="27" t="s">
        <v>65</v>
      </c>
      <c r="B7" s="27" t="s">
        <v>64</v>
      </c>
      <c r="C7" s="27" t="s">
        <v>69</v>
      </c>
      <c r="D7" s="31">
        <v>5000000</v>
      </c>
      <c r="E7" s="29">
        <v>4964.8950000000004</v>
      </c>
      <c r="F7" s="30">
        <v>29.8364906049149</v>
      </c>
      <c r="G7" s="29">
        <v>3.7403</v>
      </c>
    </row>
    <row r="8" spans="1:10" x14ac:dyDescent="0.2">
      <c r="A8" s="27" t="s">
        <v>53</v>
      </c>
      <c r="B8" s="27" t="s">
        <v>52</v>
      </c>
      <c r="C8" s="27" t="s">
        <v>69</v>
      </c>
      <c r="D8" s="31">
        <v>2000000</v>
      </c>
      <c r="E8" s="29">
        <v>1981.86</v>
      </c>
      <c r="F8" s="30">
        <v>11.9099693488496</v>
      </c>
      <c r="G8" s="29">
        <v>3.7121</v>
      </c>
    </row>
    <row r="9" spans="1:10" x14ac:dyDescent="0.2">
      <c r="A9" s="26" t="s">
        <v>32</v>
      </c>
      <c r="B9" s="26"/>
      <c r="C9" s="26"/>
      <c r="D9" s="32"/>
      <c r="E9" s="33">
        <f>SUM(E6:E8)</f>
        <v>6946.7550000000001</v>
      </c>
      <c r="F9" s="34">
        <f>SUM(F6:F8)</f>
        <v>41.7464599537645</v>
      </c>
      <c r="G9" s="33"/>
      <c r="H9" s="18"/>
      <c r="I9" s="18"/>
    </row>
    <row r="10" spans="1:10" x14ac:dyDescent="0.2">
      <c r="A10" s="27"/>
      <c r="B10" s="27"/>
      <c r="C10" s="27"/>
      <c r="D10" s="28"/>
      <c r="E10" s="29"/>
      <c r="F10" s="30"/>
      <c r="G10" s="29"/>
    </row>
    <row r="11" spans="1:10" x14ac:dyDescent="0.2">
      <c r="A11" s="26" t="s">
        <v>66</v>
      </c>
      <c r="B11" s="27"/>
      <c r="C11" s="27"/>
      <c r="D11" s="28"/>
      <c r="E11" s="29"/>
      <c r="F11" s="30"/>
      <c r="G11" s="29"/>
    </row>
    <row r="12" spans="1:10" x14ac:dyDescent="0.2">
      <c r="A12" s="27" t="s">
        <v>68</v>
      </c>
      <c r="B12" s="27" t="s">
        <v>1294</v>
      </c>
      <c r="C12" s="27" t="s">
        <v>69</v>
      </c>
      <c r="D12" s="31">
        <v>4700000</v>
      </c>
      <c r="E12" s="29">
        <v>4636.6769000000004</v>
      </c>
      <c r="F12" s="30">
        <v>27.864066967151601</v>
      </c>
      <c r="G12" s="29">
        <v>6.0106999999999999</v>
      </c>
      <c r="J12" s="42"/>
    </row>
    <row r="13" spans="1:10" x14ac:dyDescent="0.2">
      <c r="A13" s="27" t="s">
        <v>71</v>
      </c>
      <c r="B13" s="27" t="s">
        <v>70</v>
      </c>
      <c r="C13" s="27" t="s">
        <v>69</v>
      </c>
      <c r="D13" s="31">
        <v>3500000</v>
      </c>
      <c r="E13" s="29">
        <v>3422.1320000000001</v>
      </c>
      <c r="F13" s="30">
        <v>20.5652706183673</v>
      </c>
      <c r="G13" s="29">
        <v>5.8413000000000004</v>
      </c>
    </row>
    <row r="14" spans="1:10" x14ac:dyDescent="0.2">
      <c r="A14" s="27" t="s">
        <v>73</v>
      </c>
      <c r="B14" s="27" t="s">
        <v>72</v>
      </c>
      <c r="C14" s="27" t="s">
        <v>69</v>
      </c>
      <c r="D14" s="31">
        <v>200000</v>
      </c>
      <c r="E14" s="29">
        <v>197.398</v>
      </c>
      <c r="F14" s="30">
        <v>1.1862614561695699</v>
      </c>
      <c r="G14" s="29">
        <v>5.6665000000000001</v>
      </c>
    </row>
    <row r="15" spans="1:10" x14ac:dyDescent="0.2">
      <c r="A15" s="26" t="s">
        <v>32</v>
      </c>
      <c r="B15" s="26"/>
      <c r="C15" s="26"/>
      <c r="D15" s="32"/>
      <c r="E15" s="33">
        <f>SUM(E12:E14)</f>
        <v>8256.2068999999992</v>
      </c>
      <c r="F15" s="34">
        <f>SUM(F12:F14)</f>
        <v>49.615599041688469</v>
      </c>
      <c r="G15" s="33"/>
      <c r="H15" s="18"/>
      <c r="I15" s="18"/>
    </row>
    <row r="16" spans="1:10" x14ac:dyDescent="0.2">
      <c r="A16" s="27"/>
      <c r="B16" s="27"/>
      <c r="C16" s="27"/>
      <c r="D16" s="28"/>
      <c r="E16" s="29"/>
      <c r="F16" s="30"/>
      <c r="G16" s="29"/>
    </row>
    <row r="17" spans="1:9" x14ac:dyDescent="0.2">
      <c r="A17" s="26" t="s">
        <v>34</v>
      </c>
      <c r="B17" s="26"/>
      <c r="C17" s="26"/>
      <c r="D17" s="32"/>
      <c r="E17" s="33">
        <f>E9+E15</f>
        <v>15202.961899999998</v>
      </c>
      <c r="F17" s="34">
        <f>F9+F15</f>
        <v>91.362058995452969</v>
      </c>
      <c r="G17" s="33"/>
      <c r="H17" s="18"/>
      <c r="I17" s="18"/>
    </row>
    <row r="18" spans="1:9" x14ac:dyDescent="0.2">
      <c r="A18" s="26"/>
      <c r="B18" s="26"/>
      <c r="C18" s="26"/>
      <c r="D18" s="32"/>
      <c r="E18" s="33"/>
      <c r="F18" s="34"/>
      <c r="G18" s="33"/>
      <c r="H18" s="18"/>
      <c r="I18" s="18"/>
    </row>
    <row r="19" spans="1:9" x14ac:dyDescent="0.2">
      <c r="A19" s="26" t="s">
        <v>36</v>
      </c>
      <c r="B19" s="26"/>
      <c r="C19" s="26"/>
      <c r="D19" s="32"/>
      <c r="E19" s="33">
        <f>E21-(E9+E15)</f>
        <v>1437.3831920000011</v>
      </c>
      <c r="F19" s="34">
        <f>F21-(F9+F15)</f>
        <v>8.6379410045470308</v>
      </c>
      <c r="G19" s="33"/>
      <c r="H19" s="18"/>
      <c r="I19" s="18"/>
    </row>
    <row r="20" spans="1:9" x14ac:dyDescent="0.2">
      <c r="A20" s="26"/>
      <c r="B20" s="26"/>
      <c r="C20" s="26"/>
      <c r="D20" s="32"/>
      <c r="E20" s="33"/>
      <c r="F20" s="34"/>
      <c r="G20" s="33"/>
      <c r="H20" s="18"/>
      <c r="I20" s="18"/>
    </row>
    <row r="21" spans="1:9" x14ac:dyDescent="0.2">
      <c r="A21" s="35" t="s">
        <v>35</v>
      </c>
      <c r="B21" s="35"/>
      <c r="C21" s="35"/>
      <c r="D21" s="36"/>
      <c r="E21" s="37">
        <v>16640.345092</v>
      </c>
      <c r="F21" s="38">
        <v>100</v>
      </c>
      <c r="G21" s="37"/>
      <c r="H21" s="18"/>
      <c r="I21" s="18"/>
    </row>
    <row r="22" spans="1:9" x14ac:dyDescent="0.2">
      <c r="A22" s="55" t="s">
        <v>1212</v>
      </c>
      <c r="B22" s="84"/>
      <c r="C22" s="84"/>
      <c r="D22" s="85"/>
      <c r="E22" s="86"/>
      <c r="F22" s="20"/>
      <c r="G22" s="86"/>
      <c r="H22" s="18"/>
      <c r="I22" s="18"/>
    </row>
    <row r="24" spans="1:9" x14ac:dyDescent="0.2">
      <c r="A24" s="18" t="s">
        <v>38</v>
      </c>
    </row>
    <row r="25" spans="1:9" x14ac:dyDescent="0.2">
      <c r="A25" s="18" t="s">
        <v>39</v>
      </c>
    </row>
    <row r="26" spans="1:9" x14ac:dyDescent="0.2">
      <c r="A26" s="18" t="s">
        <v>40</v>
      </c>
      <c r="B26" s="18"/>
      <c r="C26" s="39" t="s">
        <v>42</v>
      </c>
      <c r="D26" s="19" t="s">
        <v>41</v>
      </c>
    </row>
    <row r="27" spans="1:9" x14ac:dyDescent="0.2">
      <c r="A27" s="9" t="s">
        <v>74</v>
      </c>
      <c r="C27" s="40">
        <v>48.451999999999998</v>
      </c>
      <c r="D27" s="40">
        <v>48.902299999999997</v>
      </c>
    </row>
    <row r="28" spans="1:9" x14ac:dyDescent="0.2">
      <c r="A28" s="9" t="s">
        <v>1064</v>
      </c>
      <c r="C28" s="40">
        <v>10.291399999999999</v>
      </c>
      <c r="D28" s="40">
        <v>10.095599999999999</v>
      </c>
    </row>
    <row r="29" spans="1:9" x14ac:dyDescent="0.2">
      <c r="A29" s="9" t="s">
        <v>75</v>
      </c>
      <c r="C29" s="40">
        <v>52.126300000000001</v>
      </c>
      <c r="D29" s="40">
        <v>52.730899999999998</v>
      </c>
    </row>
    <row r="30" spans="1:9" x14ac:dyDescent="0.2">
      <c r="A30" s="9" t="s">
        <v>1065</v>
      </c>
      <c r="C30" s="40">
        <v>11.451599999999999</v>
      </c>
      <c r="D30" s="40">
        <v>11.292899999999999</v>
      </c>
    </row>
    <row r="32" spans="1:9" x14ac:dyDescent="0.2">
      <c r="A32" s="18" t="s">
        <v>44</v>
      </c>
    </row>
    <row r="33" spans="1:7" x14ac:dyDescent="0.2">
      <c r="A33" s="108" t="s">
        <v>55</v>
      </c>
      <c r="B33" s="109"/>
      <c r="C33" s="43" t="s">
        <v>56</v>
      </c>
    </row>
    <row r="34" spans="1:7" x14ac:dyDescent="0.2">
      <c r="A34" s="104" t="s">
        <v>1064</v>
      </c>
      <c r="B34" s="105"/>
      <c r="C34" s="44">
        <v>0.28999999999999998</v>
      </c>
    </row>
    <row r="35" spans="1:7" x14ac:dyDescent="0.2">
      <c r="A35" s="104" t="s">
        <v>1065</v>
      </c>
      <c r="B35" s="105"/>
      <c r="C35" s="44">
        <v>0.28999999999999998</v>
      </c>
    </row>
    <row r="36" spans="1:7" x14ac:dyDescent="0.2">
      <c r="A36" s="9" t="s">
        <v>57</v>
      </c>
    </row>
    <row r="37" spans="1:7" x14ac:dyDescent="0.2">
      <c r="A37" s="9" t="s">
        <v>43</v>
      </c>
    </row>
    <row r="39" spans="1:7" x14ac:dyDescent="0.2">
      <c r="A39" s="18" t="s">
        <v>866</v>
      </c>
      <c r="D39" s="42">
        <v>1.9926581529041101</v>
      </c>
      <c r="E39" s="13" t="s">
        <v>46</v>
      </c>
    </row>
    <row r="41" spans="1:7" ht="22.5" customHeight="1" x14ac:dyDescent="0.3">
      <c r="A41" s="114" t="s">
        <v>789</v>
      </c>
      <c r="B41" s="115"/>
      <c r="C41" s="115"/>
      <c r="D41" s="41" t="s">
        <v>45</v>
      </c>
    </row>
    <row r="43" spans="1:7" x14ac:dyDescent="0.2">
      <c r="A43" s="18" t="s">
        <v>867</v>
      </c>
    </row>
    <row r="44" spans="1:7" x14ac:dyDescent="0.2">
      <c r="A44" s="47"/>
      <c r="B44" s="49"/>
      <c r="C44" s="49"/>
      <c r="D44" s="49"/>
      <c r="E44" s="65"/>
      <c r="F44" s="65"/>
      <c r="G44" s="65"/>
    </row>
    <row r="45" spans="1:7" x14ac:dyDescent="0.2">
      <c r="A45" s="47" t="s">
        <v>781</v>
      </c>
      <c r="B45" s="49"/>
      <c r="C45" s="49"/>
      <c r="D45" s="49"/>
      <c r="E45" s="65"/>
      <c r="F45" s="65"/>
      <c r="G45" s="65"/>
    </row>
    <row r="46" spans="1:7" x14ac:dyDescent="0.2">
      <c r="A46" s="48"/>
      <c r="B46" s="49"/>
      <c r="C46" s="49"/>
      <c r="D46" s="49"/>
      <c r="E46" s="65"/>
      <c r="F46" s="65"/>
      <c r="G46" s="65"/>
    </row>
    <row r="47" spans="1:7" x14ac:dyDescent="0.2">
      <c r="A47" s="49"/>
      <c r="B47" s="49"/>
      <c r="C47" s="49"/>
      <c r="D47" s="49"/>
      <c r="E47" s="65"/>
      <c r="F47" s="65"/>
      <c r="G47" s="65"/>
    </row>
    <row r="48" spans="1:7" x14ac:dyDescent="0.2">
      <c r="A48" s="49"/>
      <c r="B48" s="49"/>
      <c r="C48" s="49"/>
      <c r="D48" s="49"/>
      <c r="E48" s="65"/>
      <c r="F48" s="65"/>
      <c r="G48" s="65"/>
    </row>
    <row r="49" spans="1:7" x14ac:dyDescent="0.2">
      <c r="A49" s="49"/>
      <c r="B49" s="49"/>
      <c r="C49" s="49"/>
      <c r="D49" s="49"/>
      <c r="E49" s="65"/>
      <c r="F49" s="65"/>
      <c r="G49" s="65"/>
    </row>
    <row r="50" spans="1:7" x14ac:dyDescent="0.2">
      <c r="A50" s="49"/>
      <c r="B50" s="49"/>
      <c r="C50" s="49"/>
      <c r="D50" s="49"/>
      <c r="E50" s="65"/>
      <c r="F50" s="65"/>
      <c r="G50" s="65"/>
    </row>
    <row r="51" spans="1:7" x14ac:dyDescent="0.2">
      <c r="A51" s="49"/>
      <c r="B51" s="49"/>
      <c r="C51" s="49"/>
      <c r="D51" s="49"/>
      <c r="E51" s="65"/>
      <c r="F51" s="65"/>
      <c r="G51" s="65"/>
    </row>
    <row r="52" spans="1:7" x14ac:dyDescent="0.2">
      <c r="A52" s="49"/>
      <c r="B52" s="49"/>
      <c r="C52" s="49"/>
      <c r="D52" s="49"/>
      <c r="E52" s="65"/>
      <c r="F52" s="65"/>
      <c r="G52" s="65"/>
    </row>
    <row r="53" spans="1:7" x14ac:dyDescent="0.2">
      <c r="A53" s="49"/>
      <c r="B53" s="49"/>
      <c r="C53" s="49"/>
      <c r="D53" s="49"/>
      <c r="E53" s="65"/>
      <c r="F53" s="65"/>
      <c r="G53" s="65"/>
    </row>
    <row r="54" spans="1:7" x14ac:dyDescent="0.2">
      <c r="A54" s="49"/>
      <c r="B54" s="49"/>
      <c r="C54" s="49"/>
      <c r="D54" s="49"/>
      <c r="E54" s="65"/>
      <c r="F54" s="65"/>
      <c r="G54" s="65"/>
    </row>
    <row r="55" spans="1:7" x14ac:dyDescent="0.2">
      <c r="A55" s="49"/>
      <c r="B55" s="49"/>
      <c r="C55" s="49"/>
      <c r="D55" s="49"/>
      <c r="E55" s="65"/>
      <c r="F55" s="65"/>
      <c r="G55" s="65"/>
    </row>
    <row r="56" spans="1:7" x14ac:dyDescent="0.2">
      <c r="A56" s="49"/>
      <c r="B56" s="49"/>
      <c r="C56" s="49"/>
      <c r="D56" s="49"/>
      <c r="E56" s="65"/>
      <c r="F56" s="65"/>
      <c r="G56" s="65"/>
    </row>
    <row r="57" spans="1:7" x14ac:dyDescent="0.2">
      <c r="A57" s="49"/>
      <c r="B57" s="49"/>
      <c r="C57" s="49"/>
      <c r="D57" s="49"/>
      <c r="E57" s="65"/>
      <c r="F57" s="65"/>
      <c r="G57" s="65"/>
    </row>
    <row r="58" spans="1:7" x14ac:dyDescent="0.2">
      <c r="A58" s="49"/>
      <c r="B58" s="49"/>
      <c r="C58" s="49"/>
      <c r="D58" s="49"/>
      <c r="E58" s="65"/>
      <c r="F58" s="65"/>
      <c r="G58" s="65"/>
    </row>
    <row r="59" spans="1:7" x14ac:dyDescent="0.2">
      <c r="A59" s="113" t="s">
        <v>1066</v>
      </c>
      <c r="B59" s="113"/>
      <c r="C59" s="113"/>
      <c r="D59" s="113"/>
      <c r="E59" s="113"/>
      <c r="F59" s="113"/>
      <c r="G59" s="113"/>
    </row>
    <row r="60" spans="1:7" x14ac:dyDescent="0.2">
      <c r="A60" s="49"/>
      <c r="B60" s="49"/>
      <c r="C60" s="49"/>
      <c r="D60" s="49"/>
      <c r="E60" s="65"/>
      <c r="F60" s="65"/>
      <c r="G60" s="65"/>
    </row>
    <row r="61" spans="1:7" x14ac:dyDescent="0.2">
      <c r="A61" s="47" t="s">
        <v>782</v>
      </c>
      <c r="B61" s="49"/>
      <c r="C61" s="49"/>
      <c r="D61" s="49"/>
      <c r="E61" s="65"/>
      <c r="F61" s="65"/>
      <c r="G61" s="65"/>
    </row>
    <row r="62" spans="1:7" x14ac:dyDescent="0.2">
      <c r="A62" s="49"/>
      <c r="B62" s="49"/>
      <c r="C62" s="49"/>
      <c r="D62" s="49"/>
      <c r="E62" s="65"/>
      <c r="F62" s="65"/>
      <c r="G62" s="65"/>
    </row>
    <row r="63" spans="1:7" x14ac:dyDescent="0.2">
      <c r="A63" s="49"/>
      <c r="B63" s="49"/>
      <c r="C63" s="49"/>
      <c r="D63" s="49"/>
      <c r="E63" s="65"/>
      <c r="F63" s="65"/>
      <c r="G63" s="65"/>
    </row>
    <row r="64" spans="1:7" x14ac:dyDescent="0.2">
      <c r="A64" s="49"/>
      <c r="B64" s="49"/>
      <c r="C64" s="49"/>
      <c r="D64" s="49"/>
      <c r="E64" s="65"/>
      <c r="F64" s="65"/>
      <c r="G64" s="65"/>
    </row>
    <row r="65" spans="1:7" x14ac:dyDescent="0.2">
      <c r="A65" s="49"/>
      <c r="B65" s="49"/>
      <c r="C65" s="49"/>
      <c r="D65" s="49"/>
      <c r="E65" s="65"/>
      <c r="F65" s="65"/>
      <c r="G65" s="65"/>
    </row>
    <row r="66" spans="1:7" x14ac:dyDescent="0.2">
      <c r="A66" s="49"/>
      <c r="B66" s="49"/>
      <c r="C66" s="49"/>
      <c r="D66" s="49"/>
      <c r="E66" s="65"/>
      <c r="F66" s="65"/>
      <c r="G66" s="65"/>
    </row>
    <row r="67" spans="1:7" x14ac:dyDescent="0.2">
      <c r="A67" s="49"/>
      <c r="B67" s="49"/>
      <c r="C67" s="49"/>
      <c r="D67" s="49"/>
      <c r="E67" s="65"/>
      <c r="F67" s="65"/>
      <c r="G67" s="65"/>
    </row>
    <row r="68" spans="1:7" x14ac:dyDescent="0.2">
      <c r="A68" s="49"/>
      <c r="B68" s="49"/>
      <c r="C68" s="49"/>
      <c r="D68" s="49"/>
      <c r="E68" s="65"/>
      <c r="F68" s="65"/>
      <c r="G68" s="65"/>
    </row>
    <row r="69" spans="1:7" x14ac:dyDescent="0.2">
      <c r="A69" s="49"/>
      <c r="B69" s="49"/>
      <c r="C69" s="49"/>
      <c r="D69" s="49"/>
      <c r="E69" s="65"/>
      <c r="F69" s="65"/>
      <c r="G69" s="65"/>
    </row>
    <row r="70" spans="1:7" x14ac:dyDescent="0.2">
      <c r="A70" s="49"/>
      <c r="B70" s="49"/>
      <c r="C70" s="49"/>
      <c r="D70" s="49"/>
      <c r="E70" s="65"/>
      <c r="F70" s="65"/>
      <c r="G70" s="65"/>
    </row>
    <row r="71" spans="1:7" x14ac:dyDescent="0.2">
      <c r="A71" s="49"/>
      <c r="B71" s="49"/>
      <c r="C71" s="49"/>
      <c r="D71" s="49"/>
      <c r="E71" s="65"/>
      <c r="F71" s="65"/>
      <c r="G71" s="65"/>
    </row>
    <row r="72" spans="1:7" x14ac:dyDescent="0.2">
      <c r="A72" s="49"/>
      <c r="B72" s="49"/>
      <c r="C72" s="49"/>
      <c r="D72" s="49"/>
      <c r="E72" s="65"/>
      <c r="F72" s="65"/>
      <c r="G72" s="65"/>
    </row>
    <row r="73" spans="1:7" x14ac:dyDescent="0.2">
      <c r="A73" s="49"/>
      <c r="B73" s="49"/>
      <c r="C73" s="49"/>
      <c r="D73" s="49"/>
      <c r="E73" s="65"/>
      <c r="F73" s="65"/>
      <c r="G73" s="65"/>
    </row>
    <row r="74" spans="1:7" x14ac:dyDescent="0.2">
      <c r="A74" s="49"/>
      <c r="B74" s="49"/>
      <c r="C74" s="49"/>
      <c r="D74" s="49"/>
      <c r="E74" s="65"/>
      <c r="F74" s="65"/>
      <c r="G74" s="65"/>
    </row>
  </sheetData>
  <mergeCells count="6">
    <mergeCell ref="A1:G1"/>
    <mergeCell ref="A33:B33"/>
    <mergeCell ref="A34:B34"/>
    <mergeCell ref="A35:B35"/>
    <mergeCell ref="A59:G59"/>
    <mergeCell ref="A41:C41"/>
  </mergeCells>
  <conditionalFormatting sqref="F2:F3 F5:F42">
    <cfRule type="cellIs" dxfId="70" priority="3" stopIfTrue="1" operator="between">
      <formula>0.009</formula>
      <formula>-0.009</formula>
    </cfRule>
  </conditionalFormatting>
  <conditionalFormatting sqref="F43 F75:F76">
    <cfRule type="cellIs" dxfId="69" priority="2" stopIfTrue="1" operator="between">
      <formula>0.009</formula>
      <formula>-0.009</formula>
    </cfRule>
  </conditionalFormatting>
  <conditionalFormatting sqref="F44:F58 F60:F74">
    <cfRule type="cellIs" dxfId="68" priority="1" stopIfTrue="1" operator="between">
      <formula>0.009</formula>
      <formula>-0.009</formula>
    </cfRule>
  </conditionalFormatting>
  <hyperlinks>
    <hyperlink ref="A44"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scale="57"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81"/>
  <sheetViews>
    <sheetView view="pageBreakPreview" zoomScaleNormal="100" zoomScaleSheetLayoutView="100" workbookViewId="0">
      <selection sqref="A1:G1"/>
    </sheetView>
  </sheetViews>
  <sheetFormatPr defaultColWidth="9.21875" defaultRowHeight="10.199999999999999" x14ac:dyDescent="0.2"/>
  <cols>
    <col min="1" max="1" width="38.77734375" style="9" bestFit="1" customWidth="1"/>
    <col min="2" max="2" width="54" style="9" bestFit="1" customWidth="1"/>
    <col min="3" max="3" width="24.7773437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9" s="1" customFormat="1" ht="13.8" x14ac:dyDescent="0.2">
      <c r="A1" s="106" t="s">
        <v>1067</v>
      </c>
      <c r="B1" s="107"/>
      <c r="C1" s="107"/>
      <c r="D1" s="107"/>
      <c r="E1" s="107"/>
      <c r="F1" s="107"/>
      <c r="G1" s="107"/>
    </row>
    <row r="2" spans="1:9" s="1" customFormat="1" ht="11.4" x14ac:dyDescent="0.2">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804</v>
      </c>
      <c r="D4" s="16" t="s">
        <v>1</v>
      </c>
      <c r="E4" s="15" t="s">
        <v>3</v>
      </c>
      <c r="F4" s="15" t="s">
        <v>4</v>
      </c>
      <c r="G4" s="15" t="s">
        <v>6</v>
      </c>
    </row>
    <row r="5" spans="1:9" x14ac:dyDescent="0.2">
      <c r="A5" s="21" t="s">
        <v>30</v>
      </c>
      <c r="B5" s="22"/>
      <c r="C5" s="22"/>
      <c r="D5" s="23"/>
      <c r="E5" s="24"/>
      <c r="F5" s="25"/>
      <c r="G5" s="24"/>
    </row>
    <row r="6" spans="1:9" x14ac:dyDescent="0.2">
      <c r="A6" s="26" t="s">
        <v>31</v>
      </c>
      <c r="B6" s="27"/>
      <c r="C6" s="27"/>
      <c r="D6" s="28"/>
      <c r="E6" s="29"/>
      <c r="F6" s="30"/>
      <c r="G6" s="29"/>
    </row>
    <row r="7" spans="1:9" x14ac:dyDescent="0.2">
      <c r="A7" s="27" t="s">
        <v>1068</v>
      </c>
      <c r="B7" s="27" t="s">
        <v>1069</v>
      </c>
      <c r="C7" s="27" t="s">
        <v>1024</v>
      </c>
      <c r="D7" s="31">
        <v>40</v>
      </c>
      <c r="E7" s="29">
        <v>550.27440000000001</v>
      </c>
      <c r="F7" s="30">
        <v>10.201705510901199</v>
      </c>
      <c r="G7" s="29">
        <v>4.2797999999999998</v>
      </c>
    </row>
    <row r="8" spans="1:9" x14ac:dyDescent="0.2">
      <c r="A8" s="27" t="s">
        <v>1070</v>
      </c>
      <c r="B8" s="27" t="s">
        <v>1071</v>
      </c>
      <c r="C8" s="27" t="s">
        <v>76</v>
      </c>
      <c r="D8" s="31">
        <v>40</v>
      </c>
      <c r="E8" s="29">
        <v>545.30719999999997</v>
      </c>
      <c r="F8" s="30">
        <v>10.1096170699093</v>
      </c>
      <c r="G8" s="29">
        <v>4.1433</v>
      </c>
    </row>
    <row r="9" spans="1:9" x14ac:dyDescent="0.2">
      <c r="A9" s="27" t="s">
        <v>1072</v>
      </c>
      <c r="B9" s="27" t="s">
        <v>1073</v>
      </c>
      <c r="C9" s="27" t="s">
        <v>76</v>
      </c>
      <c r="D9" s="31">
        <v>45</v>
      </c>
      <c r="E9" s="29">
        <v>452.53890000000001</v>
      </c>
      <c r="F9" s="30">
        <v>8.3897571648384108</v>
      </c>
      <c r="G9" s="29">
        <v>3.8147000000000002</v>
      </c>
    </row>
    <row r="10" spans="1:9" x14ac:dyDescent="0.2">
      <c r="A10" s="27" t="s">
        <v>1002</v>
      </c>
      <c r="B10" s="27" t="s">
        <v>1003</v>
      </c>
      <c r="C10" s="27" t="s">
        <v>76</v>
      </c>
      <c r="D10" s="31">
        <v>43</v>
      </c>
      <c r="E10" s="29">
        <v>430.77228000000002</v>
      </c>
      <c r="F10" s="30">
        <v>7.9862191350705496</v>
      </c>
      <c r="G10" s="29">
        <v>3.7553999999999998</v>
      </c>
    </row>
    <row r="11" spans="1:9" x14ac:dyDescent="0.2">
      <c r="A11" s="27" t="s">
        <v>959</v>
      </c>
      <c r="B11" s="27" t="s">
        <v>960</v>
      </c>
      <c r="C11" s="27" t="s">
        <v>948</v>
      </c>
      <c r="D11" s="31">
        <v>40</v>
      </c>
      <c r="E11" s="29">
        <v>400.89319999999998</v>
      </c>
      <c r="F11" s="30">
        <v>7.4322817265764298</v>
      </c>
      <c r="G11" s="29">
        <v>4.2998000000000003</v>
      </c>
    </row>
    <row r="12" spans="1:9" x14ac:dyDescent="0.2">
      <c r="A12" s="27" t="s">
        <v>1004</v>
      </c>
      <c r="B12" s="27" t="s">
        <v>1005</v>
      </c>
      <c r="C12" s="27" t="s">
        <v>76</v>
      </c>
      <c r="D12" s="31">
        <v>30</v>
      </c>
      <c r="E12" s="29">
        <v>390.31380000000001</v>
      </c>
      <c r="F12" s="30">
        <v>7.2361469921929498</v>
      </c>
      <c r="G12" s="29">
        <v>3.9352999999999998</v>
      </c>
    </row>
    <row r="13" spans="1:9" x14ac:dyDescent="0.2">
      <c r="A13" s="27" t="s">
        <v>1074</v>
      </c>
      <c r="B13" s="27" t="s">
        <v>1075</v>
      </c>
      <c r="C13" s="27" t="s">
        <v>76</v>
      </c>
      <c r="D13" s="31">
        <v>19</v>
      </c>
      <c r="E13" s="29">
        <v>254.99101999999999</v>
      </c>
      <c r="F13" s="30">
        <v>4.7273565587719704</v>
      </c>
      <c r="G13" s="29">
        <v>4.1067999999999998</v>
      </c>
    </row>
    <row r="14" spans="1:9" x14ac:dyDescent="0.2">
      <c r="A14" s="27" t="s">
        <v>1006</v>
      </c>
      <c r="B14" s="27" t="s">
        <v>1007</v>
      </c>
      <c r="C14" s="27" t="s">
        <v>923</v>
      </c>
      <c r="D14" s="31">
        <v>18</v>
      </c>
      <c r="E14" s="29">
        <v>180.25919999999999</v>
      </c>
      <c r="F14" s="30">
        <v>3.3418804764143801</v>
      </c>
      <c r="G14" s="29">
        <v>3.7648000000000001</v>
      </c>
    </row>
    <row r="15" spans="1:9" x14ac:dyDescent="0.2">
      <c r="A15" s="27" t="s">
        <v>1076</v>
      </c>
      <c r="B15" s="27" t="s">
        <v>1077</v>
      </c>
      <c r="C15" s="27" t="s">
        <v>76</v>
      </c>
      <c r="D15" s="31">
        <v>12</v>
      </c>
      <c r="E15" s="29">
        <v>161.4144</v>
      </c>
      <c r="F15" s="30">
        <v>2.9925109618379602</v>
      </c>
      <c r="G15" s="29">
        <v>4.8402000000000003</v>
      </c>
    </row>
    <row r="16" spans="1:9" x14ac:dyDescent="0.2">
      <c r="A16" s="26" t="s">
        <v>32</v>
      </c>
      <c r="B16" s="26"/>
      <c r="C16" s="26"/>
      <c r="D16" s="32"/>
      <c r="E16" s="33">
        <f>SUM(E6:E15)</f>
        <v>3366.7644</v>
      </c>
      <c r="F16" s="34">
        <f>SUM(F6:F15)</f>
        <v>62.41747559651315</v>
      </c>
      <c r="G16" s="33"/>
      <c r="H16" s="18"/>
      <c r="I16" s="18"/>
    </row>
    <row r="17" spans="1:9" x14ac:dyDescent="0.2">
      <c r="A17" s="27"/>
      <c r="B17" s="27"/>
      <c r="C17" s="27"/>
      <c r="D17" s="28"/>
      <c r="E17" s="29"/>
      <c r="F17" s="30"/>
      <c r="G17" s="29"/>
    </row>
    <row r="18" spans="1:9" x14ac:dyDescent="0.2">
      <c r="A18" s="26" t="s">
        <v>48</v>
      </c>
      <c r="B18" s="27"/>
      <c r="C18" s="27"/>
      <c r="D18" s="28"/>
      <c r="E18" s="29"/>
      <c r="F18" s="30"/>
      <c r="G18" s="29"/>
    </row>
    <row r="19" spans="1:9" x14ac:dyDescent="0.2">
      <c r="A19" s="26" t="s">
        <v>808</v>
      </c>
      <c r="B19" s="27"/>
      <c r="C19" s="27"/>
      <c r="D19" s="28"/>
      <c r="E19" s="29"/>
      <c r="F19" s="30"/>
      <c r="G19" s="29"/>
    </row>
    <row r="20" spans="1:9" x14ac:dyDescent="0.2">
      <c r="A20" s="27" t="s">
        <v>1010</v>
      </c>
      <c r="B20" s="27" t="s">
        <v>1011</v>
      </c>
      <c r="C20" s="27" t="s">
        <v>49</v>
      </c>
      <c r="D20" s="31">
        <v>505</v>
      </c>
      <c r="E20" s="29">
        <v>502.851225</v>
      </c>
      <c r="F20" s="30">
        <v>9.3225127559012506</v>
      </c>
      <c r="G20" s="29">
        <v>3.8997000000000002</v>
      </c>
    </row>
    <row r="21" spans="1:9" x14ac:dyDescent="0.2">
      <c r="A21" s="26" t="s">
        <v>32</v>
      </c>
      <c r="B21" s="26"/>
      <c r="C21" s="26"/>
      <c r="D21" s="32"/>
      <c r="E21" s="33">
        <f>SUM(E19:E20)</f>
        <v>502.851225</v>
      </c>
      <c r="F21" s="34">
        <f>SUM(F19:F20)</f>
        <v>9.3225127559012506</v>
      </c>
      <c r="G21" s="33"/>
      <c r="H21" s="18"/>
      <c r="I21" s="18"/>
    </row>
    <row r="22" spans="1:9" x14ac:dyDescent="0.2">
      <c r="A22" s="27"/>
      <c r="B22" s="27"/>
      <c r="C22" s="27"/>
      <c r="D22" s="28"/>
      <c r="E22" s="29"/>
      <c r="F22" s="30"/>
      <c r="G22" s="29"/>
    </row>
    <row r="23" spans="1:9" x14ac:dyDescent="0.2">
      <c r="A23" s="26" t="s">
        <v>34</v>
      </c>
      <c r="B23" s="26"/>
      <c r="C23" s="26"/>
      <c r="D23" s="32"/>
      <c r="E23" s="33">
        <f>E16+E21</f>
        <v>3869.6156249999999</v>
      </c>
      <c r="F23" s="34">
        <f>F16+F21</f>
        <v>71.7399883524144</v>
      </c>
      <c r="G23" s="33"/>
      <c r="H23" s="18"/>
      <c r="I23" s="18"/>
    </row>
    <row r="24" spans="1:9" x14ac:dyDescent="0.2">
      <c r="A24" s="26"/>
      <c r="B24" s="26"/>
      <c r="C24" s="26"/>
      <c r="D24" s="32"/>
      <c r="E24" s="33"/>
      <c r="F24" s="34"/>
      <c r="G24" s="33"/>
      <c r="H24" s="18"/>
      <c r="I24" s="18"/>
    </row>
    <row r="25" spans="1:9" x14ac:dyDescent="0.2">
      <c r="A25" s="26" t="s">
        <v>36</v>
      </c>
      <c r="B25" s="26"/>
      <c r="C25" s="26"/>
      <c r="D25" s="32"/>
      <c r="E25" s="33">
        <f>E27-(E16+E21)</f>
        <v>1524.3295287000005</v>
      </c>
      <c r="F25" s="34">
        <f>F27-(F16+F21)</f>
        <v>28.2600116475856</v>
      </c>
      <c r="G25" s="33"/>
      <c r="H25" s="18"/>
      <c r="I25" s="18"/>
    </row>
    <row r="26" spans="1:9" x14ac:dyDescent="0.2">
      <c r="A26" s="26"/>
      <c r="B26" s="26"/>
      <c r="C26" s="26"/>
      <c r="D26" s="32"/>
      <c r="E26" s="33"/>
      <c r="F26" s="34"/>
      <c r="G26" s="33"/>
      <c r="H26" s="18"/>
      <c r="I26" s="18"/>
    </row>
    <row r="27" spans="1:9" x14ac:dyDescent="0.2">
      <c r="A27" s="35" t="s">
        <v>35</v>
      </c>
      <c r="B27" s="35"/>
      <c r="C27" s="35"/>
      <c r="D27" s="36"/>
      <c r="E27" s="37">
        <v>5393.9451537000004</v>
      </c>
      <c r="F27" s="38">
        <v>100</v>
      </c>
      <c r="G27" s="37"/>
      <c r="H27" s="18"/>
      <c r="I27" s="18"/>
    </row>
    <row r="29" spans="1:9" x14ac:dyDescent="0.2">
      <c r="A29" s="18" t="s">
        <v>37</v>
      </c>
    </row>
    <row r="31" spans="1:9" x14ac:dyDescent="0.2">
      <c r="A31" s="18" t="s">
        <v>38</v>
      </c>
    </row>
    <row r="32" spans="1:9" x14ac:dyDescent="0.2">
      <c r="A32" s="18" t="s">
        <v>39</v>
      </c>
    </row>
    <row r="33" spans="1:5" x14ac:dyDescent="0.2">
      <c r="A33" s="18" t="s">
        <v>40</v>
      </c>
      <c r="B33" s="18"/>
      <c r="C33" s="39" t="s">
        <v>42</v>
      </c>
      <c r="D33" s="19" t="s">
        <v>41</v>
      </c>
    </row>
    <row r="34" spans="1:5" x14ac:dyDescent="0.2">
      <c r="A34" s="9" t="s">
        <v>58</v>
      </c>
      <c r="C34" s="40">
        <v>12.3217</v>
      </c>
      <c r="D34" s="40">
        <v>12.557</v>
      </c>
    </row>
    <row r="35" spans="1:5" x14ac:dyDescent="0.2">
      <c r="A35" s="9" t="s">
        <v>1078</v>
      </c>
      <c r="C35" s="40">
        <v>10.6556</v>
      </c>
      <c r="D35" s="40">
        <v>10.1233</v>
      </c>
    </row>
    <row r="36" spans="1:5" x14ac:dyDescent="0.2">
      <c r="A36" s="9" t="s">
        <v>60</v>
      </c>
      <c r="C36" s="40">
        <v>10.2972</v>
      </c>
      <c r="D36" s="40">
        <v>10.126300000000001</v>
      </c>
    </row>
    <row r="37" spans="1:5" x14ac:dyDescent="0.2">
      <c r="A37" s="9" t="s">
        <v>61</v>
      </c>
      <c r="C37" s="40">
        <v>12.3843</v>
      </c>
      <c r="D37" s="40">
        <v>12.6334</v>
      </c>
    </row>
    <row r="39" spans="1:5" x14ac:dyDescent="0.2">
      <c r="A39" s="18" t="s">
        <v>44</v>
      </c>
    </row>
    <row r="40" spans="1:5" x14ac:dyDescent="0.2">
      <c r="A40" s="108" t="s">
        <v>55</v>
      </c>
      <c r="B40" s="109"/>
      <c r="C40" s="43" t="s">
        <v>56</v>
      </c>
    </row>
    <row r="41" spans="1:5" x14ac:dyDescent="0.2">
      <c r="A41" s="104" t="s">
        <v>1078</v>
      </c>
      <c r="B41" s="105"/>
      <c r="C41" s="44">
        <v>0.73499999999999999</v>
      </c>
    </row>
    <row r="42" spans="1:5" x14ac:dyDescent="0.2">
      <c r="A42" s="104" t="s">
        <v>60</v>
      </c>
      <c r="B42" s="105"/>
      <c r="C42" s="44">
        <v>0.36499999999999999</v>
      </c>
    </row>
    <row r="43" spans="1:5" x14ac:dyDescent="0.2">
      <c r="A43" s="9" t="s">
        <v>57</v>
      </c>
    </row>
    <row r="44" spans="1:5" x14ac:dyDescent="0.2">
      <c r="A44" s="9" t="s">
        <v>43</v>
      </c>
    </row>
    <row r="46" spans="1:5" x14ac:dyDescent="0.2">
      <c r="A46" s="18" t="s">
        <v>866</v>
      </c>
      <c r="D46" s="42">
        <v>4.4042787260273997E-2</v>
      </c>
      <c r="E46" s="13" t="s">
        <v>46</v>
      </c>
    </row>
    <row r="48" spans="1:5" x14ac:dyDescent="0.2">
      <c r="A48" s="18" t="s">
        <v>789</v>
      </c>
      <c r="D48" s="41" t="s">
        <v>45</v>
      </c>
    </row>
    <row r="50" spans="1:1" x14ac:dyDescent="0.2">
      <c r="A50" s="18" t="s">
        <v>867</v>
      </c>
    </row>
    <row r="51" spans="1:1" x14ac:dyDescent="0.2">
      <c r="A51" s="47"/>
    </row>
    <row r="52" spans="1:1" x14ac:dyDescent="0.2">
      <c r="A52" s="47" t="s">
        <v>781</v>
      </c>
    </row>
    <row r="53" spans="1:1" x14ac:dyDescent="0.2">
      <c r="A53" s="48"/>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7" t="s">
        <v>1079</v>
      </c>
    </row>
    <row r="67" spans="1:1" x14ac:dyDescent="0.2">
      <c r="A67" s="49"/>
    </row>
    <row r="68" spans="1:1" x14ac:dyDescent="0.2">
      <c r="A68" s="47" t="s">
        <v>782</v>
      </c>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9"/>
    </row>
    <row r="75" spans="1:1" x14ac:dyDescent="0.2">
      <c r="A75" s="49"/>
    </row>
    <row r="76" spans="1:1" x14ac:dyDescent="0.2">
      <c r="A76" s="49"/>
    </row>
    <row r="77" spans="1:1" x14ac:dyDescent="0.2">
      <c r="A77" s="49"/>
    </row>
    <row r="78" spans="1:1" x14ac:dyDescent="0.2">
      <c r="A78" s="49"/>
    </row>
    <row r="79" spans="1:1" x14ac:dyDescent="0.2">
      <c r="A79" s="49"/>
    </row>
    <row r="80" spans="1:1" x14ac:dyDescent="0.2">
      <c r="A80" s="49"/>
    </row>
    <row r="81" spans="1:1" x14ac:dyDescent="0.2">
      <c r="A81" s="49"/>
    </row>
  </sheetData>
  <mergeCells count="4">
    <mergeCell ref="A1:G1"/>
    <mergeCell ref="A40:B40"/>
    <mergeCell ref="A41:B41"/>
    <mergeCell ref="A42:B42"/>
  </mergeCells>
  <conditionalFormatting sqref="F2:F3 F5:F49">
    <cfRule type="cellIs" dxfId="67" priority="2" stopIfTrue="1" operator="between">
      <formula>0.009</formula>
      <formula>-0.009</formula>
    </cfRule>
  </conditionalFormatting>
  <conditionalFormatting sqref="F50:F83">
    <cfRule type="cellIs" dxfId="66" priority="1" stopIfTrue="1" operator="between">
      <formula>0.009</formula>
      <formula>-0.009</formula>
    </cfRule>
  </conditionalFormatting>
  <hyperlinks>
    <hyperlink ref="A51"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scale="47"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87"/>
  <sheetViews>
    <sheetView view="pageBreakPreview" zoomScaleNormal="100" zoomScaleSheetLayoutView="100" workbookViewId="0">
      <selection sqref="A1:G1"/>
    </sheetView>
  </sheetViews>
  <sheetFormatPr defaultColWidth="9.21875" defaultRowHeight="10.199999999999999" x14ac:dyDescent="0.2"/>
  <cols>
    <col min="1" max="1" width="38.77734375" style="9" bestFit="1" customWidth="1"/>
    <col min="2" max="2" width="54" style="9" bestFit="1" customWidth="1"/>
    <col min="3" max="3" width="24.77734375" style="9" bestFit="1" customWidth="1"/>
    <col min="4" max="4" width="15.4414062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106" t="s">
        <v>1080</v>
      </c>
      <c r="B1" s="107"/>
      <c r="C1" s="107"/>
      <c r="D1" s="107"/>
      <c r="E1" s="107"/>
      <c r="F1" s="107"/>
      <c r="G1" s="107"/>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804</v>
      </c>
      <c r="D4" s="16" t="s">
        <v>1</v>
      </c>
      <c r="E4" s="15" t="s">
        <v>3</v>
      </c>
      <c r="F4" s="15" t="s">
        <v>4</v>
      </c>
      <c r="G4" s="15" t="s">
        <v>6</v>
      </c>
    </row>
    <row r="5" spans="1:7" x14ac:dyDescent="0.2">
      <c r="A5" s="21" t="s">
        <v>30</v>
      </c>
      <c r="B5" s="22"/>
      <c r="C5" s="22"/>
      <c r="D5" s="23"/>
      <c r="E5" s="24"/>
      <c r="F5" s="25"/>
      <c r="G5" s="24"/>
    </row>
    <row r="6" spans="1:7" x14ac:dyDescent="0.2">
      <c r="A6" s="26" t="s">
        <v>31</v>
      </c>
      <c r="B6" s="27"/>
      <c r="C6" s="27"/>
      <c r="D6" s="28"/>
      <c r="E6" s="29"/>
      <c r="F6" s="30"/>
      <c r="G6" s="29"/>
    </row>
    <row r="7" spans="1:7" x14ac:dyDescent="0.2">
      <c r="A7" s="27" t="s">
        <v>1004</v>
      </c>
      <c r="B7" s="27" t="s">
        <v>1005</v>
      </c>
      <c r="C7" s="27" t="s">
        <v>76</v>
      </c>
      <c r="D7" s="31">
        <v>39</v>
      </c>
      <c r="E7" s="29">
        <v>507.40794</v>
      </c>
      <c r="F7" s="30">
        <v>12.0362821348432</v>
      </c>
      <c r="G7" s="29">
        <v>3.9352999999999998</v>
      </c>
    </row>
    <row r="8" spans="1:7" x14ac:dyDescent="0.2">
      <c r="A8" s="27" t="s">
        <v>1006</v>
      </c>
      <c r="B8" s="27" t="s">
        <v>1007</v>
      </c>
      <c r="C8" s="27" t="s">
        <v>923</v>
      </c>
      <c r="D8" s="31">
        <v>41</v>
      </c>
      <c r="E8" s="29">
        <v>410.59039999999999</v>
      </c>
      <c r="F8" s="30">
        <v>9.7396621271991393</v>
      </c>
      <c r="G8" s="29">
        <v>3.7648000000000001</v>
      </c>
    </row>
    <row r="9" spans="1:7" x14ac:dyDescent="0.2">
      <c r="A9" s="27" t="s">
        <v>987</v>
      </c>
      <c r="B9" s="27" t="s">
        <v>988</v>
      </c>
      <c r="C9" s="27" t="s">
        <v>76</v>
      </c>
      <c r="D9" s="31">
        <v>38</v>
      </c>
      <c r="E9" s="29">
        <v>381.96535999999998</v>
      </c>
      <c r="F9" s="30">
        <v>9.0606442593250698</v>
      </c>
      <c r="G9" s="29">
        <v>4.0202999999999998</v>
      </c>
    </row>
    <row r="10" spans="1:7" x14ac:dyDescent="0.2">
      <c r="A10" s="27" t="s">
        <v>1072</v>
      </c>
      <c r="B10" s="27" t="s">
        <v>1073</v>
      </c>
      <c r="C10" s="27" t="s">
        <v>76</v>
      </c>
      <c r="D10" s="31">
        <v>35</v>
      </c>
      <c r="E10" s="29">
        <v>351.97469999999998</v>
      </c>
      <c r="F10" s="30">
        <v>8.3492323622819207</v>
      </c>
      <c r="G10" s="29">
        <v>3.8147000000000002</v>
      </c>
    </row>
    <row r="11" spans="1:7" x14ac:dyDescent="0.2">
      <c r="A11" s="27" t="s">
        <v>1076</v>
      </c>
      <c r="B11" s="27" t="s">
        <v>1077</v>
      </c>
      <c r="C11" s="27" t="s">
        <v>76</v>
      </c>
      <c r="D11" s="31">
        <v>24</v>
      </c>
      <c r="E11" s="29">
        <v>322.8288</v>
      </c>
      <c r="F11" s="30">
        <v>7.6578591144097503</v>
      </c>
      <c r="G11" s="29">
        <v>4.8402000000000003</v>
      </c>
    </row>
    <row r="12" spans="1:7" x14ac:dyDescent="0.2">
      <c r="A12" s="27" t="s">
        <v>1002</v>
      </c>
      <c r="B12" s="27" t="s">
        <v>1003</v>
      </c>
      <c r="C12" s="27" t="s">
        <v>76</v>
      </c>
      <c r="D12" s="31">
        <v>31</v>
      </c>
      <c r="E12" s="29">
        <v>310.55676</v>
      </c>
      <c r="F12" s="30">
        <v>7.3667526413614901</v>
      </c>
      <c r="G12" s="29">
        <v>3.7553999999999998</v>
      </c>
    </row>
    <row r="13" spans="1:7" x14ac:dyDescent="0.2">
      <c r="A13" s="27" t="s">
        <v>1070</v>
      </c>
      <c r="B13" s="27" t="s">
        <v>1071</v>
      </c>
      <c r="C13" s="27" t="s">
        <v>76</v>
      </c>
      <c r="D13" s="31">
        <v>4</v>
      </c>
      <c r="E13" s="29">
        <v>54.530720000000002</v>
      </c>
      <c r="F13" s="30">
        <v>1.2935294842570599</v>
      </c>
      <c r="G13" s="29">
        <v>4.1433</v>
      </c>
    </row>
    <row r="14" spans="1:7" x14ac:dyDescent="0.2">
      <c r="A14" s="27" t="s">
        <v>998</v>
      </c>
      <c r="B14" s="27" t="s">
        <v>999</v>
      </c>
      <c r="C14" s="27" t="s">
        <v>76</v>
      </c>
      <c r="D14" s="31">
        <v>2</v>
      </c>
      <c r="E14" s="29">
        <v>20.033000000000001</v>
      </c>
      <c r="F14" s="30">
        <v>0.47520509830278601</v>
      </c>
      <c r="G14" s="29">
        <v>4.0190999999999999</v>
      </c>
    </row>
    <row r="15" spans="1:7" x14ac:dyDescent="0.2">
      <c r="A15" s="27" t="s">
        <v>1081</v>
      </c>
      <c r="B15" s="27" t="s">
        <v>1082</v>
      </c>
      <c r="C15" s="27" t="s">
        <v>1024</v>
      </c>
      <c r="D15" s="31">
        <v>1</v>
      </c>
      <c r="E15" s="29">
        <v>13.43934</v>
      </c>
      <c r="F15" s="30">
        <v>0.31879613067561402</v>
      </c>
      <c r="G15" s="29">
        <v>4.2255000000000003</v>
      </c>
    </row>
    <row r="16" spans="1:7" x14ac:dyDescent="0.2">
      <c r="A16" s="27" t="s">
        <v>959</v>
      </c>
      <c r="B16" s="27" t="s">
        <v>960</v>
      </c>
      <c r="C16" s="27" t="s">
        <v>948</v>
      </c>
      <c r="D16" s="31">
        <v>1</v>
      </c>
      <c r="E16" s="29">
        <v>10.02233</v>
      </c>
      <c r="F16" s="30">
        <v>0.23774084325228201</v>
      </c>
      <c r="G16" s="29">
        <v>4.2998000000000003</v>
      </c>
    </row>
    <row r="17" spans="1:9" x14ac:dyDescent="0.2">
      <c r="A17" s="26" t="s">
        <v>32</v>
      </c>
      <c r="B17" s="26"/>
      <c r="C17" s="26"/>
      <c r="D17" s="32"/>
      <c r="E17" s="33">
        <f>SUM(E6:E16)</f>
        <v>2383.34935</v>
      </c>
      <c r="F17" s="34">
        <f>SUM(F6:F16)</f>
        <v>56.535704195908316</v>
      </c>
      <c r="G17" s="33"/>
      <c r="H17" s="18"/>
      <c r="I17" s="18"/>
    </row>
    <row r="18" spans="1:9" x14ac:dyDescent="0.2">
      <c r="A18" s="27"/>
      <c r="B18" s="27"/>
      <c r="C18" s="27"/>
      <c r="D18" s="28"/>
      <c r="E18" s="29"/>
      <c r="F18" s="30"/>
      <c r="G18" s="29"/>
    </row>
    <row r="19" spans="1:9" x14ac:dyDescent="0.2">
      <c r="A19" s="26" t="s">
        <v>48</v>
      </c>
      <c r="B19" s="27"/>
      <c r="C19" s="27"/>
      <c r="D19" s="28"/>
      <c r="E19" s="29"/>
      <c r="F19" s="30"/>
      <c r="G19" s="29"/>
    </row>
    <row r="20" spans="1:9" x14ac:dyDescent="0.2">
      <c r="A20" s="26" t="s">
        <v>808</v>
      </c>
      <c r="B20" s="27"/>
      <c r="C20" s="27"/>
      <c r="D20" s="28"/>
      <c r="E20" s="29"/>
      <c r="F20" s="30"/>
      <c r="G20" s="29"/>
    </row>
    <row r="21" spans="1:9" x14ac:dyDescent="0.2">
      <c r="A21" s="27" t="s">
        <v>1010</v>
      </c>
      <c r="B21" s="27" t="s">
        <v>1011</v>
      </c>
      <c r="C21" s="27" t="s">
        <v>49</v>
      </c>
      <c r="D21" s="31">
        <v>415</v>
      </c>
      <c r="E21" s="29">
        <v>413.23417499999999</v>
      </c>
      <c r="F21" s="30">
        <v>9.8023754182072498</v>
      </c>
      <c r="G21" s="29">
        <v>3.8997000000000002</v>
      </c>
    </row>
    <row r="22" spans="1:9" x14ac:dyDescent="0.2">
      <c r="A22" s="26" t="s">
        <v>32</v>
      </c>
      <c r="B22" s="26"/>
      <c r="C22" s="26"/>
      <c r="D22" s="32"/>
      <c r="E22" s="33">
        <f>SUM(E20:E21)</f>
        <v>413.23417499999999</v>
      </c>
      <c r="F22" s="34">
        <f>SUM(F20:F21)</f>
        <v>9.8023754182072498</v>
      </c>
      <c r="G22" s="33"/>
      <c r="H22" s="18"/>
      <c r="I22" s="18"/>
    </row>
    <row r="23" spans="1:9" x14ac:dyDescent="0.2">
      <c r="A23" s="27"/>
      <c r="B23" s="27"/>
      <c r="C23" s="27"/>
      <c r="D23" s="28"/>
      <c r="E23" s="29"/>
      <c r="F23" s="30"/>
      <c r="G23" s="29"/>
    </row>
    <row r="24" spans="1:9" x14ac:dyDescent="0.2">
      <c r="A24" s="26" t="s">
        <v>34</v>
      </c>
      <c r="B24" s="26"/>
      <c r="C24" s="26"/>
      <c r="D24" s="32"/>
      <c r="E24" s="33">
        <f>E17+E22</f>
        <v>2796.583525</v>
      </c>
      <c r="F24" s="34">
        <f>F17+F22</f>
        <v>66.338079614115571</v>
      </c>
      <c r="G24" s="33"/>
      <c r="H24" s="18"/>
      <c r="I24" s="18"/>
    </row>
    <row r="25" spans="1:9" x14ac:dyDescent="0.2">
      <c r="A25" s="26"/>
      <c r="B25" s="26"/>
      <c r="C25" s="26"/>
      <c r="D25" s="32"/>
      <c r="E25" s="33"/>
      <c r="F25" s="34"/>
      <c r="G25" s="33"/>
      <c r="H25" s="18"/>
      <c r="I25" s="18"/>
    </row>
    <row r="26" spans="1:9" x14ac:dyDescent="0.2">
      <c r="A26" s="26" t="s">
        <v>36</v>
      </c>
      <c r="B26" s="26"/>
      <c r="C26" s="26"/>
      <c r="D26" s="32"/>
      <c r="E26" s="33">
        <f>E28-(E17+E22)</f>
        <v>1419.0698995000002</v>
      </c>
      <c r="F26" s="34">
        <f>F28-(F17+F22)</f>
        <v>33.661920385884429</v>
      </c>
      <c r="G26" s="33"/>
      <c r="H26" s="18"/>
      <c r="I26" s="18"/>
    </row>
    <row r="27" spans="1:9" x14ac:dyDescent="0.2">
      <c r="A27" s="26"/>
      <c r="B27" s="26"/>
      <c r="C27" s="26"/>
      <c r="D27" s="32"/>
      <c r="E27" s="33"/>
      <c r="F27" s="34"/>
      <c r="G27" s="33"/>
      <c r="H27" s="18"/>
      <c r="I27" s="18"/>
    </row>
    <row r="28" spans="1:9" x14ac:dyDescent="0.2">
      <c r="A28" s="35" t="s">
        <v>35</v>
      </c>
      <c r="B28" s="35"/>
      <c r="C28" s="35"/>
      <c r="D28" s="36"/>
      <c r="E28" s="37">
        <v>4215.6534245000003</v>
      </c>
      <c r="F28" s="38">
        <v>100</v>
      </c>
      <c r="G28" s="37"/>
      <c r="H28" s="18"/>
      <c r="I28" s="18"/>
    </row>
    <row r="30" spans="1:9" x14ac:dyDescent="0.2">
      <c r="A30" s="18" t="s">
        <v>37</v>
      </c>
    </row>
    <row r="32" spans="1:9" x14ac:dyDescent="0.2">
      <c r="A32" s="18" t="s">
        <v>38</v>
      </c>
    </row>
    <row r="33" spans="1:4" x14ac:dyDescent="0.2">
      <c r="A33" s="18" t="s">
        <v>39</v>
      </c>
    </row>
    <row r="34" spans="1:4" x14ac:dyDescent="0.2">
      <c r="A34" s="18" t="s">
        <v>40</v>
      </c>
      <c r="B34" s="18"/>
      <c r="C34" s="39" t="s">
        <v>42</v>
      </c>
      <c r="D34" s="19" t="s">
        <v>41</v>
      </c>
    </row>
    <row r="35" spans="1:4" x14ac:dyDescent="0.2">
      <c r="A35" s="9" t="s">
        <v>58</v>
      </c>
      <c r="C35" s="40">
        <v>12.452400000000001</v>
      </c>
      <c r="D35" s="40">
        <v>12.688800000000001</v>
      </c>
    </row>
    <row r="36" spans="1:4" x14ac:dyDescent="0.2">
      <c r="A36" s="9" t="s">
        <v>1078</v>
      </c>
      <c r="C36" s="40">
        <v>10.702500000000001</v>
      </c>
      <c r="D36" s="40">
        <v>10.178800000000001</v>
      </c>
    </row>
    <row r="37" spans="1:4" x14ac:dyDescent="0.2">
      <c r="A37" s="9" t="s">
        <v>60</v>
      </c>
      <c r="C37" s="40">
        <v>10.328099999999999</v>
      </c>
      <c r="D37" s="40">
        <v>10.1768</v>
      </c>
    </row>
    <row r="38" spans="1:4" x14ac:dyDescent="0.2">
      <c r="A38" s="9" t="s">
        <v>61</v>
      </c>
      <c r="C38" s="40">
        <v>12.518000000000001</v>
      </c>
      <c r="D38" s="40">
        <v>12.7684</v>
      </c>
    </row>
    <row r="39" spans="1:4" x14ac:dyDescent="0.2">
      <c r="A39" s="9" t="s">
        <v>81</v>
      </c>
      <c r="C39" s="40">
        <v>10.7614</v>
      </c>
      <c r="D39" s="40">
        <v>10.248799999999999</v>
      </c>
    </row>
    <row r="40" spans="1:4" x14ac:dyDescent="0.2">
      <c r="A40" s="9" t="s">
        <v>63</v>
      </c>
      <c r="C40" s="40">
        <v>10.3888</v>
      </c>
      <c r="D40" s="40">
        <v>10.2484</v>
      </c>
    </row>
    <row r="42" spans="1:4" x14ac:dyDescent="0.2">
      <c r="A42" s="18" t="s">
        <v>44</v>
      </c>
    </row>
    <row r="43" spans="1:4" x14ac:dyDescent="0.2">
      <c r="A43" s="108" t="s">
        <v>55</v>
      </c>
      <c r="B43" s="109"/>
      <c r="C43" s="43" t="s">
        <v>56</v>
      </c>
    </row>
    <row r="44" spans="1:4" x14ac:dyDescent="0.2">
      <c r="A44" s="104" t="s">
        <v>1078</v>
      </c>
      <c r="B44" s="105"/>
      <c r="C44" s="44">
        <v>0.72499999999999998</v>
      </c>
    </row>
    <row r="45" spans="1:4" x14ac:dyDescent="0.2">
      <c r="A45" s="104" t="s">
        <v>60</v>
      </c>
      <c r="B45" s="105"/>
      <c r="C45" s="44">
        <v>0.34499999999999997</v>
      </c>
    </row>
    <row r="46" spans="1:4" x14ac:dyDescent="0.2">
      <c r="A46" s="104" t="s">
        <v>81</v>
      </c>
      <c r="B46" s="105"/>
      <c r="C46" s="44">
        <v>0.72499999999999998</v>
      </c>
    </row>
    <row r="47" spans="1:4" x14ac:dyDescent="0.2">
      <c r="A47" s="104" t="s">
        <v>63</v>
      </c>
      <c r="B47" s="105"/>
      <c r="C47" s="44">
        <v>0.34499999999999997</v>
      </c>
    </row>
    <row r="48" spans="1:4" x14ac:dyDescent="0.2">
      <c r="A48" s="9" t="s">
        <v>57</v>
      </c>
    </row>
    <row r="49" spans="1:5" x14ac:dyDescent="0.2">
      <c r="A49" s="9" t="s">
        <v>43</v>
      </c>
    </row>
    <row r="51" spans="1:5" x14ac:dyDescent="0.2">
      <c r="A51" s="18" t="s">
        <v>866</v>
      </c>
      <c r="D51" s="42">
        <v>5.4987809643835601E-2</v>
      </c>
      <c r="E51" s="13" t="s">
        <v>46</v>
      </c>
    </row>
    <row r="53" spans="1:5" x14ac:dyDescent="0.2">
      <c r="A53" s="18" t="s">
        <v>789</v>
      </c>
      <c r="D53" s="41" t="s">
        <v>45</v>
      </c>
    </row>
    <row r="55" spans="1:5" x14ac:dyDescent="0.2">
      <c r="A55" s="18" t="s">
        <v>867</v>
      </c>
    </row>
    <row r="56" spans="1:5" x14ac:dyDescent="0.2">
      <c r="A56" s="47"/>
    </row>
    <row r="57" spans="1:5" x14ac:dyDescent="0.2">
      <c r="A57" s="47" t="s">
        <v>781</v>
      </c>
    </row>
    <row r="58" spans="1:5" x14ac:dyDescent="0.2">
      <c r="A58" s="48"/>
    </row>
    <row r="59" spans="1:5" x14ac:dyDescent="0.2">
      <c r="A59" s="49"/>
    </row>
    <row r="60" spans="1:5" x14ac:dyDescent="0.2">
      <c r="A60" s="49"/>
    </row>
    <row r="61" spans="1:5" x14ac:dyDescent="0.2">
      <c r="A61" s="49"/>
    </row>
    <row r="62" spans="1:5" x14ac:dyDescent="0.2">
      <c r="A62" s="49"/>
    </row>
    <row r="63" spans="1:5" x14ac:dyDescent="0.2">
      <c r="A63" s="49"/>
    </row>
    <row r="64" spans="1:5"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7" t="s">
        <v>1079</v>
      </c>
    </row>
    <row r="72" spans="1:1" x14ac:dyDescent="0.2">
      <c r="A72" s="49"/>
    </row>
    <row r="73" spans="1:1" x14ac:dyDescent="0.2">
      <c r="A73" s="47" t="s">
        <v>782</v>
      </c>
    </row>
    <row r="74" spans="1:1" x14ac:dyDescent="0.2">
      <c r="A74" s="49"/>
    </row>
    <row r="75" spans="1:1" x14ac:dyDescent="0.2">
      <c r="A75" s="49"/>
    </row>
    <row r="76" spans="1:1" x14ac:dyDescent="0.2">
      <c r="A76" s="49"/>
    </row>
    <row r="77" spans="1:1" x14ac:dyDescent="0.2">
      <c r="A77" s="49"/>
    </row>
    <row r="78" spans="1:1" x14ac:dyDescent="0.2">
      <c r="A78" s="49"/>
    </row>
    <row r="79" spans="1:1" x14ac:dyDescent="0.2">
      <c r="A79" s="49"/>
    </row>
    <row r="80" spans="1:1"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sheetData>
  <mergeCells count="6">
    <mergeCell ref="A47:B47"/>
    <mergeCell ref="A1:G1"/>
    <mergeCell ref="A43:B43"/>
    <mergeCell ref="A44:B44"/>
    <mergeCell ref="A45:B45"/>
    <mergeCell ref="A46:B46"/>
  </mergeCells>
  <conditionalFormatting sqref="F2:F3 F5:F54">
    <cfRule type="cellIs" dxfId="65" priority="2" stopIfTrue="1" operator="between">
      <formula>0.009</formula>
      <formula>-0.009</formula>
    </cfRule>
  </conditionalFormatting>
  <conditionalFormatting sqref="F55:F89">
    <cfRule type="cellIs" dxfId="64" priority="1" stopIfTrue="1" operator="between">
      <formula>0.009</formula>
      <formula>-0.009</formula>
    </cfRule>
  </conditionalFormatting>
  <hyperlinks>
    <hyperlink ref="A56"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scale="47"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48</vt:i4>
      </vt:variant>
    </vt:vector>
  </HeadingPairs>
  <TitlesOfParts>
    <vt:vector size="96" baseType="lpstr">
      <vt:lpstr>FILF</vt:lpstr>
      <vt:lpstr>FIONF</vt:lpstr>
      <vt:lpstr>FISF</vt:lpstr>
      <vt:lpstr>FIFRF</vt:lpstr>
      <vt:lpstr>FICDF</vt:lpstr>
      <vt:lpstr>FBPF</vt:lpstr>
      <vt:lpstr>FIGSF</vt:lpstr>
      <vt:lpstr>FMPS6C</vt:lpstr>
      <vt:lpstr>FMPS5F</vt:lpstr>
      <vt:lpstr>FMPS5E</vt:lpstr>
      <vt:lpstr>FMPS5D</vt:lpstr>
      <vt:lpstr>FMPS5C</vt:lpstr>
      <vt:lpstr>FMPS5B</vt:lpstr>
      <vt:lpstr>FMPS5A</vt:lpstr>
      <vt:lpstr>FMPS4F</vt:lpstr>
      <vt:lpstr>FIPP</vt:lpstr>
      <vt:lpstr>FIDHY</vt:lpstr>
      <vt:lpstr>FIESF</vt:lpstr>
      <vt:lpstr>FIEHF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FIFOF-50's+</vt:lpstr>
      <vt:lpstr>FIFOF-50's</vt:lpstr>
      <vt:lpstr>FIFOF-40's</vt:lpstr>
      <vt:lpstr>FIFOF-30's</vt:lpstr>
      <vt:lpstr>FIFOF-20's</vt:lpstr>
      <vt:lpstr>FF</vt:lpstr>
      <vt:lpstr>FIDA</vt:lpstr>
      <vt:lpstr>FILDF</vt:lpstr>
      <vt:lpstr>FISTIP</vt:lpstr>
      <vt:lpstr>FIUBF</vt:lpstr>
      <vt:lpstr>FIIOF</vt:lpstr>
      <vt:lpstr>FICRF</vt:lpstr>
      <vt:lpstr>FAEF!Print_Area</vt:lpstr>
      <vt:lpstr>FBIF!Print_Area</vt:lpstr>
      <vt:lpstr>FBPF!Print_Area</vt:lpstr>
      <vt:lpstr>FEGF!Print_Area</vt:lpstr>
      <vt:lpstr>FF!Print_Area</vt:lpstr>
      <vt:lpstr>FIBF!Print_Area</vt:lpstr>
      <vt:lpstr>FICDF!Print_Area</vt:lpstr>
      <vt:lpstr>FICRF!Print_Area</vt:lpstr>
      <vt:lpstr>FIDA!Print_Area</vt:lpstr>
      <vt:lpstr>FIDHY!Print_Area</vt:lpstr>
      <vt:lpstr>FIEAF!Print_Area</vt:lpstr>
      <vt:lpstr>FIEF!Print_Area</vt:lpstr>
      <vt:lpstr>FIEHF!Print_Area</vt:lpstr>
      <vt:lpstr>FIESF!Print_Area</vt:lpstr>
      <vt:lpstr>FIFEF!Print_Area</vt:lpstr>
      <vt:lpstr>'FIFOF-20''s'!Print_Area</vt:lpstr>
      <vt:lpstr>'FIFOF-30''s'!Print_Area</vt:lpstr>
      <vt:lpstr>'FIFOF-40''s'!Print_Area</vt:lpstr>
      <vt:lpstr>'FIFOF-50''s'!Print_Area</vt:lpstr>
      <vt:lpstr>'FIFOF-50''s+'!Print_Area</vt:lpstr>
      <vt:lpstr>FIFRF!Print_Area</vt:lpstr>
      <vt:lpstr>FIGSF!Print_Area</vt:lpstr>
      <vt:lpstr>'FIIF-NSE'!Print_Area</vt:lpstr>
      <vt:lpstr>FIIOF!Print_Area</vt:lpstr>
      <vt:lpstr>FILDF!Print_Area</vt:lpstr>
      <vt:lpstr>FILF!Print_Area</vt:lpstr>
      <vt:lpstr>FIMAS!Print_Area</vt:lpstr>
      <vt:lpstr>FIOF!Print_Area</vt:lpstr>
      <vt:lpstr>FIONF!Print_Area</vt:lpstr>
      <vt:lpstr>FIPF!Print_Area</vt:lpstr>
      <vt:lpstr>FIPP!Print_Area</vt:lpstr>
      <vt:lpstr>FISCF!Print_Area</vt:lpstr>
      <vt:lpstr>FISF!Print_Area</vt:lpstr>
      <vt:lpstr>FISTIP!Print_Area</vt:lpstr>
      <vt:lpstr>FITF!Print_Area</vt:lpstr>
      <vt:lpstr>FITX!Print_Area</vt:lpstr>
      <vt:lpstr>FIUBF!Print_Area</vt:lpstr>
      <vt:lpstr>FIUS!Print_Area</vt:lpstr>
      <vt:lpstr>FMPS4F!Print_Area</vt:lpstr>
      <vt:lpstr>FMPS5A!Print_Area</vt:lpstr>
      <vt:lpstr>FMPS5B!Print_Area</vt:lpstr>
      <vt:lpstr>FMPS5C!Print_Area</vt:lpstr>
      <vt:lpstr>FMPS5D!Print_Area</vt:lpstr>
      <vt:lpstr>FMPS5E!Print_Area</vt:lpstr>
      <vt:lpstr>FMPS5F!Print_Area</vt:lpstr>
      <vt:lpstr>FMPS6C!Print_Area</vt:lpstr>
      <vt:lpstr>TIEIF!Print_Area</vt:lpstr>
      <vt:lpstr>TIVF!Print_Area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31 March 2022</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2022-05-25T05:54:59Z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2022-04-07T07:15:39Z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689d52d2-dc9b-4c84-9722-e7df38d2a7d5</vt:lpwstr>
  </property>
  <property fmtid="{D5CDD505-2E9C-101B-9397-08002B2CF9AE}" pid="10" name="MSIP_Label_3486a02c-2dfb-4efe-823f-aa2d1f0e6ab7_ContentBits">
    <vt:lpwstr>2</vt:lpwstr>
  </property>
  <property fmtid="{D5CDD505-2E9C-101B-9397-08002B2CF9AE}" pid="11" name="Classification">
    <vt:lpwstr>PUBLIC</vt:lpwstr>
  </property>
</Properties>
</file>